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defaultThemeVersion="202300"/>
  <mc:AlternateContent xmlns:mc="http://schemas.openxmlformats.org/markup-compatibility/2006">
    <mc:Choice Requires="x15">
      <x15ac:absPath xmlns:x15ac="http://schemas.microsoft.com/office/spreadsheetml/2010/11/ac" url="C:\Users\dcham\1-DATA\Tailings Dams\1-Spreadsheets\"/>
    </mc:Choice>
  </mc:AlternateContent>
  <xr:revisionPtr revIDLastSave="0" documentId="13_ncr:1_{2D9744EF-320F-433A-9247-E901D9F9241B}" xr6:coauthVersionLast="47" xr6:coauthVersionMax="47" xr10:uidLastSave="{00000000-0000-0000-0000-000000000000}"/>
  <bookViews>
    <workbookView xWindow="-108" yWindow="-108" windowWidth="30936" windowHeight="16776" xr2:uid="{F150EABD-CEA5-4462-84D5-C6B3C3027202}"/>
  </bookViews>
  <sheets>
    <sheet name="DATA FILE" sheetId="1" r:id="rId1"/>
  </sheets>
  <externalReferences>
    <externalReference r:id="rId2"/>
    <externalReference r:id="rId3"/>
  </externalReferences>
  <definedNames>
    <definedName name="_GoBack" localSheetId="0">'DATA FILE'!$F$588</definedName>
    <definedName name="Cause">[1]Tables!$D$6:$D$13</definedName>
    <definedName name="Class">[1]Tables!$F$6:$F$10</definedName>
    <definedName name="Dam_Type">[1]Tables!$A$6:$A$16</definedName>
    <definedName name="Liquefaction">[1]Tables!$E$6:$E$9</definedName>
    <definedName name="Pond">[1]Tables!$C$6:$C$8</definedName>
    <definedName name="Status">[1]Tables!$B$6:$B$8</definedName>
    <definedName name="TypeTailings">[1]Tables!$G$6:$G$9</definedName>
    <definedName name="xcir1" localSheetId="0" hidden="1">-3.14159265358979+(ROW(OFFSET(#REF!,0,0,500,1))-1)*0.0125915537218028</definedName>
    <definedName name="xcir1" hidden="1">-3.14159265358979+(ROW(OFFSET(#REF!,0,0,500,1))-1)*0.0125915537218028</definedName>
    <definedName name="xdata1" localSheetId="0" hidden="1">9.6+(ROW(OFFSET(#REF!,0,0,70,1))-1)*2.2695652173913</definedName>
    <definedName name="xdata1" hidden="1">9.6+(ROW(OFFSET(#REF!,0,0,70,1))-1)*2.2695652173913</definedName>
    <definedName name="xdata2" localSheetId="0" hidden="1">9.6+(ROW(OFFSET(#REF!,0,0,70,1))-1)*2.2695652173913</definedName>
    <definedName name="xdata2" hidden="1">9.6+(ROW(OFFSET(#REF!,0,0,70,1))-1)*2.2695652173913</definedName>
    <definedName name="xdata3" localSheetId="0" hidden="1">9.6+(ROW(OFFSET(#REF!,0,0,100,1))-1)*1.58181818181818</definedName>
    <definedName name="xdata3" hidden="1">9.6+(ROW(OFFSET(#REF!,0,0,100,1))-1)*1.58181818181818</definedName>
    <definedName name="xdata4" localSheetId="0" hidden="1">9.6+(ROW(OFFSET(#REF!,0,0,100,1))-1)*1.58181818181818</definedName>
    <definedName name="xdata4" hidden="1">9.6+(ROW(OFFSET(#REF!,0,0,100,1))-1)*1.58181818181818</definedName>
    <definedName name="xdata5" localSheetId="0" hidden="1">0+(ROW(OFFSET(#REF!,0,0,70,1))-1)*0.144927536231884</definedName>
    <definedName name="xdata5" hidden="1">0+(ROW(OFFSET(#REF!,0,0,70,1))-1)*0.144927536231884</definedName>
    <definedName name="xdata6" localSheetId="0" hidden="1">0+(ROW(OFFSET(#REF!,0,0,70,1))-1)*0.144927536231884</definedName>
    <definedName name="xdata6" hidden="1">0+(ROW(OFFSET(#REF!,0,0,70,1))-1)*0.144927536231884</definedName>
    <definedName name="ycir1" localSheetId="0" hidden="1">1*COS([2]!xcir1)+0</definedName>
    <definedName name="ycir1" hidden="1">1*COS([2]!xcir1)+0</definedName>
    <definedName name="ydata1" hidden="1">0.866301194514596+0.0423093370935212*[2]!xdata1-4.92844208502245*(0.142857142857143+([2]!xdata1-77.4428571428571)^2/23731.3371428571)^0.5</definedName>
    <definedName name="ydata2" hidden="1">0.866301194514596+0.0423093370935212*[2]!xdata2+4.92844208502245*(0.142857142857143+([2]!xdata2-77.4428571428571)^2/23731.3371428571)^0.5</definedName>
    <definedName name="ydata3" hidden="1">0.866301194514596+0.0423093370935212*[2]!xdata3-4.92844208502245*(1.14285714285714+([2]!xdata3-77.4428571428571)^2/23731.3371428571)^0.5</definedName>
    <definedName name="ydata4" hidden="1">0.866301194514596+0.0423093370935212*[2]!xdata4+4.92844208502245*(1.14285714285714+([2]!xdata4-77.4428571428571)^2/23731.3371428571)^0.5</definedName>
    <definedName name="ydata5" hidden="1">0+1*[2]!xdata5-4.92844208502245*(1.14285714285714+([2]!xdata5-4.14285714285714)^2/42.4809921183006)^0.5</definedName>
    <definedName name="ydata6" hidden="1">0+1*[2]!xdata6+4.92844208502245*(1.14285714285714+([2]!xdata6-4.14285714285714)^2/42.4809921183006)^0.5</definedName>
    <definedName name="yycir1" localSheetId="0" hidden="1">1*SIN([2]!xcir1)+0+0*COS([2]!xcir1)</definedName>
    <definedName name="yycir1" hidden="1">1*SIN([2]!xcir1)+0+0*COS([2]!xcir1)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I698" i="1" l="1"/>
  <c r="H698" i="1"/>
  <c r="G698" i="1"/>
  <c r="F698" i="1"/>
  <c r="E698" i="1"/>
  <c r="I697" i="1"/>
  <c r="J697" i="1" s="1"/>
  <c r="H697" i="1"/>
  <c r="G697" i="1"/>
  <c r="F697" i="1"/>
  <c r="E697" i="1"/>
  <c r="I696" i="1"/>
  <c r="H696" i="1"/>
  <c r="G696" i="1"/>
  <c r="F696" i="1"/>
  <c r="E696" i="1"/>
  <c r="J696" i="1" s="1"/>
  <c r="I695" i="1"/>
  <c r="H695" i="1"/>
  <c r="G695" i="1"/>
  <c r="F695" i="1"/>
  <c r="E695" i="1"/>
  <c r="J695" i="1" s="1"/>
  <c r="I694" i="1"/>
  <c r="H694" i="1"/>
  <c r="G694" i="1"/>
  <c r="F694" i="1"/>
  <c r="E694" i="1"/>
  <c r="I693" i="1"/>
  <c r="H693" i="1"/>
  <c r="G693" i="1"/>
  <c r="F693" i="1"/>
  <c r="J693" i="1" s="1"/>
  <c r="E693" i="1"/>
  <c r="I692" i="1"/>
  <c r="J692" i="1" s="1"/>
  <c r="H692" i="1"/>
  <c r="G692" i="1"/>
  <c r="F692" i="1"/>
  <c r="E692" i="1"/>
  <c r="I691" i="1"/>
  <c r="H691" i="1"/>
  <c r="G691" i="1"/>
  <c r="F691" i="1"/>
  <c r="E691" i="1"/>
  <c r="J691" i="1" s="1"/>
  <c r="I690" i="1"/>
  <c r="H690" i="1"/>
  <c r="G690" i="1"/>
  <c r="F690" i="1"/>
  <c r="E690" i="1"/>
  <c r="I689" i="1"/>
  <c r="H689" i="1"/>
  <c r="G689" i="1"/>
  <c r="J689" i="1" s="1"/>
  <c r="F689" i="1"/>
  <c r="E689" i="1"/>
  <c r="I688" i="1"/>
  <c r="H688" i="1"/>
  <c r="G688" i="1"/>
  <c r="F688" i="1"/>
  <c r="E688" i="1"/>
  <c r="I687" i="1"/>
  <c r="J687" i="1" s="1"/>
  <c r="H687" i="1"/>
  <c r="G687" i="1"/>
  <c r="F687" i="1"/>
  <c r="E687" i="1"/>
  <c r="I686" i="1"/>
  <c r="H686" i="1"/>
  <c r="G686" i="1"/>
  <c r="F686" i="1"/>
  <c r="E686" i="1"/>
  <c r="J686" i="1" s="1"/>
  <c r="I685" i="1"/>
  <c r="H685" i="1"/>
  <c r="G685" i="1"/>
  <c r="F685" i="1"/>
  <c r="E685" i="1"/>
  <c r="J685" i="1" s="1"/>
  <c r="I684" i="1"/>
  <c r="H684" i="1"/>
  <c r="G684" i="1"/>
  <c r="F684" i="1"/>
  <c r="E684" i="1"/>
  <c r="I683" i="1"/>
  <c r="H683" i="1"/>
  <c r="G683" i="1"/>
  <c r="F683" i="1"/>
  <c r="J683" i="1" s="1"/>
  <c r="E683" i="1"/>
  <c r="I682" i="1"/>
  <c r="J682" i="1" s="1"/>
  <c r="H682" i="1"/>
  <c r="G682" i="1"/>
  <c r="F682" i="1"/>
  <c r="E682" i="1"/>
  <c r="I681" i="1"/>
  <c r="H681" i="1"/>
  <c r="G681" i="1"/>
  <c r="F681" i="1"/>
  <c r="E681" i="1"/>
  <c r="J681" i="1" s="1"/>
  <c r="I680" i="1"/>
  <c r="H680" i="1"/>
  <c r="G680" i="1"/>
  <c r="F680" i="1"/>
  <c r="E680" i="1"/>
  <c r="J680" i="1" s="1"/>
  <c r="I679" i="1"/>
  <c r="H679" i="1"/>
  <c r="G679" i="1"/>
  <c r="J679" i="1" s="1"/>
  <c r="F679" i="1"/>
  <c r="E679" i="1"/>
  <c r="I678" i="1"/>
  <c r="H678" i="1"/>
  <c r="G678" i="1"/>
  <c r="F678" i="1"/>
  <c r="E678" i="1"/>
  <c r="J678" i="1" s="1"/>
  <c r="I677" i="1"/>
  <c r="J677" i="1" s="1"/>
  <c r="H677" i="1"/>
  <c r="G677" i="1"/>
  <c r="F677" i="1"/>
  <c r="E677" i="1"/>
  <c r="I676" i="1"/>
  <c r="H676" i="1"/>
  <c r="G676" i="1"/>
  <c r="F676" i="1"/>
  <c r="E676" i="1"/>
  <c r="I675" i="1"/>
  <c r="H675" i="1"/>
  <c r="G675" i="1"/>
  <c r="F675" i="1"/>
  <c r="E675" i="1"/>
  <c r="J675" i="1" s="1"/>
  <c r="I674" i="1"/>
  <c r="H674" i="1"/>
  <c r="G674" i="1"/>
  <c r="J674" i="1" s="1"/>
  <c r="F674" i="1"/>
  <c r="E674" i="1"/>
  <c r="I673" i="1"/>
  <c r="H673" i="1"/>
  <c r="G673" i="1"/>
  <c r="F673" i="1"/>
  <c r="J673" i="1" s="1"/>
  <c r="E673" i="1"/>
  <c r="I672" i="1"/>
  <c r="J672" i="1" s="1"/>
  <c r="H672" i="1"/>
  <c r="G672" i="1"/>
  <c r="F672" i="1"/>
  <c r="E672" i="1"/>
  <c r="I671" i="1"/>
  <c r="H671" i="1"/>
  <c r="G671" i="1"/>
  <c r="F671" i="1"/>
  <c r="E671" i="1"/>
  <c r="J671" i="1" s="1"/>
  <c r="I670" i="1"/>
  <c r="H670" i="1"/>
  <c r="G670" i="1"/>
  <c r="F670" i="1"/>
  <c r="E670" i="1"/>
  <c r="J670" i="1" s="1"/>
  <c r="J669" i="1"/>
  <c r="I669" i="1"/>
  <c r="H669" i="1"/>
  <c r="G669" i="1"/>
  <c r="F669" i="1"/>
  <c r="E669" i="1"/>
  <c r="I668" i="1"/>
  <c r="H668" i="1"/>
  <c r="G668" i="1"/>
  <c r="F668" i="1"/>
  <c r="E668" i="1"/>
  <c r="J668" i="1" s="1"/>
  <c r="I667" i="1"/>
  <c r="J667" i="1" s="1"/>
  <c r="H667" i="1"/>
  <c r="G667" i="1"/>
  <c r="F667" i="1"/>
  <c r="E667" i="1"/>
  <c r="I666" i="1"/>
  <c r="H666" i="1"/>
  <c r="G666" i="1"/>
  <c r="F666" i="1"/>
  <c r="E666" i="1"/>
  <c r="I665" i="1"/>
  <c r="H665" i="1"/>
  <c r="G665" i="1"/>
  <c r="F665" i="1"/>
  <c r="E665" i="1"/>
  <c r="I664" i="1"/>
  <c r="H664" i="1"/>
  <c r="G664" i="1"/>
  <c r="J664" i="1" s="1"/>
  <c r="F664" i="1"/>
  <c r="E664" i="1"/>
  <c r="I663" i="1"/>
  <c r="H663" i="1"/>
  <c r="G663" i="1"/>
  <c r="F663" i="1"/>
  <c r="J663" i="1" s="1"/>
  <c r="E663" i="1"/>
  <c r="I662" i="1"/>
  <c r="J662" i="1" s="1"/>
  <c r="H662" i="1"/>
  <c r="G662" i="1"/>
  <c r="F662" i="1"/>
  <c r="E662" i="1"/>
  <c r="I661" i="1"/>
  <c r="H661" i="1"/>
  <c r="G661" i="1"/>
  <c r="F661" i="1"/>
  <c r="E661" i="1"/>
  <c r="J661" i="1" s="1"/>
  <c r="I660" i="1"/>
  <c r="H660" i="1"/>
  <c r="G660" i="1"/>
  <c r="F660" i="1"/>
  <c r="E660" i="1"/>
  <c r="J660" i="1" s="1"/>
  <c r="I659" i="1"/>
  <c r="H659" i="1"/>
  <c r="G659" i="1"/>
  <c r="J659" i="1" s="1"/>
  <c r="F659" i="1"/>
  <c r="E659" i="1"/>
  <c r="I658" i="1"/>
  <c r="H658" i="1"/>
  <c r="G658" i="1"/>
  <c r="F658" i="1"/>
  <c r="E658" i="1"/>
  <c r="J658" i="1" s="1"/>
  <c r="J657" i="1"/>
  <c r="I657" i="1"/>
  <c r="H657" i="1"/>
  <c r="G657" i="1"/>
  <c r="F657" i="1"/>
  <c r="E657" i="1"/>
  <c r="I656" i="1"/>
  <c r="H656" i="1"/>
  <c r="G656" i="1"/>
  <c r="F656" i="1"/>
  <c r="E656" i="1"/>
  <c r="J656" i="1" s="1"/>
  <c r="I655" i="1"/>
  <c r="H655" i="1"/>
  <c r="G655" i="1"/>
  <c r="F655" i="1"/>
  <c r="E655" i="1"/>
  <c r="J655" i="1" s="1"/>
  <c r="I654" i="1"/>
  <c r="H654" i="1"/>
  <c r="G654" i="1"/>
  <c r="F654" i="1"/>
  <c r="E654" i="1"/>
  <c r="I653" i="1"/>
  <c r="H653" i="1"/>
  <c r="G653" i="1"/>
  <c r="F653" i="1"/>
  <c r="J653" i="1" s="1"/>
  <c r="E653" i="1"/>
  <c r="I652" i="1"/>
  <c r="J652" i="1" s="1"/>
  <c r="H652" i="1"/>
  <c r="G652" i="1"/>
  <c r="F652" i="1"/>
  <c r="E652" i="1"/>
  <c r="I651" i="1"/>
  <c r="J651" i="1" s="1"/>
  <c r="H651" i="1"/>
  <c r="G651" i="1"/>
  <c r="F651" i="1"/>
  <c r="E651" i="1"/>
  <c r="I650" i="1"/>
  <c r="H650" i="1"/>
  <c r="G650" i="1"/>
  <c r="F650" i="1"/>
  <c r="E650" i="1"/>
  <c r="J650" i="1" s="1"/>
  <c r="I649" i="1"/>
  <c r="H649" i="1"/>
  <c r="G649" i="1"/>
  <c r="J649" i="1" s="1"/>
  <c r="F649" i="1"/>
  <c r="E649" i="1"/>
  <c r="I648" i="1"/>
  <c r="H648" i="1"/>
  <c r="G648" i="1"/>
  <c r="F648" i="1"/>
  <c r="E648" i="1"/>
  <c r="J647" i="1"/>
  <c r="I647" i="1"/>
  <c r="H647" i="1"/>
  <c r="G647" i="1"/>
  <c r="F647" i="1"/>
  <c r="E647" i="1"/>
  <c r="I646" i="1"/>
  <c r="H646" i="1"/>
  <c r="G646" i="1"/>
  <c r="F646" i="1"/>
  <c r="E646" i="1"/>
  <c r="J646" i="1" s="1"/>
  <c r="I645" i="1"/>
  <c r="H645" i="1"/>
  <c r="G645" i="1"/>
  <c r="F645" i="1"/>
  <c r="E645" i="1"/>
  <c r="J645" i="1" s="1"/>
  <c r="I644" i="1"/>
  <c r="H644" i="1"/>
  <c r="G644" i="1"/>
  <c r="F644" i="1"/>
  <c r="E644" i="1"/>
  <c r="I643" i="1"/>
  <c r="H643" i="1"/>
  <c r="G643" i="1"/>
  <c r="F643" i="1"/>
  <c r="J643" i="1" s="1"/>
  <c r="E643" i="1"/>
  <c r="I642" i="1"/>
  <c r="J642" i="1" s="1"/>
  <c r="H642" i="1"/>
  <c r="G642" i="1"/>
  <c r="F642" i="1"/>
  <c r="E642" i="1"/>
  <c r="I641" i="1"/>
  <c r="H641" i="1"/>
  <c r="G641" i="1"/>
  <c r="F641" i="1"/>
  <c r="E641" i="1"/>
  <c r="J641" i="1" s="1"/>
  <c r="I640" i="1"/>
  <c r="H640" i="1"/>
  <c r="G640" i="1"/>
  <c r="F640" i="1"/>
  <c r="E640" i="1"/>
  <c r="J640" i="1" s="1"/>
  <c r="I639" i="1"/>
  <c r="H639" i="1"/>
  <c r="G639" i="1"/>
  <c r="J639" i="1" s="1"/>
  <c r="F639" i="1"/>
  <c r="E639" i="1"/>
  <c r="I638" i="1"/>
  <c r="H638" i="1"/>
  <c r="G638" i="1"/>
  <c r="F638" i="1"/>
  <c r="E638" i="1"/>
  <c r="I637" i="1"/>
  <c r="J637" i="1" s="1"/>
  <c r="H637" i="1"/>
  <c r="G637" i="1"/>
  <c r="F637" i="1"/>
  <c r="E637" i="1"/>
  <c r="I636" i="1"/>
  <c r="H636" i="1"/>
  <c r="G636" i="1"/>
  <c r="F636" i="1"/>
  <c r="E636" i="1"/>
  <c r="I635" i="1"/>
  <c r="H635" i="1"/>
  <c r="G635" i="1"/>
  <c r="F635" i="1"/>
  <c r="E635" i="1"/>
  <c r="J635" i="1" s="1"/>
  <c r="I634" i="1"/>
  <c r="H634" i="1"/>
  <c r="G634" i="1"/>
  <c r="F634" i="1"/>
  <c r="E634" i="1"/>
  <c r="I633" i="1"/>
  <c r="H633" i="1"/>
  <c r="G633" i="1"/>
  <c r="F633" i="1"/>
  <c r="J633" i="1" s="1"/>
  <c r="E633" i="1"/>
  <c r="I632" i="1"/>
  <c r="J632" i="1" s="1"/>
  <c r="H632" i="1"/>
  <c r="G632" i="1"/>
  <c r="F632" i="1"/>
  <c r="E632" i="1"/>
  <c r="I631" i="1"/>
  <c r="H631" i="1"/>
  <c r="G631" i="1"/>
  <c r="F631" i="1"/>
  <c r="E631" i="1"/>
  <c r="J631" i="1" s="1"/>
  <c r="J630" i="1"/>
  <c r="I629" i="1"/>
  <c r="H629" i="1"/>
  <c r="G629" i="1"/>
  <c r="F629" i="1"/>
  <c r="E629" i="1"/>
  <c r="J629" i="1" s="1"/>
  <c r="J628" i="1"/>
  <c r="J627" i="1"/>
  <c r="J626" i="1"/>
  <c r="I625" i="1"/>
  <c r="H625" i="1"/>
  <c r="G625" i="1"/>
  <c r="F625" i="1"/>
  <c r="E625" i="1"/>
  <c r="J625" i="1" s="1"/>
  <c r="I624" i="1"/>
  <c r="H624" i="1"/>
  <c r="G624" i="1"/>
  <c r="F624" i="1"/>
  <c r="E624" i="1"/>
  <c r="J623" i="1"/>
  <c r="J622" i="1"/>
  <c r="I621" i="1"/>
  <c r="H621" i="1"/>
  <c r="G621" i="1"/>
  <c r="F621" i="1"/>
  <c r="E621" i="1"/>
  <c r="J621" i="1" s="1"/>
  <c r="I620" i="1"/>
  <c r="H620" i="1"/>
  <c r="G620" i="1"/>
  <c r="F620" i="1"/>
  <c r="E620" i="1"/>
  <c r="J619" i="1"/>
  <c r="J618" i="1"/>
  <c r="I617" i="1"/>
  <c r="J617" i="1" s="1"/>
  <c r="H617" i="1"/>
  <c r="G617" i="1"/>
  <c r="F617" i="1"/>
  <c r="E617" i="1"/>
  <c r="J616" i="1"/>
  <c r="I615" i="1"/>
  <c r="H615" i="1"/>
  <c r="G615" i="1"/>
  <c r="F615" i="1"/>
  <c r="E615" i="1"/>
  <c r="J615" i="1" s="1"/>
  <c r="I614" i="1"/>
  <c r="H614" i="1"/>
  <c r="G614" i="1"/>
  <c r="F614" i="1"/>
  <c r="E614" i="1"/>
  <c r="J614" i="1" s="1"/>
  <c r="I613" i="1"/>
  <c r="H613" i="1"/>
  <c r="G613" i="1"/>
  <c r="F613" i="1"/>
  <c r="E613" i="1"/>
  <c r="J613" i="1" s="1"/>
  <c r="I612" i="1"/>
  <c r="H612" i="1"/>
  <c r="G612" i="1"/>
  <c r="F612" i="1"/>
  <c r="E612" i="1"/>
  <c r="J612" i="1" s="1"/>
  <c r="J611" i="1"/>
  <c r="I610" i="1"/>
  <c r="H610" i="1"/>
  <c r="G610" i="1"/>
  <c r="F610" i="1"/>
  <c r="E610" i="1"/>
  <c r="J610" i="1" s="1"/>
  <c r="J609" i="1"/>
  <c r="J608" i="1"/>
  <c r="J607" i="1"/>
  <c r="J606" i="1"/>
  <c r="J605" i="1"/>
  <c r="J604" i="1"/>
  <c r="J603" i="1"/>
  <c r="J602" i="1"/>
  <c r="I601" i="1"/>
  <c r="H601" i="1"/>
  <c r="G601" i="1"/>
  <c r="F601" i="1"/>
  <c r="E601" i="1"/>
  <c r="J601" i="1" s="1"/>
  <c r="J600" i="1"/>
  <c r="J599" i="1"/>
  <c r="J598" i="1"/>
  <c r="J597" i="1"/>
  <c r="J596" i="1"/>
  <c r="J595" i="1"/>
  <c r="J594" i="1"/>
  <c r="J593" i="1"/>
  <c r="J592" i="1"/>
  <c r="J591" i="1"/>
  <c r="I590" i="1"/>
  <c r="H590" i="1"/>
  <c r="G590" i="1"/>
  <c r="F590" i="1"/>
  <c r="E590" i="1"/>
  <c r="J590" i="1" s="1"/>
  <c r="J589" i="1"/>
  <c r="I588" i="1"/>
  <c r="H588" i="1"/>
  <c r="G588" i="1"/>
  <c r="F588" i="1"/>
  <c r="E588" i="1"/>
  <c r="J588" i="1" s="1"/>
  <c r="I579" i="1"/>
  <c r="H579" i="1"/>
  <c r="G579" i="1"/>
  <c r="F579" i="1"/>
  <c r="E579" i="1"/>
  <c r="J579" i="1" s="1"/>
  <c r="I578" i="1"/>
  <c r="H578" i="1"/>
  <c r="G578" i="1"/>
  <c r="F578" i="1"/>
  <c r="F582" i="1" s="1"/>
  <c r="E578" i="1"/>
  <c r="E582" i="1" s="1"/>
  <c r="I577" i="1"/>
  <c r="H577" i="1"/>
  <c r="G577" i="1"/>
  <c r="F577" i="1"/>
  <c r="E577" i="1"/>
  <c r="J577" i="1" s="1"/>
  <c r="I576" i="1"/>
  <c r="J576" i="1" s="1"/>
  <c r="H576" i="1"/>
  <c r="G576" i="1"/>
  <c r="F576" i="1"/>
  <c r="E576" i="1"/>
  <c r="I575" i="1"/>
  <c r="H575" i="1"/>
  <c r="J575" i="1" s="1"/>
  <c r="G575" i="1"/>
  <c r="F575" i="1"/>
  <c r="E575" i="1"/>
  <c r="I574" i="1"/>
  <c r="H574" i="1"/>
  <c r="G574" i="1"/>
  <c r="F574" i="1"/>
  <c r="E574" i="1"/>
  <c r="J574" i="1" s="1"/>
  <c r="I573" i="1"/>
  <c r="H573" i="1"/>
  <c r="G573" i="1"/>
  <c r="F573" i="1"/>
  <c r="E573" i="1"/>
  <c r="G562" i="1"/>
  <c r="F562" i="1"/>
  <c r="I560" i="1"/>
  <c r="H560" i="1"/>
  <c r="F560" i="1"/>
  <c r="E560" i="1"/>
  <c r="J560" i="1" s="1"/>
  <c r="G559" i="1"/>
  <c r="E559" i="1"/>
  <c r="E558" i="1"/>
  <c r="I557" i="1"/>
  <c r="H557" i="1"/>
  <c r="F557" i="1"/>
  <c r="H556" i="1"/>
  <c r="G555" i="1"/>
  <c r="E555" i="1"/>
  <c r="H554" i="1"/>
  <c r="E554" i="1"/>
  <c r="J554" i="1" s="1"/>
  <c r="G553" i="1"/>
  <c r="F553" i="1"/>
  <c r="J553" i="1" s="1"/>
  <c r="I552" i="1"/>
  <c r="H552" i="1"/>
  <c r="G552" i="1"/>
  <c r="F552" i="1"/>
  <c r="E552" i="1"/>
  <c r="J543" i="1"/>
  <c r="I542" i="1"/>
  <c r="I553" i="1" s="1"/>
  <c r="H542" i="1"/>
  <c r="H553" i="1" s="1"/>
  <c r="G542" i="1"/>
  <c r="F542" i="1"/>
  <c r="J542" i="1" s="1"/>
  <c r="E542" i="1"/>
  <c r="E553" i="1" s="1"/>
  <c r="I541" i="1"/>
  <c r="I554" i="1" s="1"/>
  <c r="H541" i="1"/>
  <c r="G541" i="1"/>
  <c r="G554" i="1" s="1"/>
  <c r="F541" i="1"/>
  <c r="F554" i="1" s="1"/>
  <c r="E541" i="1"/>
  <c r="J541" i="1" s="1"/>
  <c r="I540" i="1"/>
  <c r="I555" i="1" s="1"/>
  <c r="H540" i="1"/>
  <c r="H555" i="1" s="1"/>
  <c r="G540" i="1"/>
  <c r="F540" i="1"/>
  <c r="F555" i="1" s="1"/>
  <c r="E540" i="1"/>
  <c r="I539" i="1"/>
  <c r="I556" i="1" s="1"/>
  <c r="H539" i="1"/>
  <c r="G539" i="1"/>
  <c r="G556" i="1" s="1"/>
  <c r="F539" i="1"/>
  <c r="F556" i="1" s="1"/>
  <c r="E539" i="1"/>
  <c r="J539" i="1" s="1"/>
  <c r="I538" i="1"/>
  <c r="H538" i="1"/>
  <c r="G538" i="1"/>
  <c r="G557" i="1" s="1"/>
  <c r="F538" i="1"/>
  <c r="E538" i="1"/>
  <c r="I537" i="1"/>
  <c r="I558" i="1" s="1"/>
  <c r="H537" i="1"/>
  <c r="H558" i="1" s="1"/>
  <c r="G537" i="1"/>
  <c r="G558" i="1" s="1"/>
  <c r="F537" i="1"/>
  <c r="F558" i="1" s="1"/>
  <c r="E537" i="1"/>
  <c r="I536" i="1"/>
  <c r="I559" i="1" s="1"/>
  <c r="H536" i="1"/>
  <c r="H559" i="1" s="1"/>
  <c r="G536" i="1"/>
  <c r="F536" i="1"/>
  <c r="E536" i="1"/>
  <c r="I535" i="1"/>
  <c r="H535" i="1"/>
  <c r="G535" i="1"/>
  <c r="G560" i="1" s="1"/>
  <c r="F535" i="1"/>
  <c r="E535" i="1"/>
  <c r="J535" i="1" s="1"/>
  <c r="I534" i="1"/>
  <c r="I561" i="1" s="1"/>
  <c r="H534" i="1"/>
  <c r="H546" i="1" s="1"/>
  <c r="G534" i="1"/>
  <c r="G561" i="1" s="1"/>
  <c r="F534" i="1"/>
  <c r="F561" i="1" s="1"/>
  <c r="E534" i="1"/>
  <c r="I533" i="1"/>
  <c r="I562" i="1" s="1"/>
  <c r="H533" i="1"/>
  <c r="H562" i="1" s="1"/>
  <c r="G533" i="1"/>
  <c r="F533" i="1"/>
  <c r="E533" i="1"/>
  <c r="E562" i="1" s="1"/>
  <c r="J562" i="1" s="1"/>
  <c r="I532" i="1"/>
  <c r="I563" i="1" s="1"/>
  <c r="H532" i="1"/>
  <c r="H563" i="1" s="1"/>
  <c r="G532" i="1"/>
  <c r="G563" i="1" s="1"/>
  <c r="F532" i="1"/>
  <c r="J532" i="1" s="1"/>
  <c r="E532" i="1"/>
  <c r="E563" i="1" s="1"/>
  <c r="I531" i="1"/>
  <c r="I546" i="1" s="1"/>
  <c r="H531" i="1"/>
  <c r="H564" i="1" s="1"/>
  <c r="G531" i="1"/>
  <c r="F531" i="1"/>
  <c r="E531" i="1"/>
  <c r="I522" i="1"/>
  <c r="J522" i="1" s="1"/>
  <c r="H522" i="1"/>
  <c r="G522" i="1"/>
  <c r="F522" i="1"/>
  <c r="E522" i="1"/>
  <c r="I521" i="1"/>
  <c r="H521" i="1"/>
  <c r="G521" i="1"/>
  <c r="F521" i="1"/>
  <c r="E521" i="1"/>
  <c r="I520" i="1"/>
  <c r="H520" i="1"/>
  <c r="G520" i="1"/>
  <c r="F520" i="1"/>
  <c r="E520" i="1"/>
  <c r="I519" i="1"/>
  <c r="H519" i="1"/>
  <c r="G519" i="1"/>
  <c r="F519" i="1"/>
  <c r="E519" i="1"/>
  <c r="I518" i="1"/>
  <c r="J518" i="1" s="1"/>
  <c r="H518" i="1"/>
  <c r="G518" i="1"/>
  <c r="F518" i="1"/>
  <c r="E518" i="1"/>
  <c r="I517" i="1"/>
  <c r="H517" i="1"/>
  <c r="G517" i="1"/>
  <c r="F517" i="1"/>
  <c r="E517" i="1"/>
  <c r="J517" i="1" s="1"/>
  <c r="I516" i="1"/>
  <c r="H516" i="1"/>
  <c r="G516" i="1"/>
  <c r="F516" i="1"/>
  <c r="E516" i="1"/>
  <c r="J516" i="1" s="1"/>
  <c r="I515" i="1"/>
  <c r="H515" i="1"/>
  <c r="G515" i="1"/>
  <c r="J515" i="1" s="1"/>
  <c r="F515" i="1"/>
  <c r="E515" i="1"/>
  <c r="I514" i="1"/>
  <c r="H514" i="1"/>
  <c r="G514" i="1"/>
  <c r="F514" i="1"/>
  <c r="J514" i="1" s="1"/>
  <c r="E514" i="1"/>
  <c r="I513" i="1"/>
  <c r="H513" i="1"/>
  <c r="J513" i="1" s="1"/>
  <c r="G513" i="1"/>
  <c r="F513" i="1"/>
  <c r="E513" i="1"/>
  <c r="I512" i="1"/>
  <c r="H512" i="1"/>
  <c r="G512" i="1"/>
  <c r="F512" i="1"/>
  <c r="E512" i="1"/>
  <c r="I511" i="1"/>
  <c r="H511" i="1"/>
  <c r="G511" i="1"/>
  <c r="F511" i="1"/>
  <c r="E511" i="1"/>
  <c r="J511" i="1" s="1"/>
  <c r="I510" i="1"/>
  <c r="H510" i="1"/>
  <c r="G510" i="1"/>
  <c r="F510" i="1"/>
  <c r="J510" i="1" s="1"/>
  <c r="E510" i="1"/>
  <c r="I509" i="1"/>
  <c r="H509" i="1"/>
  <c r="G509" i="1"/>
  <c r="F509" i="1"/>
  <c r="E509" i="1"/>
  <c r="J509" i="1" s="1"/>
  <c r="R508" i="1"/>
  <c r="J508" i="1"/>
  <c r="I508" i="1"/>
  <c r="H508" i="1"/>
  <c r="G508" i="1"/>
  <c r="F508" i="1"/>
  <c r="E508" i="1"/>
  <c r="I507" i="1"/>
  <c r="H507" i="1"/>
  <c r="G507" i="1"/>
  <c r="F507" i="1"/>
  <c r="E507" i="1"/>
  <c r="J507" i="1" s="1"/>
  <c r="I506" i="1"/>
  <c r="H506" i="1"/>
  <c r="G506" i="1"/>
  <c r="F506" i="1"/>
  <c r="J506" i="1" s="1"/>
  <c r="E506" i="1"/>
  <c r="I505" i="1"/>
  <c r="H505" i="1"/>
  <c r="G505" i="1"/>
  <c r="F505" i="1"/>
  <c r="E505" i="1"/>
  <c r="J505" i="1" s="1"/>
  <c r="I504" i="1"/>
  <c r="H504" i="1"/>
  <c r="G504" i="1"/>
  <c r="F504" i="1"/>
  <c r="E504" i="1"/>
  <c r="J503" i="1"/>
  <c r="I502" i="1"/>
  <c r="H502" i="1"/>
  <c r="G502" i="1"/>
  <c r="F502" i="1"/>
  <c r="E502" i="1"/>
  <c r="J502" i="1" s="1"/>
  <c r="J501" i="1"/>
  <c r="I500" i="1"/>
  <c r="H500" i="1"/>
  <c r="G500" i="1"/>
  <c r="F500" i="1"/>
  <c r="E500" i="1"/>
  <c r="T498" i="1"/>
  <c r="H490" i="1"/>
  <c r="I489" i="1"/>
  <c r="E489" i="1"/>
  <c r="I488" i="1"/>
  <c r="H488" i="1"/>
  <c r="G488" i="1"/>
  <c r="E488" i="1"/>
  <c r="J488" i="1" s="1"/>
  <c r="I487" i="1"/>
  <c r="E487" i="1"/>
  <c r="J487" i="1" s="1"/>
  <c r="J486" i="1"/>
  <c r="G486" i="1"/>
  <c r="F486" i="1"/>
  <c r="I485" i="1"/>
  <c r="E485" i="1"/>
  <c r="H484" i="1"/>
  <c r="G484" i="1"/>
  <c r="I483" i="1"/>
  <c r="H483" i="1"/>
  <c r="F483" i="1"/>
  <c r="E483" i="1"/>
  <c r="J483" i="1" s="1"/>
  <c r="G482" i="1"/>
  <c r="I481" i="1"/>
  <c r="G481" i="1"/>
  <c r="J481" i="1" s="1"/>
  <c r="F481" i="1"/>
  <c r="E481" i="1"/>
  <c r="H480" i="1"/>
  <c r="G480" i="1"/>
  <c r="I479" i="1"/>
  <c r="H479" i="1"/>
  <c r="E479" i="1"/>
  <c r="I478" i="1"/>
  <c r="H478" i="1"/>
  <c r="G478" i="1"/>
  <c r="F478" i="1"/>
  <c r="E478" i="1"/>
  <c r="J469" i="1"/>
  <c r="I469" i="1"/>
  <c r="H469" i="1"/>
  <c r="G469" i="1"/>
  <c r="G479" i="1" s="1"/>
  <c r="F469" i="1"/>
  <c r="F479" i="1" s="1"/>
  <c r="E469" i="1"/>
  <c r="I468" i="1"/>
  <c r="I480" i="1" s="1"/>
  <c r="H468" i="1"/>
  <c r="G468" i="1"/>
  <c r="F468" i="1"/>
  <c r="F480" i="1" s="1"/>
  <c r="E468" i="1"/>
  <c r="I467" i="1"/>
  <c r="H467" i="1"/>
  <c r="H481" i="1" s="1"/>
  <c r="G467" i="1"/>
  <c r="F467" i="1"/>
  <c r="J467" i="1" s="1"/>
  <c r="E467" i="1"/>
  <c r="I466" i="1"/>
  <c r="I482" i="1" s="1"/>
  <c r="H466" i="1"/>
  <c r="H482" i="1" s="1"/>
  <c r="G466" i="1"/>
  <c r="F466" i="1"/>
  <c r="F482" i="1" s="1"/>
  <c r="E466" i="1"/>
  <c r="J465" i="1"/>
  <c r="I465" i="1"/>
  <c r="H465" i="1"/>
  <c r="G465" i="1"/>
  <c r="G483" i="1" s="1"/>
  <c r="F465" i="1"/>
  <c r="E465" i="1"/>
  <c r="I464" i="1"/>
  <c r="I484" i="1" s="1"/>
  <c r="H464" i="1"/>
  <c r="G464" i="1"/>
  <c r="F464" i="1"/>
  <c r="F484" i="1" s="1"/>
  <c r="E464" i="1"/>
  <c r="E484" i="1" s="1"/>
  <c r="I463" i="1"/>
  <c r="H463" i="1"/>
  <c r="H485" i="1" s="1"/>
  <c r="G463" i="1"/>
  <c r="G485" i="1" s="1"/>
  <c r="F463" i="1"/>
  <c r="E463" i="1"/>
  <c r="J462" i="1"/>
  <c r="I462" i="1"/>
  <c r="I486" i="1" s="1"/>
  <c r="H462" i="1"/>
  <c r="H486" i="1" s="1"/>
  <c r="G462" i="1"/>
  <c r="F462" i="1"/>
  <c r="E462" i="1"/>
  <c r="E486" i="1" s="1"/>
  <c r="I461" i="1"/>
  <c r="H461" i="1"/>
  <c r="H487" i="1" s="1"/>
  <c r="G461" i="1"/>
  <c r="G487" i="1" s="1"/>
  <c r="F461" i="1"/>
  <c r="F487" i="1" s="1"/>
  <c r="E461" i="1"/>
  <c r="I460" i="1"/>
  <c r="H460" i="1"/>
  <c r="G460" i="1"/>
  <c r="F460" i="1"/>
  <c r="F488" i="1" s="1"/>
  <c r="E460" i="1"/>
  <c r="J460" i="1" s="1"/>
  <c r="I459" i="1"/>
  <c r="H459" i="1"/>
  <c r="G459" i="1"/>
  <c r="G489" i="1" s="1"/>
  <c r="F459" i="1"/>
  <c r="E459" i="1"/>
  <c r="I458" i="1"/>
  <c r="I490" i="1" s="1"/>
  <c r="H458" i="1"/>
  <c r="G458" i="1"/>
  <c r="G490" i="1" s="1"/>
  <c r="F458" i="1"/>
  <c r="F490" i="1" s="1"/>
  <c r="E458" i="1"/>
  <c r="C419" i="1"/>
  <c r="C418" i="1"/>
  <c r="C417" i="1"/>
  <c r="C416" i="1"/>
  <c r="C421" i="1" s="1"/>
  <c r="C415" i="1"/>
  <c r="A412" i="1"/>
  <c r="AI410" i="1"/>
  <c r="AG410" i="1"/>
  <c r="AD410" i="1"/>
  <c r="AC410" i="1"/>
  <c r="AB410" i="1"/>
  <c r="AE410" i="1" s="1"/>
  <c r="AH410" i="1" s="1"/>
  <c r="S410" i="1"/>
  <c r="AH409" i="1"/>
  <c r="AG409" i="1"/>
  <c r="AD409" i="1"/>
  <c r="AC409" i="1"/>
  <c r="AB409" i="1"/>
  <c r="AE409" i="1" s="1"/>
  <c r="AI409" i="1" s="1"/>
  <c r="S409" i="1"/>
  <c r="AI408" i="1"/>
  <c r="AH408" i="1"/>
  <c r="AD408" i="1"/>
  <c r="AC408" i="1"/>
  <c r="AB408" i="1"/>
  <c r="AE408" i="1" s="1"/>
  <c r="AG408" i="1" s="1"/>
  <c r="S408" i="1"/>
  <c r="AI407" i="1"/>
  <c r="AG407" i="1"/>
  <c r="AD407" i="1"/>
  <c r="AC407" i="1"/>
  <c r="AB407" i="1"/>
  <c r="S407" i="1"/>
  <c r="AI406" i="1"/>
  <c r="AH406" i="1"/>
  <c r="AG406" i="1"/>
  <c r="AD406" i="1"/>
  <c r="AC406" i="1"/>
  <c r="AB406" i="1"/>
  <c r="AE406" i="1" s="1"/>
  <c r="S406" i="1"/>
  <c r="S405" i="1"/>
  <c r="AH404" i="1"/>
  <c r="AG404" i="1"/>
  <c r="AD404" i="1"/>
  <c r="AC404" i="1"/>
  <c r="AE404" i="1" s="1"/>
  <c r="AI404" i="1" s="1"/>
  <c r="AB404" i="1"/>
  <c r="S404" i="1"/>
  <c r="AH403" i="1"/>
  <c r="AG403" i="1"/>
  <c r="AD403" i="1"/>
  <c r="AC403" i="1"/>
  <c r="AE403" i="1" s="1"/>
  <c r="AI403" i="1" s="1"/>
  <c r="AB403" i="1"/>
  <c r="S403" i="1"/>
  <c r="AH402" i="1"/>
  <c r="AG402" i="1"/>
  <c r="AD402" i="1"/>
  <c r="AC402" i="1"/>
  <c r="AB402" i="1"/>
  <c r="AE402" i="1" s="1"/>
  <c r="AI402" i="1" s="1"/>
  <c r="S402" i="1"/>
  <c r="AH401" i="1"/>
  <c r="AG401" i="1"/>
  <c r="AD401" i="1"/>
  <c r="AE401" i="1" s="1"/>
  <c r="AI401" i="1" s="1"/>
  <c r="AC401" i="1"/>
  <c r="AB401" i="1"/>
  <c r="S401" i="1"/>
  <c r="AH400" i="1"/>
  <c r="AG400" i="1"/>
  <c r="AD400" i="1"/>
  <c r="AC400" i="1"/>
  <c r="AB400" i="1"/>
  <c r="AE400" i="1" s="1"/>
  <c r="AI400" i="1" s="1"/>
  <c r="S400" i="1"/>
  <c r="S399" i="1"/>
  <c r="AH398" i="1"/>
  <c r="AG398" i="1"/>
  <c r="AD398" i="1"/>
  <c r="AC398" i="1"/>
  <c r="AB398" i="1"/>
  <c r="S398" i="1"/>
  <c r="AI397" i="1"/>
  <c r="AG397" i="1"/>
  <c r="AE397" i="1"/>
  <c r="AH397" i="1" s="1"/>
  <c r="AD397" i="1"/>
  <c r="AC397" i="1"/>
  <c r="AB397" i="1"/>
  <c r="S397" i="1"/>
  <c r="AI396" i="1"/>
  <c r="AH396" i="1"/>
  <c r="AD396" i="1"/>
  <c r="AC396" i="1"/>
  <c r="AE396" i="1" s="1"/>
  <c r="AG396" i="1" s="1"/>
  <c r="AB396" i="1"/>
  <c r="S396" i="1"/>
  <c r="AH395" i="1"/>
  <c r="AG395" i="1"/>
  <c r="AD395" i="1"/>
  <c r="AC395" i="1"/>
  <c r="AB395" i="1"/>
  <c r="AE395" i="1" s="1"/>
  <c r="AI395" i="1" s="1"/>
  <c r="S395" i="1"/>
  <c r="AH394" i="1"/>
  <c r="AG394" i="1"/>
  <c r="AD394" i="1"/>
  <c r="AC394" i="1"/>
  <c r="AE394" i="1" s="1"/>
  <c r="AI394" i="1" s="1"/>
  <c r="AB394" i="1"/>
  <c r="S394" i="1"/>
  <c r="AH393" i="1"/>
  <c r="AG393" i="1"/>
  <c r="AD393" i="1"/>
  <c r="AC393" i="1"/>
  <c r="AB393" i="1"/>
  <c r="AE393" i="1" s="1"/>
  <c r="AI393" i="1" s="1"/>
  <c r="S393" i="1"/>
  <c r="S392" i="1"/>
  <c r="AH391" i="1"/>
  <c r="AG391" i="1"/>
  <c r="AE391" i="1"/>
  <c r="AI391" i="1" s="1"/>
  <c r="AD391" i="1"/>
  <c r="AC391" i="1"/>
  <c r="AB391" i="1"/>
  <c r="S391" i="1"/>
  <c r="AH390" i="1"/>
  <c r="AG390" i="1"/>
  <c r="AD390" i="1"/>
  <c r="AE390" i="1" s="1"/>
  <c r="AI390" i="1" s="1"/>
  <c r="AC390" i="1"/>
  <c r="AB390" i="1"/>
  <c r="S390" i="1"/>
  <c r="AH389" i="1"/>
  <c r="AG389" i="1"/>
  <c r="AD389" i="1"/>
  <c r="AC389" i="1"/>
  <c r="AE389" i="1" s="1"/>
  <c r="AI389" i="1" s="1"/>
  <c r="AB389" i="1"/>
  <c r="S389" i="1"/>
  <c r="AI387" i="1"/>
  <c r="AG387" i="1"/>
  <c r="AE387" i="1"/>
  <c r="AH387" i="1" s="1"/>
  <c r="AD387" i="1"/>
  <c r="AC387" i="1"/>
  <c r="AB387" i="1"/>
  <c r="S387" i="1"/>
  <c r="AH386" i="1"/>
  <c r="AG386" i="1"/>
  <c r="AD386" i="1"/>
  <c r="AC386" i="1"/>
  <c r="AB386" i="1"/>
  <c r="AE386" i="1" s="1"/>
  <c r="AI386" i="1" s="1"/>
  <c r="S386" i="1"/>
  <c r="AH385" i="1"/>
  <c r="AG385" i="1"/>
  <c r="AE385" i="1"/>
  <c r="AI385" i="1" s="1"/>
  <c r="AD385" i="1"/>
  <c r="AC385" i="1"/>
  <c r="AB385" i="1"/>
  <c r="S385" i="1"/>
  <c r="AI383" i="1"/>
  <c r="AG383" i="1"/>
  <c r="AE383" i="1"/>
  <c r="AH383" i="1" s="1"/>
  <c r="AD383" i="1"/>
  <c r="AC383" i="1"/>
  <c r="AB383" i="1"/>
  <c r="AI382" i="1"/>
  <c r="AG382" i="1"/>
  <c r="AD382" i="1"/>
  <c r="AC382" i="1"/>
  <c r="AB382" i="1"/>
  <c r="AE382" i="1" s="1"/>
  <c r="AH382" i="1" s="1"/>
  <c r="S382" i="1"/>
  <c r="AI381" i="1"/>
  <c r="AH381" i="1"/>
  <c r="AG381" i="1"/>
  <c r="AD381" i="1"/>
  <c r="AC381" i="1"/>
  <c r="AE381" i="1" s="1"/>
  <c r="AB381" i="1"/>
  <c r="S381" i="1"/>
  <c r="AH380" i="1"/>
  <c r="AG380" i="1"/>
  <c r="AD380" i="1"/>
  <c r="AC380" i="1"/>
  <c r="AB380" i="1"/>
  <c r="AE380" i="1" s="1"/>
  <c r="AI380" i="1" s="1"/>
  <c r="S380" i="1"/>
  <c r="AH379" i="1"/>
  <c r="AG379" i="1"/>
  <c r="AD379" i="1"/>
  <c r="AE379" i="1" s="1"/>
  <c r="AI379" i="1" s="1"/>
  <c r="AC379" i="1"/>
  <c r="AB379" i="1"/>
  <c r="S379" i="1"/>
  <c r="AI378" i="1"/>
  <c r="AH378" i="1"/>
  <c r="AD378" i="1"/>
  <c r="AC378" i="1"/>
  <c r="AE378" i="1" s="1"/>
  <c r="AG378" i="1" s="1"/>
  <c r="AB378" i="1"/>
  <c r="S378" i="1"/>
  <c r="AH377" i="1"/>
  <c r="AG377" i="1"/>
  <c r="AD377" i="1"/>
  <c r="AC377" i="1"/>
  <c r="AB377" i="1"/>
  <c r="AE377" i="1" s="1"/>
  <c r="AI377" i="1" s="1"/>
  <c r="S377" i="1"/>
  <c r="AI376" i="1"/>
  <c r="AH376" i="1"/>
  <c r="AD376" i="1"/>
  <c r="AC376" i="1"/>
  <c r="AE376" i="1" s="1"/>
  <c r="AG376" i="1" s="1"/>
  <c r="AB376" i="1"/>
  <c r="S376" i="1"/>
  <c r="S375" i="1"/>
  <c r="AH374" i="1"/>
  <c r="AG374" i="1"/>
  <c r="AE374" i="1"/>
  <c r="AI374" i="1" s="1"/>
  <c r="AD374" i="1"/>
  <c r="AC374" i="1"/>
  <c r="AB374" i="1"/>
  <c r="S374" i="1"/>
  <c r="S373" i="1"/>
  <c r="S372" i="1"/>
  <c r="AH371" i="1"/>
  <c r="AG371" i="1"/>
  <c r="AD371" i="1"/>
  <c r="AC371" i="1"/>
  <c r="AB371" i="1"/>
  <c r="AE371" i="1" s="1"/>
  <c r="AI371" i="1" s="1"/>
  <c r="S371" i="1"/>
  <c r="AI370" i="1"/>
  <c r="AH370" i="1"/>
  <c r="AG370" i="1"/>
  <c r="AD370" i="1"/>
  <c r="AC370" i="1"/>
  <c r="AE370" i="1" s="1"/>
  <c r="AB370" i="1"/>
  <c r="S370" i="1"/>
  <c r="AH369" i="1"/>
  <c r="AG369" i="1"/>
  <c r="AD369" i="1"/>
  <c r="AE369" i="1" s="1"/>
  <c r="AI369" i="1" s="1"/>
  <c r="AC369" i="1"/>
  <c r="AB369" i="1"/>
  <c r="S369" i="1"/>
  <c r="AH368" i="1"/>
  <c r="AG368" i="1"/>
  <c r="AD368" i="1"/>
  <c r="AC368" i="1"/>
  <c r="AB368" i="1"/>
  <c r="S368" i="1"/>
  <c r="AH367" i="1"/>
  <c r="AG367" i="1"/>
  <c r="AD367" i="1"/>
  <c r="AC367" i="1"/>
  <c r="AE367" i="1" s="1"/>
  <c r="AI367" i="1" s="1"/>
  <c r="AB367" i="1"/>
  <c r="S367" i="1"/>
  <c r="AH366" i="1"/>
  <c r="AG366" i="1"/>
  <c r="AD366" i="1"/>
  <c r="AC366" i="1"/>
  <c r="AB366" i="1"/>
  <c r="AE366" i="1" s="1"/>
  <c r="AI366" i="1" s="1"/>
  <c r="S366" i="1"/>
  <c r="AH365" i="1"/>
  <c r="AG365" i="1"/>
  <c r="AD365" i="1"/>
  <c r="AC365" i="1"/>
  <c r="AE365" i="1" s="1"/>
  <c r="AI365" i="1" s="1"/>
  <c r="AB365" i="1"/>
  <c r="S365" i="1"/>
  <c r="AH364" i="1"/>
  <c r="AG364" i="1"/>
  <c r="AD364" i="1"/>
  <c r="AE364" i="1" s="1"/>
  <c r="AI364" i="1" s="1"/>
  <c r="AC364" i="1"/>
  <c r="AB364" i="1"/>
  <c r="S364" i="1"/>
  <c r="AH363" i="1"/>
  <c r="AG363" i="1"/>
  <c r="AD363" i="1"/>
  <c r="AC363" i="1"/>
  <c r="AB363" i="1"/>
  <c r="AE363" i="1" s="1"/>
  <c r="AI363" i="1" s="1"/>
  <c r="S363" i="1"/>
  <c r="AH362" i="1"/>
  <c r="AG362" i="1"/>
  <c r="AD362" i="1"/>
  <c r="AC362" i="1"/>
  <c r="AE362" i="1" s="1"/>
  <c r="AI362" i="1" s="1"/>
  <c r="AB362" i="1"/>
  <c r="S362" i="1"/>
  <c r="AH361" i="1"/>
  <c r="AG361" i="1"/>
  <c r="AD361" i="1"/>
  <c r="AC361" i="1"/>
  <c r="AB361" i="1"/>
  <c r="S361" i="1"/>
  <c r="AH360" i="1"/>
  <c r="AG360" i="1"/>
  <c r="AD360" i="1"/>
  <c r="AC360" i="1"/>
  <c r="AE360" i="1" s="1"/>
  <c r="AI360" i="1" s="1"/>
  <c r="AB360" i="1"/>
  <c r="S360" i="1"/>
  <c r="AH359" i="1"/>
  <c r="AG359" i="1"/>
  <c r="AD359" i="1"/>
  <c r="AE359" i="1" s="1"/>
  <c r="AI359" i="1" s="1"/>
  <c r="AC359" i="1"/>
  <c r="AB359" i="1"/>
  <c r="S359" i="1"/>
  <c r="AH358" i="1"/>
  <c r="AG358" i="1"/>
  <c r="AD358" i="1"/>
  <c r="AC358" i="1"/>
  <c r="AB358" i="1"/>
  <c r="S358" i="1"/>
  <c r="AH357" i="1"/>
  <c r="AG357" i="1"/>
  <c r="AD357" i="1"/>
  <c r="AC357" i="1"/>
  <c r="AE357" i="1" s="1"/>
  <c r="AI357" i="1" s="1"/>
  <c r="AB357" i="1"/>
  <c r="S357" i="1"/>
  <c r="AI356" i="1"/>
  <c r="AH356" i="1"/>
  <c r="AG356" i="1"/>
  <c r="AD356" i="1"/>
  <c r="AC356" i="1"/>
  <c r="AB356" i="1"/>
  <c r="AE356" i="1" s="1"/>
  <c r="S356" i="1"/>
  <c r="AI355" i="1"/>
  <c r="AH355" i="1"/>
  <c r="AG355" i="1"/>
  <c r="AD355" i="1"/>
  <c r="AC355" i="1"/>
  <c r="AE355" i="1" s="1"/>
  <c r="AB355" i="1"/>
  <c r="S355" i="1"/>
  <c r="AH354" i="1"/>
  <c r="AG354" i="1"/>
  <c r="AD354" i="1"/>
  <c r="AC354" i="1"/>
  <c r="AE354" i="1" s="1"/>
  <c r="AI354" i="1" s="1"/>
  <c r="AB354" i="1"/>
  <c r="S354" i="1"/>
  <c r="AH353" i="1"/>
  <c r="AG353" i="1"/>
  <c r="AD353" i="1"/>
  <c r="AC353" i="1"/>
  <c r="AB353" i="1"/>
  <c r="S353" i="1"/>
  <c r="AH352" i="1"/>
  <c r="AG352" i="1"/>
  <c r="AD352" i="1"/>
  <c r="AC352" i="1"/>
  <c r="AE352" i="1" s="1"/>
  <c r="AI352" i="1" s="1"/>
  <c r="AB352" i="1"/>
  <c r="S352" i="1"/>
  <c r="AI351" i="1"/>
  <c r="AG351" i="1"/>
  <c r="AD351" i="1"/>
  <c r="AC351" i="1"/>
  <c r="AB351" i="1"/>
  <c r="AE351" i="1" s="1"/>
  <c r="AH351" i="1" s="1"/>
  <c r="S351" i="1"/>
  <c r="AI350" i="1"/>
  <c r="AH350" i="1"/>
  <c r="AD350" i="1"/>
  <c r="AC350" i="1"/>
  <c r="AE350" i="1" s="1"/>
  <c r="AG350" i="1" s="1"/>
  <c r="AB350" i="1"/>
  <c r="S350" i="1"/>
  <c r="AH349" i="1"/>
  <c r="AG349" i="1"/>
  <c r="AD349" i="1"/>
  <c r="AE349" i="1" s="1"/>
  <c r="AI349" i="1" s="1"/>
  <c r="AC349" i="1"/>
  <c r="AB349" i="1"/>
  <c r="S349" i="1"/>
  <c r="AH348" i="1"/>
  <c r="AG348" i="1"/>
  <c r="AD348" i="1"/>
  <c r="AC348" i="1"/>
  <c r="AB348" i="1"/>
  <c r="AE348" i="1" s="1"/>
  <c r="AI348" i="1" s="1"/>
  <c r="S348" i="1"/>
  <c r="AH347" i="1"/>
  <c r="AG347" i="1"/>
  <c r="AD347" i="1"/>
  <c r="AC347" i="1"/>
  <c r="AE347" i="1" s="1"/>
  <c r="AI347" i="1" s="1"/>
  <c r="AB347" i="1"/>
  <c r="S347" i="1"/>
  <c r="AI346" i="1"/>
  <c r="AG346" i="1"/>
  <c r="AD346" i="1"/>
  <c r="AC346" i="1"/>
  <c r="AB346" i="1"/>
  <c r="AE346" i="1" s="1"/>
  <c r="AH346" i="1" s="1"/>
  <c r="S346" i="1"/>
  <c r="AH345" i="1"/>
  <c r="AG345" i="1"/>
  <c r="AD345" i="1"/>
  <c r="AC345" i="1"/>
  <c r="AE345" i="1" s="1"/>
  <c r="AI345" i="1" s="1"/>
  <c r="AB345" i="1"/>
  <c r="S345" i="1"/>
  <c r="AI344" i="1"/>
  <c r="AH344" i="1"/>
  <c r="AD344" i="1"/>
  <c r="AC344" i="1"/>
  <c r="AE344" i="1" s="1"/>
  <c r="AG344" i="1" s="1"/>
  <c r="AB344" i="1"/>
  <c r="S344" i="1"/>
  <c r="AH343" i="1"/>
  <c r="AG343" i="1"/>
  <c r="AD343" i="1"/>
  <c r="AC343" i="1"/>
  <c r="AB343" i="1"/>
  <c r="S343" i="1"/>
  <c r="AI342" i="1"/>
  <c r="AH342" i="1"/>
  <c r="AG342" i="1"/>
  <c r="AD342" i="1"/>
  <c r="AC342" i="1"/>
  <c r="AE342" i="1" s="1"/>
  <c r="AB342" i="1"/>
  <c r="S342" i="1"/>
  <c r="AH341" i="1"/>
  <c r="AG341" i="1"/>
  <c r="AD341" i="1"/>
  <c r="AC341" i="1"/>
  <c r="AB341" i="1"/>
  <c r="S341" i="1"/>
  <c r="AH340" i="1"/>
  <c r="AG340" i="1"/>
  <c r="AD340" i="1"/>
  <c r="AC340" i="1"/>
  <c r="AE340" i="1" s="1"/>
  <c r="AI340" i="1" s="1"/>
  <c r="AB340" i="1"/>
  <c r="S340" i="1"/>
  <c r="AH339" i="1"/>
  <c r="AG339" i="1"/>
  <c r="AD339" i="1"/>
  <c r="AE339" i="1" s="1"/>
  <c r="AI339" i="1" s="1"/>
  <c r="AC339" i="1"/>
  <c r="AB339" i="1"/>
  <c r="S339" i="1"/>
  <c r="AI338" i="1"/>
  <c r="AH338" i="1"/>
  <c r="AD338" i="1"/>
  <c r="AC338" i="1"/>
  <c r="AB338" i="1"/>
  <c r="AE338" i="1" s="1"/>
  <c r="AG338" i="1" s="1"/>
  <c r="S338" i="1"/>
  <c r="AH337" i="1"/>
  <c r="AG337" i="1"/>
  <c r="AD337" i="1"/>
  <c r="AC337" i="1"/>
  <c r="AE337" i="1" s="1"/>
  <c r="AI337" i="1" s="1"/>
  <c r="AB337" i="1"/>
  <c r="S337" i="1"/>
  <c r="AI336" i="1"/>
  <c r="AH336" i="1"/>
  <c r="AD336" i="1"/>
  <c r="AC336" i="1"/>
  <c r="AB336" i="1"/>
  <c r="AE336" i="1" s="1"/>
  <c r="AG336" i="1" s="1"/>
  <c r="AI335" i="1"/>
  <c r="AH335" i="1"/>
  <c r="AG335" i="1"/>
  <c r="AD335" i="1"/>
  <c r="AC335" i="1"/>
  <c r="AB335" i="1"/>
  <c r="AE335" i="1" s="1"/>
  <c r="S335" i="1"/>
  <c r="AH334" i="1"/>
  <c r="AG334" i="1"/>
  <c r="AD334" i="1"/>
  <c r="AC334" i="1"/>
  <c r="AB334" i="1"/>
  <c r="AE334" i="1" s="1"/>
  <c r="AI334" i="1" s="1"/>
  <c r="S334" i="1"/>
  <c r="AH333" i="1"/>
  <c r="AG333" i="1"/>
  <c r="AE333" i="1"/>
  <c r="AI333" i="1" s="1"/>
  <c r="AD333" i="1"/>
  <c r="AC333" i="1"/>
  <c r="AB333" i="1"/>
  <c r="S333" i="1"/>
  <c r="AH332" i="1"/>
  <c r="AG332" i="1"/>
  <c r="AD332" i="1"/>
  <c r="AC332" i="1"/>
  <c r="AB332" i="1"/>
  <c r="AE332" i="1" s="1"/>
  <c r="AI332" i="1" s="1"/>
  <c r="AH331" i="1"/>
  <c r="AG331" i="1"/>
  <c r="AE331" i="1"/>
  <c r="AI331" i="1" s="1"/>
  <c r="AD331" i="1"/>
  <c r="AC331" i="1"/>
  <c r="AB331" i="1"/>
  <c r="S331" i="1"/>
  <c r="AI330" i="1"/>
  <c r="AH330" i="1"/>
  <c r="AG330" i="1"/>
  <c r="AE330" i="1"/>
  <c r="AD330" i="1"/>
  <c r="AC330" i="1"/>
  <c r="AB330" i="1"/>
  <c r="S330" i="1"/>
  <c r="AH329" i="1"/>
  <c r="AG329" i="1"/>
  <c r="AD329" i="1"/>
  <c r="AC329" i="1"/>
  <c r="AB329" i="1"/>
  <c r="AE329" i="1" s="1"/>
  <c r="AI329" i="1" s="1"/>
  <c r="AI328" i="1"/>
  <c r="AG328" i="1"/>
  <c r="AD328" i="1"/>
  <c r="AC328" i="1"/>
  <c r="AE328" i="1" s="1"/>
  <c r="AH328" i="1" s="1"/>
  <c r="AB328" i="1"/>
  <c r="S328" i="1"/>
  <c r="AH327" i="1"/>
  <c r="AG327" i="1"/>
  <c r="AD327" i="1"/>
  <c r="AC327" i="1"/>
  <c r="AB327" i="1"/>
  <c r="S327" i="1"/>
  <c r="AI326" i="1"/>
  <c r="AH326" i="1"/>
  <c r="AG326" i="1"/>
  <c r="AE326" i="1"/>
  <c r="AD326" i="1"/>
  <c r="AC326" i="1"/>
  <c r="AB326" i="1"/>
  <c r="S326" i="1"/>
  <c r="AH325" i="1"/>
  <c r="AG325" i="1"/>
  <c r="AD325" i="1"/>
  <c r="AC325" i="1"/>
  <c r="AE325" i="1" s="1"/>
  <c r="AI325" i="1" s="1"/>
  <c r="AB325" i="1"/>
  <c r="S325" i="1"/>
  <c r="AI324" i="1"/>
  <c r="AH324" i="1"/>
  <c r="AG324" i="1"/>
  <c r="AD324" i="1"/>
  <c r="AC324" i="1"/>
  <c r="AB324" i="1"/>
  <c r="AE324" i="1" s="1"/>
  <c r="S324" i="1"/>
  <c r="AH323" i="1"/>
  <c r="AG323" i="1"/>
  <c r="AD323" i="1"/>
  <c r="AC323" i="1"/>
  <c r="AE323" i="1" s="1"/>
  <c r="AI323" i="1" s="1"/>
  <c r="AB323" i="1"/>
  <c r="S323" i="1"/>
  <c r="AH322" i="1"/>
  <c r="AG322" i="1"/>
  <c r="AD322" i="1"/>
  <c r="AC322" i="1"/>
  <c r="AB322" i="1"/>
  <c r="AE322" i="1" s="1"/>
  <c r="AI322" i="1" s="1"/>
  <c r="S322" i="1"/>
  <c r="AI321" i="1"/>
  <c r="AH321" i="1"/>
  <c r="AE321" i="1"/>
  <c r="AG321" i="1" s="1"/>
  <c r="AD321" i="1"/>
  <c r="AC321" i="1"/>
  <c r="AB321" i="1"/>
  <c r="S321" i="1"/>
  <c r="AH320" i="1"/>
  <c r="AG320" i="1"/>
  <c r="AD320" i="1"/>
  <c r="AC320" i="1"/>
  <c r="AE320" i="1" s="1"/>
  <c r="AI320" i="1" s="1"/>
  <c r="AB320" i="1"/>
  <c r="S320" i="1"/>
  <c r="AH317" i="1"/>
  <c r="AG317" i="1"/>
  <c r="AD317" i="1"/>
  <c r="AC317" i="1"/>
  <c r="AB317" i="1"/>
  <c r="AE317" i="1" s="1"/>
  <c r="AI317" i="1" s="1"/>
  <c r="S317" i="1"/>
  <c r="AI315" i="1"/>
  <c r="AH315" i="1"/>
  <c r="AD315" i="1"/>
  <c r="AC315" i="1"/>
  <c r="AE315" i="1" s="1"/>
  <c r="AG315" i="1" s="1"/>
  <c r="AB315" i="1"/>
  <c r="AI314" i="1"/>
  <c r="AH314" i="1"/>
  <c r="AD314" i="1"/>
  <c r="AC314" i="1"/>
  <c r="AE314" i="1" s="1"/>
  <c r="AG314" i="1" s="1"/>
  <c r="AB314" i="1"/>
  <c r="S314" i="1"/>
  <c r="AI313" i="1"/>
  <c r="AH313" i="1"/>
  <c r="AE313" i="1"/>
  <c r="AG313" i="1" s="1"/>
  <c r="AD313" i="1"/>
  <c r="AC313" i="1"/>
  <c r="AB313" i="1"/>
  <c r="S313" i="1"/>
  <c r="AH312" i="1"/>
  <c r="AG312" i="1"/>
  <c r="AD312" i="1"/>
  <c r="AC312" i="1"/>
  <c r="AB312" i="1"/>
  <c r="AE312" i="1" s="1"/>
  <c r="AI312" i="1" s="1"/>
  <c r="S312" i="1"/>
  <c r="AI311" i="1"/>
  <c r="AH311" i="1"/>
  <c r="AD311" i="1"/>
  <c r="AC311" i="1"/>
  <c r="AE311" i="1" s="1"/>
  <c r="AG311" i="1" s="1"/>
  <c r="AB311" i="1"/>
  <c r="S311" i="1"/>
  <c r="S310" i="1"/>
  <c r="AH309" i="1"/>
  <c r="AG309" i="1"/>
  <c r="AD309" i="1"/>
  <c r="AC309" i="1"/>
  <c r="AB309" i="1"/>
  <c r="S309" i="1"/>
  <c r="AH308" i="1"/>
  <c r="AG308" i="1"/>
  <c r="AD308" i="1"/>
  <c r="AC308" i="1"/>
  <c r="AB308" i="1"/>
  <c r="S308" i="1"/>
  <c r="AI307" i="1"/>
  <c r="AG307" i="1"/>
  <c r="AD307" i="1"/>
  <c r="AE307" i="1" s="1"/>
  <c r="AH307" i="1" s="1"/>
  <c r="AC307" i="1"/>
  <c r="AB307" i="1"/>
  <c r="S307" i="1"/>
  <c r="AH306" i="1"/>
  <c r="AG306" i="1"/>
  <c r="AD306" i="1"/>
  <c r="AC306" i="1"/>
  <c r="AE306" i="1" s="1"/>
  <c r="AI306" i="1" s="1"/>
  <c r="AB306" i="1"/>
  <c r="S306" i="1"/>
  <c r="AH305" i="1"/>
  <c r="AG305" i="1"/>
  <c r="AD305" i="1"/>
  <c r="AC305" i="1"/>
  <c r="AB305" i="1"/>
  <c r="AE305" i="1" s="1"/>
  <c r="AI305" i="1" s="1"/>
  <c r="S305" i="1"/>
  <c r="AH304" i="1"/>
  <c r="AG304" i="1"/>
  <c r="AD304" i="1"/>
  <c r="AC304" i="1"/>
  <c r="AB304" i="1"/>
  <c r="S304" i="1"/>
  <c r="AH303" i="1"/>
  <c r="AG303" i="1"/>
  <c r="AD303" i="1"/>
  <c r="AC303" i="1"/>
  <c r="AB303" i="1"/>
  <c r="S303" i="1"/>
  <c r="AH302" i="1"/>
  <c r="AG302" i="1"/>
  <c r="AD302" i="1"/>
  <c r="AE302" i="1" s="1"/>
  <c r="AI302" i="1" s="1"/>
  <c r="AC302" i="1"/>
  <c r="AB302" i="1"/>
  <c r="S302" i="1"/>
  <c r="AB301" i="1"/>
  <c r="S301" i="1"/>
  <c r="AH300" i="1"/>
  <c r="AG300" i="1"/>
  <c r="AD300" i="1"/>
  <c r="AC300" i="1"/>
  <c r="AB300" i="1"/>
  <c r="AE300" i="1" s="1"/>
  <c r="AI300" i="1" s="1"/>
  <c r="S300" i="1"/>
  <c r="AH299" i="1"/>
  <c r="AG299" i="1"/>
  <c r="AD299" i="1"/>
  <c r="AC299" i="1"/>
  <c r="AB299" i="1"/>
  <c r="S299" i="1"/>
  <c r="M299" i="1"/>
  <c r="AH298" i="1"/>
  <c r="AG298" i="1"/>
  <c r="AD298" i="1"/>
  <c r="AC298" i="1"/>
  <c r="AB298" i="1"/>
  <c r="S298" i="1"/>
  <c r="AH297" i="1"/>
  <c r="AG297" i="1"/>
  <c r="AD297" i="1"/>
  <c r="AC297" i="1"/>
  <c r="AE297" i="1" s="1"/>
  <c r="AI297" i="1" s="1"/>
  <c r="AB297" i="1"/>
  <c r="S297" i="1"/>
  <c r="AI296" i="1"/>
  <c r="AH296" i="1"/>
  <c r="AD296" i="1"/>
  <c r="AC296" i="1"/>
  <c r="AB296" i="1"/>
  <c r="AE296" i="1" s="1"/>
  <c r="AG296" i="1" s="1"/>
  <c r="S296" i="1"/>
  <c r="AI295" i="1"/>
  <c r="AH295" i="1"/>
  <c r="AG295" i="1"/>
  <c r="AD295" i="1"/>
  <c r="AC295" i="1"/>
  <c r="AE295" i="1" s="1"/>
  <c r="AB295" i="1"/>
  <c r="S295" i="1"/>
  <c r="AI294" i="1"/>
  <c r="AH294" i="1"/>
  <c r="AG294" i="1"/>
  <c r="AD294" i="1"/>
  <c r="AE294" i="1" s="1"/>
  <c r="AC294" i="1"/>
  <c r="AB294" i="1"/>
  <c r="S294" i="1"/>
  <c r="AI293" i="1"/>
  <c r="AH293" i="1"/>
  <c r="AG293" i="1"/>
  <c r="AD293" i="1"/>
  <c r="AC293" i="1"/>
  <c r="AB293" i="1"/>
  <c r="AE293" i="1" s="1"/>
  <c r="S293" i="1"/>
  <c r="AH292" i="1"/>
  <c r="AG292" i="1"/>
  <c r="AD292" i="1"/>
  <c r="AC292" i="1"/>
  <c r="AE292" i="1" s="1"/>
  <c r="AI292" i="1" s="1"/>
  <c r="AB292" i="1"/>
  <c r="S292" i="1"/>
  <c r="AH291" i="1"/>
  <c r="AG291" i="1"/>
  <c r="AD291" i="1"/>
  <c r="AC291" i="1"/>
  <c r="AB291" i="1"/>
  <c r="S291" i="1"/>
  <c r="AI290" i="1"/>
  <c r="AG290" i="1"/>
  <c r="AD290" i="1"/>
  <c r="AC290" i="1"/>
  <c r="AE290" i="1" s="1"/>
  <c r="AH290" i="1" s="1"/>
  <c r="AB290" i="1"/>
  <c r="S290" i="1"/>
  <c r="AH289" i="1"/>
  <c r="AG289" i="1"/>
  <c r="AE289" i="1"/>
  <c r="AI289" i="1" s="1"/>
  <c r="AD289" i="1"/>
  <c r="AC289" i="1"/>
  <c r="AB289" i="1"/>
  <c r="S289" i="1"/>
  <c r="AI288" i="1"/>
  <c r="AG288" i="1"/>
  <c r="AD288" i="1"/>
  <c r="AC288" i="1"/>
  <c r="AB288" i="1"/>
  <c r="AE288" i="1" s="1"/>
  <c r="AH288" i="1" s="1"/>
  <c r="S288" i="1"/>
  <c r="AI287" i="1"/>
  <c r="AG287" i="1"/>
  <c r="AD287" i="1"/>
  <c r="AC287" i="1"/>
  <c r="AE287" i="1" s="1"/>
  <c r="AH287" i="1" s="1"/>
  <c r="AB287" i="1"/>
  <c r="S287" i="1"/>
  <c r="AI286" i="1"/>
  <c r="AH286" i="1"/>
  <c r="AG286" i="1"/>
  <c r="AD286" i="1"/>
  <c r="AC286" i="1"/>
  <c r="AB286" i="1"/>
  <c r="AE286" i="1" s="1"/>
  <c r="S286" i="1"/>
  <c r="AH285" i="1"/>
  <c r="AG285" i="1"/>
  <c r="AD285" i="1"/>
  <c r="AC285" i="1"/>
  <c r="AE285" i="1" s="1"/>
  <c r="AI285" i="1" s="1"/>
  <c r="AB285" i="1"/>
  <c r="S285" i="1"/>
  <c r="AH284" i="1"/>
  <c r="AG284" i="1"/>
  <c r="AD284" i="1"/>
  <c r="AC284" i="1"/>
  <c r="AE284" i="1" s="1"/>
  <c r="AI284" i="1" s="1"/>
  <c r="AB284" i="1"/>
  <c r="S284" i="1"/>
  <c r="AI283" i="1"/>
  <c r="AG283" i="1"/>
  <c r="AD283" i="1"/>
  <c r="AC283" i="1"/>
  <c r="AB283" i="1"/>
  <c r="S283" i="1"/>
  <c r="AH282" i="1"/>
  <c r="AG282" i="1"/>
  <c r="AD282" i="1"/>
  <c r="AC282" i="1"/>
  <c r="AE282" i="1" s="1"/>
  <c r="AI282" i="1" s="1"/>
  <c r="AB282" i="1"/>
  <c r="S282" i="1"/>
  <c r="AH281" i="1"/>
  <c r="AG281" i="1"/>
  <c r="AD281" i="1"/>
  <c r="AC281" i="1"/>
  <c r="AB281" i="1"/>
  <c r="S281" i="1"/>
  <c r="AI280" i="1"/>
  <c r="AH280" i="1"/>
  <c r="AG280" i="1"/>
  <c r="AD280" i="1"/>
  <c r="AC280" i="1"/>
  <c r="AE280" i="1" s="1"/>
  <c r="AB280" i="1"/>
  <c r="S280" i="1"/>
  <c r="AH279" i="1"/>
  <c r="AG279" i="1"/>
  <c r="AD279" i="1"/>
  <c r="AC279" i="1"/>
  <c r="AE279" i="1" s="1"/>
  <c r="AI279" i="1" s="1"/>
  <c r="AB279" i="1"/>
  <c r="S279" i="1"/>
  <c r="AH278" i="1"/>
  <c r="AG278" i="1"/>
  <c r="AD278" i="1"/>
  <c r="AC278" i="1"/>
  <c r="AB278" i="1"/>
  <c r="S278" i="1"/>
  <c r="AH277" i="1"/>
  <c r="AG277" i="1"/>
  <c r="AE277" i="1"/>
  <c r="AI277" i="1" s="1"/>
  <c r="AD277" i="1"/>
  <c r="AC277" i="1"/>
  <c r="AB277" i="1"/>
  <c r="S277" i="1"/>
  <c r="AH276" i="1"/>
  <c r="AG276" i="1"/>
  <c r="AD276" i="1"/>
  <c r="AC276" i="1"/>
  <c r="AB276" i="1"/>
  <c r="AE276" i="1" s="1"/>
  <c r="AI276" i="1" s="1"/>
  <c r="S276" i="1"/>
  <c r="AI275" i="1"/>
  <c r="AH275" i="1"/>
  <c r="AG275" i="1"/>
  <c r="AD275" i="1"/>
  <c r="AC275" i="1"/>
  <c r="AE275" i="1" s="1"/>
  <c r="AB275" i="1"/>
  <c r="S275" i="1"/>
  <c r="AH274" i="1"/>
  <c r="AG274" i="1"/>
  <c r="AD274" i="1"/>
  <c r="AC274" i="1"/>
  <c r="AE274" i="1" s="1"/>
  <c r="AI274" i="1" s="1"/>
  <c r="AB274" i="1"/>
  <c r="S274" i="1"/>
  <c r="AI273" i="1"/>
  <c r="AG273" i="1"/>
  <c r="AD273" i="1"/>
  <c r="AC273" i="1"/>
  <c r="AB273" i="1"/>
  <c r="S273" i="1"/>
  <c r="AH272" i="1"/>
  <c r="AG272" i="1"/>
  <c r="AD272" i="1"/>
  <c r="AC272" i="1"/>
  <c r="AE272" i="1" s="1"/>
  <c r="AI272" i="1" s="1"/>
  <c r="AB272" i="1"/>
  <c r="S272" i="1"/>
  <c r="AI271" i="1"/>
  <c r="AG271" i="1"/>
  <c r="AD271" i="1"/>
  <c r="AC271" i="1"/>
  <c r="AB271" i="1"/>
  <c r="AE271" i="1" s="1"/>
  <c r="AH271" i="1" s="1"/>
  <c r="S271" i="1"/>
  <c r="AI270" i="1"/>
  <c r="AH270" i="1"/>
  <c r="AG270" i="1"/>
  <c r="AD270" i="1"/>
  <c r="AC270" i="1"/>
  <c r="AE270" i="1" s="1"/>
  <c r="AB270" i="1"/>
  <c r="S270" i="1"/>
  <c r="AH269" i="1"/>
  <c r="AG269" i="1"/>
  <c r="AD269" i="1"/>
  <c r="AE269" i="1" s="1"/>
  <c r="AI269" i="1" s="1"/>
  <c r="AC269" i="1"/>
  <c r="AB269" i="1"/>
  <c r="S269" i="1"/>
  <c r="AH268" i="1"/>
  <c r="AG268" i="1"/>
  <c r="AD268" i="1"/>
  <c r="AC268" i="1"/>
  <c r="AB268" i="1"/>
  <c r="AE268" i="1" s="1"/>
  <c r="AI268" i="1" s="1"/>
  <c r="S268" i="1"/>
  <c r="AH267" i="1"/>
  <c r="AG267" i="1"/>
  <c r="AD267" i="1"/>
  <c r="AE267" i="1" s="1"/>
  <c r="AI267" i="1" s="1"/>
  <c r="AC267" i="1"/>
  <c r="AB267" i="1"/>
  <c r="S267" i="1"/>
  <c r="AI266" i="1"/>
  <c r="AG266" i="1"/>
  <c r="AD266" i="1"/>
  <c r="AC266" i="1"/>
  <c r="AB266" i="1"/>
  <c r="S266" i="1"/>
  <c r="AH265" i="1"/>
  <c r="AG265" i="1"/>
  <c r="AD265" i="1"/>
  <c r="AC265" i="1"/>
  <c r="AE265" i="1" s="1"/>
  <c r="AI265" i="1" s="1"/>
  <c r="AB265" i="1"/>
  <c r="S265" i="1"/>
  <c r="AH264" i="1"/>
  <c r="AG264" i="1"/>
  <c r="AD264" i="1"/>
  <c r="AE264" i="1" s="1"/>
  <c r="AI264" i="1" s="1"/>
  <c r="AC264" i="1"/>
  <c r="AB264" i="1"/>
  <c r="S264" i="1"/>
  <c r="AH262" i="1"/>
  <c r="AG262" i="1"/>
  <c r="AD262" i="1"/>
  <c r="AC262" i="1"/>
  <c r="AB262" i="1"/>
  <c r="S262" i="1"/>
  <c r="AH261" i="1"/>
  <c r="AG261" i="1"/>
  <c r="AD261" i="1"/>
  <c r="AC261" i="1"/>
  <c r="AE261" i="1" s="1"/>
  <c r="AI261" i="1" s="1"/>
  <c r="AB261" i="1"/>
  <c r="S261" i="1"/>
  <c r="AI260" i="1"/>
  <c r="AH260" i="1"/>
  <c r="AG260" i="1"/>
  <c r="AD260" i="1"/>
  <c r="AC260" i="1"/>
  <c r="AB260" i="1"/>
  <c r="AE260" i="1" s="1"/>
  <c r="S260" i="1"/>
  <c r="AI259" i="1"/>
  <c r="AH259" i="1"/>
  <c r="AG259" i="1"/>
  <c r="AD259" i="1"/>
  <c r="AC259" i="1"/>
  <c r="AE259" i="1" s="1"/>
  <c r="AB259" i="1"/>
  <c r="S259" i="1"/>
  <c r="AH258" i="1"/>
  <c r="AG258" i="1"/>
  <c r="AD258" i="1"/>
  <c r="AC258" i="1"/>
  <c r="AE258" i="1" s="1"/>
  <c r="AI258" i="1" s="1"/>
  <c r="AB258" i="1"/>
  <c r="S258" i="1"/>
  <c r="AH257" i="1"/>
  <c r="AG257" i="1"/>
  <c r="AD257" i="1"/>
  <c r="AC257" i="1"/>
  <c r="AB257" i="1"/>
  <c r="S257" i="1"/>
  <c r="AH256" i="1"/>
  <c r="AG256" i="1"/>
  <c r="AD256" i="1"/>
  <c r="AC256" i="1"/>
  <c r="AE256" i="1" s="1"/>
  <c r="AI256" i="1" s="1"/>
  <c r="AB256" i="1"/>
  <c r="S256" i="1"/>
  <c r="AI255" i="1"/>
  <c r="AH255" i="1"/>
  <c r="AD255" i="1"/>
  <c r="AC255" i="1"/>
  <c r="AB255" i="1"/>
  <c r="AE255" i="1" s="1"/>
  <c r="AG255" i="1" s="1"/>
  <c r="S255" i="1"/>
  <c r="AI254" i="1"/>
  <c r="AH254" i="1"/>
  <c r="AG254" i="1"/>
  <c r="AD254" i="1"/>
  <c r="AC254" i="1"/>
  <c r="AE254" i="1" s="1"/>
  <c r="AB254" i="1"/>
  <c r="S254" i="1"/>
  <c r="AI253" i="1"/>
  <c r="AG253" i="1"/>
  <c r="AD253" i="1"/>
  <c r="AC253" i="1"/>
  <c r="AE253" i="1" s="1"/>
  <c r="AH253" i="1" s="1"/>
  <c r="AB253" i="1"/>
  <c r="S253" i="1"/>
  <c r="AH252" i="1"/>
  <c r="AG252" i="1"/>
  <c r="AD252" i="1"/>
  <c r="AC252" i="1"/>
  <c r="AB252" i="1"/>
  <c r="AE252" i="1" s="1"/>
  <c r="AI252" i="1" s="1"/>
  <c r="S252" i="1"/>
  <c r="AI251" i="1"/>
  <c r="AH251" i="1"/>
  <c r="AD251" i="1"/>
  <c r="AC251" i="1"/>
  <c r="AE251" i="1" s="1"/>
  <c r="AG251" i="1" s="1"/>
  <c r="AB251" i="1"/>
  <c r="S251" i="1"/>
  <c r="AI250" i="1"/>
  <c r="AH250" i="1"/>
  <c r="AG250" i="1"/>
  <c r="AD250" i="1"/>
  <c r="AC250" i="1"/>
  <c r="AB250" i="1"/>
  <c r="S250" i="1"/>
  <c r="AH249" i="1"/>
  <c r="AG249" i="1"/>
  <c r="AD249" i="1"/>
  <c r="AC249" i="1"/>
  <c r="AE249" i="1" s="1"/>
  <c r="AI249" i="1" s="1"/>
  <c r="AB249" i="1"/>
  <c r="S249" i="1"/>
  <c r="AI248" i="1"/>
  <c r="AH248" i="1"/>
  <c r="AG248" i="1"/>
  <c r="AD248" i="1"/>
  <c r="AC248" i="1"/>
  <c r="AE248" i="1" s="1"/>
  <c r="AB248" i="1"/>
  <c r="S248" i="1"/>
  <c r="AH247" i="1"/>
  <c r="AG247" i="1"/>
  <c r="AD247" i="1"/>
  <c r="AC247" i="1"/>
  <c r="AB247" i="1"/>
  <c r="S247" i="1"/>
  <c r="AH246" i="1"/>
  <c r="AG246" i="1"/>
  <c r="AD246" i="1"/>
  <c r="AC246" i="1"/>
  <c r="AE246" i="1" s="1"/>
  <c r="AI246" i="1" s="1"/>
  <c r="AB246" i="1"/>
  <c r="S246" i="1"/>
  <c r="AH245" i="1"/>
  <c r="AG245" i="1"/>
  <c r="AD245" i="1"/>
  <c r="AC245" i="1"/>
  <c r="AB245" i="1"/>
  <c r="S245" i="1"/>
  <c r="AH244" i="1"/>
  <c r="AG244" i="1"/>
  <c r="AD244" i="1"/>
  <c r="AC244" i="1"/>
  <c r="AE244" i="1" s="1"/>
  <c r="AI244" i="1" s="1"/>
  <c r="AB244" i="1"/>
  <c r="S244" i="1"/>
  <c r="AH243" i="1"/>
  <c r="AG243" i="1"/>
  <c r="AD243" i="1"/>
  <c r="AC243" i="1"/>
  <c r="AE243" i="1" s="1"/>
  <c r="AI243" i="1" s="1"/>
  <c r="AB243" i="1"/>
  <c r="S243" i="1"/>
  <c r="AI242" i="1"/>
  <c r="AH242" i="1"/>
  <c r="AG242" i="1"/>
  <c r="AD242" i="1"/>
  <c r="AC242" i="1"/>
  <c r="AB242" i="1"/>
  <c r="S242" i="1"/>
  <c r="AH241" i="1"/>
  <c r="AG241" i="1"/>
  <c r="AD241" i="1"/>
  <c r="AC241" i="1"/>
  <c r="AE241" i="1" s="1"/>
  <c r="AI241" i="1" s="1"/>
  <c r="AB241" i="1"/>
  <c r="S241" i="1"/>
  <c r="AI240" i="1"/>
  <c r="AH240" i="1"/>
  <c r="AG240" i="1"/>
  <c r="AD240" i="1"/>
  <c r="AC240" i="1"/>
  <c r="AB240" i="1"/>
  <c r="AE240" i="1" s="1"/>
  <c r="S240" i="1"/>
  <c r="AI239" i="1"/>
  <c r="AH239" i="1"/>
  <c r="AG239" i="1"/>
  <c r="AD239" i="1"/>
  <c r="AC239" i="1"/>
  <c r="AE239" i="1" s="1"/>
  <c r="AB239" i="1"/>
  <c r="S239" i="1"/>
  <c r="AI238" i="1"/>
  <c r="AH238" i="1"/>
  <c r="AD238" i="1"/>
  <c r="AC238" i="1"/>
  <c r="AE238" i="1" s="1"/>
  <c r="AG238" i="1" s="1"/>
  <c r="AB238" i="1"/>
  <c r="S238" i="1"/>
  <c r="AI237" i="1"/>
  <c r="AG237" i="1"/>
  <c r="AD237" i="1"/>
  <c r="AC237" i="1"/>
  <c r="AB237" i="1"/>
  <c r="S237" i="1"/>
  <c r="AI236" i="1"/>
  <c r="AG236" i="1"/>
  <c r="AD236" i="1"/>
  <c r="AC236" i="1"/>
  <c r="AE236" i="1" s="1"/>
  <c r="AH236" i="1" s="1"/>
  <c r="AB236" i="1"/>
  <c r="S236" i="1"/>
  <c r="AH235" i="1"/>
  <c r="AG235" i="1"/>
  <c r="AD235" i="1"/>
  <c r="AC235" i="1"/>
  <c r="AB235" i="1"/>
  <c r="AE235" i="1" s="1"/>
  <c r="AI235" i="1" s="1"/>
  <c r="S235" i="1"/>
  <c r="AI234" i="1"/>
  <c r="AH234" i="1"/>
  <c r="AD234" i="1"/>
  <c r="AC234" i="1"/>
  <c r="AE234" i="1" s="1"/>
  <c r="AG234" i="1" s="1"/>
  <c r="AB234" i="1"/>
  <c r="S234" i="1"/>
  <c r="AH233" i="1"/>
  <c r="AG233" i="1"/>
  <c r="AE233" i="1"/>
  <c r="AI233" i="1" s="1"/>
  <c r="AD233" i="1"/>
  <c r="AC233" i="1"/>
  <c r="AB233" i="1"/>
  <c r="S233" i="1"/>
  <c r="S232" i="1"/>
  <c r="AH231" i="1"/>
  <c r="AG231" i="1"/>
  <c r="AD231" i="1"/>
  <c r="AE231" i="1" s="1"/>
  <c r="AI231" i="1" s="1"/>
  <c r="AC231" i="1"/>
  <c r="AB231" i="1"/>
  <c r="S231" i="1"/>
  <c r="AI230" i="1"/>
  <c r="AG230" i="1"/>
  <c r="AD230" i="1"/>
  <c r="AC230" i="1"/>
  <c r="AB230" i="1"/>
  <c r="AE230" i="1" s="1"/>
  <c r="AH230" i="1" s="1"/>
  <c r="S230" i="1"/>
  <c r="AH229" i="1"/>
  <c r="AG229" i="1"/>
  <c r="AD229" i="1"/>
  <c r="AC229" i="1"/>
  <c r="AE229" i="1" s="1"/>
  <c r="AI229" i="1" s="1"/>
  <c r="AB229" i="1"/>
  <c r="S229" i="1"/>
  <c r="AI228" i="1"/>
  <c r="AH228" i="1"/>
  <c r="AG228" i="1"/>
  <c r="AD228" i="1"/>
  <c r="AC228" i="1"/>
  <c r="AB228" i="1"/>
  <c r="AE228" i="1" s="1"/>
  <c r="S228" i="1"/>
  <c r="AH227" i="1"/>
  <c r="AG227" i="1"/>
  <c r="AD227" i="1"/>
  <c r="AE227" i="1" s="1"/>
  <c r="AI227" i="1" s="1"/>
  <c r="AC227" i="1"/>
  <c r="AB227" i="1"/>
  <c r="S227" i="1"/>
  <c r="AH226" i="1"/>
  <c r="AG226" i="1"/>
  <c r="AD226" i="1"/>
  <c r="AC226" i="1"/>
  <c r="AE226" i="1" s="1"/>
  <c r="AI226" i="1" s="1"/>
  <c r="AB226" i="1"/>
  <c r="S226" i="1"/>
  <c r="AH225" i="1"/>
  <c r="AG225" i="1"/>
  <c r="AD225" i="1"/>
  <c r="AE225" i="1" s="1"/>
  <c r="AI225" i="1" s="1"/>
  <c r="AC225" i="1"/>
  <c r="AB225" i="1"/>
  <c r="S225" i="1"/>
  <c r="AI224" i="1"/>
  <c r="AG224" i="1"/>
  <c r="AD224" i="1"/>
  <c r="AC224" i="1"/>
  <c r="AE224" i="1" s="1"/>
  <c r="AH224" i="1" s="1"/>
  <c r="AB224" i="1"/>
  <c r="S224" i="1"/>
  <c r="AH223" i="1"/>
  <c r="AG223" i="1"/>
  <c r="AD223" i="1"/>
  <c r="AC223" i="1"/>
  <c r="AB223" i="1"/>
  <c r="AE223" i="1" s="1"/>
  <c r="AI223" i="1" s="1"/>
  <c r="S223" i="1"/>
  <c r="AI222" i="1"/>
  <c r="AH222" i="1"/>
  <c r="AG222" i="1"/>
  <c r="AE222" i="1"/>
  <c r="AD222" i="1"/>
  <c r="AC222" i="1"/>
  <c r="AB222" i="1"/>
  <c r="S222" i="1"/>
  <c r="AH221" i="1"/>
  <c r="AG221" i="1"/>
  <c r="AD221" i="1"/>
  <c r="AC221" i="1"/>
  <c r="AE221" i="1" s="1"/>
  <c r="AI221" i="1" s="1"/>
  <c r="AB221" i="1"/>
  <c r="S221" i="1"/>
  <c r="AH220" i="1"/>
  <c r="AG220" i="1"/>
  <c r="AD220" i="1"/>
  <c r="AC220" i="1"/>
  <c r="AB220" i="1"/>
  <c r="AE220" i="1" s="1"/>
  <c r="AI220" i="1" s="1"/>
  <c r="S220" i="1"/>
  <c r="AI219" i="1"/>
  <c r="AG219" i="1"/>
  <c r="AD219" i="1"/>
  <c r="AC219" i="1"/>
  <c r="AE219" i="1" s="1"/>
  <c r="AH219" i="1" s="1"/>
  <c r="AB219" i="1"/>
  <c r="S219" i="1"/>
  <c r="AH218" i="1"/>
  <c r="AG218" i="1"/>
  <c r="AD218" i="1"/>
  <c r="AC218" i="1"/>
  <c r="AB218" i="1"/>
  <c r="AE218" i="1" s="1"/>
  <c r="AI218" i="1" s="1"/>
  <c r="S218" i="1"/>
  <c r="AI217" i="1"/>
  <c r="AH217" i="1"/>
  <c r="AG217" i="1"/>
  <c r="AE217" i="1"/>
  <c r="AD217" i="1"/>
  <c r="AC217" i="1"/>
  <c r="AB217" i="1"/>
  <c r="S217" i="1"/>
  <c r="AH216" i="1"/>
  <c r="AG216" i="1"/>
  <c r="AE216" i="1"/>
  <c r="AI216" i="1" s="1"/>
  <c r="AD216" i="1"/>
  <c r="AC216" i="1"/>
  <c r="AB216" i="1"/>
  <c r="S216" i="1"/>
  <c r="AH215" i="1"/>
  <c r="AG215" i="1"/>
  <c r="AD215" i="1"/>
  <c r="AE215" i="1" s="1"/>
  <c r="AI215" i="1" s="1"/>
  <c r="AC215" i="1"/>
  <c r="AB215" i="1"/>
  <c r="S215" i="1"/>
  <c r="AI214" i="1"/>
  <c r="AG214" i="1"/>
  <c r="AD214" i="1"/>
  <c r="AC214" i="1"/>
  <c r="AB214" i="1"/>
  <c r="S214" i="1"/>
  <c r="AI213" i="1"/>
  <c r="AH213" i="1"/>
  <c r="AD213" i="1"/>
  <c r="AC213" i="1"/>
  <c r="AB213" i="1"/>
  <c r="AE213" i="1" s="1"/>
  <c r="AG213" i="1" s="1"/>
  <c r="S213" i="1"/>
  <c r="AH212" i="1"/>
  <c r="AG212" i="1"/>
  <c r="AD212" i="1"/>
  <c r="AE212" i="1" s="1"/>
  <c r="AI212" i="1" s="1"/>
  <c r="AC212" i="1"/>
  <c r="AB212" i="1"/>
  <c r="S212" i="1"/>
  <c r="AH211" i="1"/>
  <c r="AG211" i="1"/>
  <c r="AE211" i="1"/>
  <c r="AI211" i="1" s="1"/>
  <c r="AD211" i="1"/>
  <c r="AC211" i="1"/>
  <c r="AB211" i="1"/>
  <c r="S211" i="1"/>
  <c r="AH210" i="1"/>
  <c r="AG210" i="1"/>
  <c r="AD210" i="1"/>
  <c r="AC210" i="1"/>
  <c r="AB210" i="1"/>
  <c r="S210" i="1"/>
  <c r="AI209" i="1"/>
  <c r="AG209" i="1"/>
  <c r="AD209" i="1"/>
  <c r="AC209" i="1"/>
  <c r="AE209" i="1" s="1"/>
  <c r="AH209" i="1" s="1"/>
  <c r="AB209" i="1"/>
  <c r="S209" i="1"/>
  <c r="AH208" i="1"/>
  <c r="AG208" i="1"/>
  <c r="AD208" i="1"/>
  <c r="AC208" i="1"/>
  <c r="AB208" i="1"/>
  <c r="AE208" i="1" s="1"/>
  <c r="AI208" i="1" s="1"/>
  <c r="S208" i="1"/>
  <c r="AH207" i="1"/>
  <c r="AG207" i="1"/>
  <c r="AE207" i="1"/>
  <c r="AI207" i="1" s="1"/>
  <c r="AD207" i="1"/>
  <c r="AC207" i="1"/>
  <c r="AB207" i="1"/>
  <c r="S207" i="1"/>
  <c r="AH206" i="1"/>
  <c r="AG206" i="1"/>
  <c r="AD206" i="1"/>
  <c r="AC206" i="1"/>
  <c r="AE206" i="1" s="1"/>
  <c r="AI206" i="1" s="1"/>
  <c r="AB206" i="1"/>
  <c r="S206" i="1"/>
  <c r="AH205" i="1"/>
  <c r="AG205" i="1"/>
  <c r="AD205" i="1"/>
  <c r="AC205" i="1"/>
  <c r="AB205" i="1"/>
  <c r="AE205" i="1" s="1"/>
  <c r="AI205" i="1" s="1"/>
  <c r="S205" i="1"/>
  <c r="AI204" i="1"/>
  <c r="AG204" i="1"/>
  <c r="AD204" i="1"/>
  <c r="AC204" i="1"/>
  <c r="AB204" i="1"/>
  <c r="S204" i="1"/>
  <c r="AI203" i="1"/>
  <c r="AG203" i="1"/>
  <c r="AD203" i="1"/>
  <c r="AC203" i="1"/>
  <c r="AB203" i="1"/>
  <c r="S203" i="1"/>
  <c r="AH202" i="1"/>
  <c r="AG202" i="1"/>
  <c r="AD202" i="1"/>
  <c r="AE202" i="1" s="1"/>
  <c r="AI202" i="1" s="1"/>
  <c r="AC202" i="1"/>
  <c r="AB202" i="1"/>
  <c r="S202" i="1"/>
  <c r="AH201" i="1"/>
  <c r="AG201" i="1"/>
  <c r="AE201" i="1"/>
  <c r="AI201" i="1" s="1"/>
  <c r="AD201" i="1"/>
  <c r="AC201" i="1"/>
  <c r="AB201" i="1"/>
  <c r="S201" i="1"/>
  <c r="AH200" i="1"/>
  <c r="AG200" i="1"/>
  <c r="AD200" i="1"/>
  <c r="AC200" i="1"/>
  <c r="AB200" i="1"/>
  <c r="AE200" i="1" s="1"/>
  <c r="AI200" i="1" s="1"/>
  <c r="S200" i="1"/>
  <c r="AI199" i="1"/>
  <c r="AH199" i="1"/>
  <c r="AD199" i="1"/>
  <c r="AC199" i="1"/>
  <c r="AE199" i="1" s="1"/>
  <c r="AG199" i="1" s="1"/>
  <c r="AB199" i="1"/>
  <c r="S199" i="1"/>
  <c r="AI198" i="1"/>
  <c r="AH198" i="1"/>
  <c r="AG198" i="1"/>
  <c r="AD198" i="1"/>
  <c r="AC198" i="1"/>
  <c r="AB198" i="1"/>
  <c r="AE198" i="1" s="1"/>
  <c r="S198" i="1"/>
  <c r="AH197" i="1"/>
  <c r="AG197" i="1"/>
  <c r="AD197" i="1"/>
  <c r="AE197" i="1" s="1"/>
  <c r="AI197" i="1" s="1"/>
  <c r="AC197" i="1"/>
  <c r="AB197" i="1"/>
  <c r="S197" i="1"/>
  <c r="AI196" i="1"/>
  <c r="AG196" i="1"/>
  <c r="AD196" i="1"/>
  <c r="AC196" i="1"/>
  <c r="AE196" i="1" s="1"/>
  <c r="AH196" i="1" s="1"/>
  <c r="AB196" i="1"/>
  <c r="S196" i="1"/>
  <c r="AI195" i="1"/>
  <c r="AG195" i="1"/>
  <c r="AD195" i="1"/>
  <c r="AE195" i="1" s="1"/>
  <c r="AH195" i="1" s="1"/>
  <c r="AC195" i="1"/>
  <c r="AB195" i="1"/>
  <c r="S195" i="1"/>
  <c r="AB194" i="1"/>
  <c r="S194" i="1"/>
  <c r="AH193" i="1"/>
  <c r="AG193" i="1"/>
  <c r="AD193" i="1"/>
  <c r="AC193" i="1"/>
  <c r="AB193" i="1"/>
  <c r="AE193" i="1" s="1"/>
  <c r="AI193" i="1" s="1"/>
  <c r="S193" i="1"/>
  <c r="AH192" i="1"/>
  <c r="AG192" i="1"/>
  <c r="AD192" i="1"/>
  <c r="AC192" i="1"/>
  <c r="AB192" i="1"/>
  <c r="S192" i="1"/>
  <c r="AH191" i="1"/>
  <c r="AG191" i="1"/>
  <c r="AD191" i="1"/>
  <c r="AC191" i="1"/>
  <c r="AB191" i="1"/>
  <c r="AE191" i="1" s="1"/>
  <c r="AI191" i="1" s="1"/>
  <c r="S191" i="1"/>
  <c r="AH190" i="1"/>
  <c r="AG190" i="1"/>
  <c r="AD190" i="1"/>
  <c r="AC190" i="1"/>
  <c r="AB190" i="1"/>
  <c r="AE190" i="1" s="1"/>
  <c r="AI190" i="1" s="1"/>
  <c r="S190" i="1"/>
  <c r="AH189" i="1"/>
  <c r="AG189" i="1"/>
  <c r="AD189" i="1"/>
  <c r="AC189" i="1"/>
  <c r="AB189" i="1"/>
  <c r="S189" i="1"/>
  <c r="AI188" i="1"/>
  <c r="AG188" i="1"/>
  <c r="AD188" i="1"/>
  <c r="AC188" i="1"/>
  <c r="AB188" i="1"/>
  <c r="AE188" i="1" s="1"/>
  <c r="AH188" i="1" s="1"/>
  <c r="S188" i="1"/>
  <c r="AI187" i="1"/>
  <c r="AH187" i="1"/>
  <c r="AD187" i="1"/>
  <c r="AC187" i="1"/>
  <c r="AB187" i="1"/>
  <c r="S187" i="1"/>
  <c r="AI186" i="1"/>
  <c r="AH186" i="1"/>
  <c r="AG186" i="1"/>
  <c r="AD186" i="1"/>
  <c r="AC186" i="1"/>
  <c r="AB186" i="1"/>
  <c r="AE186" i="1" s="1"/>
  <c r="S186" i="1"/>
  <c r="AI185" i="1"/>
  <c r="AG185" i="1"/>
  <c r="AD185" i="1"/>
  <c r="AC185" i="1"/>
  <c r="AB185" i="1"/>
  <c r="AE185" i="1" s="1"/>
  <c r="AH185" i="1" s="1"/>
  <c r="S185" i="1"/>
  <c r="AH184" i="1"/>
  <c r="AG184" i="1"/>
  <c r="AD184" i="1"/>
  <c r="AC184" i="1"/>
  <c r="AB184" i="1"/>
  <c r="S184" i="1"/>
  <c r="AI183" i="1"/>
  <c r="AH183" i="1"/>
  <c r="AG183" i="1"/>
  <c r="AE183" i="1"/>
  <c r="AD183" i="1"/>
  <c r="AC183" i="1"/>
  <c r="AB183" i="1"/>
  <c r="S183" i="1"/>
  <c r="AI182" i="1"/>
  <c r="AH182" i="1"/>
  <c r="AD182" i="1"/>
  <c r="AC182" i="1"/>
  <c r="AB182" i="1"/>
  <c r="AE182" i="1" s="1"/>
  <c r="AG182" i="1" s="1"/>
  <c r="S182" i="1"/>
  <c r="AI181" i="1"/>
  <c r="AH181" i="1"/>
  <c r="AG181" i="1"/>
  <c r="AD181" i="1"/>
  <c r="AC181" i="1"/>
  <c r="AB181" i="1"/>
  <c r="AE181" i="1" s="1"/>
  <c r="S181" i="1"/>
  <c r="AH180" i="1"/>
  <c r="AG180" i="1"/>
  <c r="AD180" i="1"/>
  <c r="AC180" i="1"/>
  <c r="AB180" i="1"/>
  <c r="AE180" i="1" s="1"/>
  <c r="AI180" i="1" s="1"/>
  <c r="S180" i="1"/>
  <c r="AI179" i="1"/>
  <c r="AH179" i="1"/>
  <c r="AD179" i="1"/>
  <c r="AC179" i="1"/>
  <c r="AB179" i="1"/>
  <c r="AE179" i="1" s="1"/>
  <c r="AG179" i="1" s="1"/>
  <c r="S179" i="1"/>
  <c r="AI178" i="1"/>
  <c r="AH178" i="1"/>
  <c r="AG178" i="1"/>
  <c r="AD178" i="1"/>
  <c r="AC178" i="1"/>
  <c r="AB178" i="1"/>
  <c r="AE178" i="1" s="1"/>
  <c r="S178" i="1"/>
  <c r="AH177" i="1"/>
  <c r="AG177" i="1"/>
  <c r="AD177" i="1"/>
  <c r="AC177" i="1"/>
  <c r="AB177" i="1"/>
  <c r="AE177" i="1" s="1"/>
  <c r="AI177" i="1" s="1"/>
  <c r="S177" i="1"/>
  <c r="AH176" i="1"/>
  <c r="AG176" i="1"/>
  <c r="AD176" i="1"/>
  <c r="AC176" i="1"/>
  <c r="AB176" i="1"/>
  <c r="AE176" i="1" s="1"/>
  <c r="AI176" i="1" s="1"/>
  <c r="S176" i="1"/>
  <c r="AI175" i="1"/>
  <c r="AH175" i="1"/>
  <c r="AD175" i="1"/>
  <c r="AC175" i="1"/>
  <c r="AB175" i="1"/>
  <c r="AE175" i="1" s="1"/>
  <c r="AG175" i="1" s="1"/>
  <c r="S175" i="1"/>
  <c r="AI174" i="1"/>
  <c r="AG174" i="1"/>
  <c r="AD174" i="1"/>
  <c r="AC174" i="1"/>
  <c r="AB174" i="1"/>
  <c r="S174" i="1"/>
  <c r="AH173" i="1"/>
  <c r="AG173" i="1"/>
  <c r="AD173" i="1"/>
  <c r="AC173" i="1"/>
  <c r="AB173" i="1"/>
  <c r="AE173" i="1" s="1"/>
  <c r="AI173" i="1" s="1"/>
  <c r="S173" i="1"/>
  <c r="AH172" i="1"/>
  <c r="AG172" i="1"/>
  <c r="AD172" i="1"/>
  <c r="AC172" i="1"/>
  <c r="AB172" i="1"/>
  <c r="AE172" i="1" s="1"/>
  <c r="AI172" i="1" s="1"/>
  <c r="S172" i="1"/>
  <c r="AH171" i="1"/>
  <c r="AG171" i="1"/>
  <c r="AD171" i="1"/>
  <c r="AC171" i="1"/>
  <c r="AB171" i="1"/>
  <c r="AE171" i="1" s="1"/>
  <c r="AI171" i="1" s="1"/>
  <c r="S171" i="1"/>
  <c r="AI170" i="1"/>
  <c r="AH170" i="1"/>
  <c r="AD170" i="1"/>
  <c r="AC170" i="1"/>
  <c r="AB170" i="1"/>
  <c r="AE170" i="1" s="1"/>
  <c r="AG170" i="1" s="1"/>
  <c r="S170" i="1"/>
  <c r="AI169" i="1"/>
  <c r="AG169" i="1"/>
  <c r="AD169" i="1"/>
  <c r="AC169" i="1"/>
  <c r="AB169" i="1"/>
  <c r="S169" i="1"/>
  <c r="AI167" i="1"/>
  <c r="AG167" i="1"/>
  <c r="AD167" i="1"/>
  <c r="AC167" i="1"/>
  <c r="AB167" i="1"/>
  <c r="AE167" i="1" s="1"/>
  <c r="AH167" i="1" s="1"/>
  <c r="S167" i="1"/>
  <c r="AI165" i="1"/>
  <c r="AG165" i="1"/>
  <c r="AD165" i="1"/>
  <c r="AC165" i="1"/>
  <c r="AB165" i="1"/>
  <c r="S165" i="1"/>
  <c r="AI164" i="1"/>
  <c r="AH164" i="1"/>
  <c r="AG164" i="1"/>
  <c r="AD164" i="1"/>
  <c r="AC164" i="1"/>
  <c r="AB164" i="1"/>
  <c r="AE164" i="1" s="1"/>
  <c r="S164" i="1"/>
  <c r="AH163" i="1"/>
  <c r="AG163" i="1"/>
  <c r="AD163" i="1"/>
  <c r="AC163" i="1"/>
  <c r="AB163" i="1"/>
  <c r="AE163" i="1" s="1"/>
  <c r="AI163" i="1" s="1"/>
  <c r="S163" i="1"/>
  <c r="AH162" i="1"/>
  <c r="AG162" i="1"/>
  <c r="AD162" i="1"/>
  <c r="AC162" i="1"/>
  <c r="AB162" i="1"/>
  <c r="S162" i="1"/>
  <c r="AH161" i="1"/>
  <c r="AG161" i="1"/>
  <c r="AD161" i="1"/>
  <c r="AC161" i="1"/>
  <c r="AB161" i="1"/>
  <c r="AE161" i="1" s="1"/>
  <c r="AI161" i="1" s="1"/>
  <c r="S161" i="1"/>
  <c r="AI160" i="1"/>
  <c r="AG160" i="1"/>
  <c r="AD160" i="1"/>
  <c r="AC160" i="1"/>
  <c r="AB160" i="1"/>
  <c r="AE160" i="1" s="1"/>
  <c r="AH160" i="1" s="1"/>
  <c r="S160" i="1"/>
  <c r="AI159" i="1"/>
  <c r="AH159" i="1"/>
  <c r="AG159" i="1"/>
  <c r="AD159" i="1"/>
  <c r="AC159" i="1"/>
  <c r="AB159" i="1"/>
  <c r="AE159" i="1" s="1"/>
  <c r="S159" i="1"/>
  <c r="AI158" i="1"/>
  <c r="AG158" i="1"/>
  <c r="AD158" i="1"/>
  <c r="AC158" i="1"/>
  <c r="AB158" i="1"/>
  <c r="AE158" i="1" s="1"/>
  <c r="AH158" i="1" s="1"/>
  <c r="S158" i="1"/>
  <c r="AI157" i="1"/>
  <c r="AH157" i="1"/>
  <c r="AD157" i="1"/>
  <c r="AC157" i="1"/>
  <c r="AB157" i="1"/>
  <c r="S157" i="1"/>
  <c r="AH156" i="1"/>
  <c r="AG156" i="1"/>
  <c r="AD156" i="1"/>
  <c r="AC156" i="1"/>
  <c r="AB156" i="1"/>
  <c r="AE156" i="1" s="1"/>
  <c r="AI156" i="1" s="1"/>
  <c r="S156" i="1"/>
  <c r="AH155" i="1"/>
  <c r="AG155" i="1"/>
  <c r="AD155" i="1"/>
  <c r="AC155" i="1"/>
  <c r="AB155" i="1"/>
  <c r="AE155" i="1" s="1"/>
  <c r="AI155" i="1" s="1"/>
  <c r="S155" i="1"/>
  <c r="AI154" i="1"/>
  <c r="AG154" i="1"/>
  <c r="AD154" i="1"/>
  <c r="AC154" i="1"/>
  <c r="AB154" i="1"/>
  <c r="AE154" i="1" s="1"/>
  <c r="AH154" i="1" s="1"/>
  <c r="S154" i="1"/>
  <c r="AH153" i="1"/>
  <c r="AG153" i="1"/>
  <c r="AD153" i="1"/>
  <c r="AC153" i="1"/>
  <c r="AB153" i="1"/>
  <c r="AE153" i="1" s="1"/>
  <c r="AI153" i="1" s="1"/>
  <c r="S153" i="1"/>
  <c r="AI152" i="1"/>
  <c r="AH152" i="1"/>
  <c r="AD152" i="1"/>
  <c r="AC152" i="1"/>
  <c r="AB152" i="1"/>
  <c r="S152" i="1"/>
  <c r="AI151" i="1"/>
  <c r="AH151" i="1"/>
  <c r="AD151" i="1"/>
  <c r="AC151" i="1"/>
  <c r="AB151" i="1"/>
  <c r="AE151" i="1" s="1"/>
  <c r="AG151" i="1" s="1"/>
  <c r="S151" i="1"/>
  <c r="AH150" i="1"/>
  <c r="AG150" i="1"/>
  <c r="AD150" i="1"/>
  <c r="AC150" i="1"/>
  <c r="AB150" i="1"/>
  <c r="AE150" i="1" s="1"/>
  <c r="AI150" i="1" s="1"/>
  <c r="S150" i="1"/>
  <c r="AI149" i="1"/>
  <c r="AH149" i="1"/>
  <c r="AD149" i="1"/>
  <c r="AC149" i="1"/>
  <c r="AB149" i="1"/>
  <c r="AE149" i="1" s="1"/>
  <c r="AG149" i="1" s="1"/>
  <c r="S149" i="1"/>
  <c r="AI148" i="1"/>
  <c r="AH148" i="1"/>
  <c r="AD148" i="1"/>
  <c r="AC148" i="1"/>
  <c r="AB148" i="1"/>
  <c r="AE148" i="1" s="1"/>
  <c r="AG148" i="1" s="1"/>
  <c r="S148" i="1"/>
  <c r="AI147" i="1"/>
  <c r="AH147" i="1"/>
  <c r="AD147" i="1"/>
  <c r="AC147" i="1"/>
  <c r="AB147" i="1"/>
  <c r="S147" i="1"/>
  <c r="AI146" i="1"/>
  <c r="AG146" i="1"/>
  <c r="AD146" i="1"/>
  <c r="AC146" i="1"/>
  <c r="AB146" i="1"/>
  <c r="AE146" i="1" s="1"/>
  <c r="AH146" i="1" s="1"/>
  <c r="S146" i="1"/>
  <c r="S145" i="1"/>
  <c r="AI144" i="1"/>
  <c r="AH144" i="1"/>
  <c r="AG144" i="1"/>
  <c r="AD144" i="1"/>
  <c r="AC144" i="1"/>
  <c r="AE144" i="1" s="1"/>
  <c r="AB144" i="1"/>
  <c r="S144" i="1"/>
  <c r="AI143" i="1"/>
  <c r="AH143" i="1"/>
  <c r="AG143" i="1"/>
  <c r="AD143" i="1"/>
  <c r="AC143" i="1"/>
  <c r="AB143" i="1"/>
  <c r="S143" i="1"/>
  <c r="AH142" i="1"/>
  <c r="AG142" i="1"/>
  <c r="AD142" i="1"/>
  <c r="AC142" i="1"/>
  <c r="AE142" i="1" s="1"/>
  <c r="AI142" i="1" s="1"/>
  <c r="AB142" i="1"/>
  <c r="S142" i="1"/>
  <c r="AI141" i="1"/>
  <c r="AH141" i="1"/>
  <c r="AD141" i="1"/>
  <c r="AC141" i="1"/>
  <c r="AE141" i="1" s="1"/>
  <c r="AG141" i="1" s="1"/>
  <c r="AB141" i="1"/>
  <c r="S141" i="1"/>
  <c r="AH140" i="1"/>
  <c r="AG140" i="1"/>
  <c r="AD140" i="1"/>
  <c r="AC140" i="1"/>
  <c r="AB140" i="1"/>
  <c r="S140" i="1"/>
  <c r="AH139" i="1"/>
  <c r="AG139" i="1"/>
  <c r="AD139" i="1"/>
  <c r="AC139" i="1"/>
  <c r="AE139" i="1" s="1"/>
  <c r="AI139" i="1" s="1"/>
  <c r="AB139" i="1"/>
  <c r="S139" i="1"/>
  <c r="AI138" i="1"/>
  <c r="AH138" i="1"/>
  <c r="AD138" i="1"/>
  <c r="AC138" i="1"/>
  <c r="AB138" i="1"/>
  <c r="AE138" i="1" s="1"/>
  <c r="AG138" i="1" s="1"/>
  <c r="S138" i="1"/>
  <c r="AI137" i="1"/>
  <c r="AG137" i="1"/>
  <c r="AD137" i="1"/>
  <c r="AC137" i="1"/>
  <c r="AE137" i="1" s="1"/>
  <c r="AH137" i="1" s="1"/>
  <c r="AB137" i="1"/>
  <c r="S137" i="1"/>
  <c r="AI136" i="1"/>
  <c r="AG136" i="1"/>
  <c r="AD136" i="1"/>
  <c r="AC136" i="1"/>
  <c r="AE136" i="1" s="1"/>
  <c r="AH136" i="1" s="1"/>
  <c r="AB136" i="1"/>
  <c r="S136" i="1"/>
  <c r="AH135" i="1"/>
  <c r="AG135" i="1"/>
  <c r="AD135" i="1"/>
  <c r="AC135" i="1"/>
  <c r="AB135" i="1"/>
  <c r="S135" i="1"/>
  <c r="AI134" i="1"/>
  <c r="AG134" i="1"/>
  <c r="AD134" i="1"/>
  <c r="AC134" i="1"/>
  <c r="AE134" i="1" s="1"/>
  <c r="AH134" i="1" s="1"/>
  <c r="AB134" i="1"/>
  <c r="S134" i="1"/>
  <c r="AI133" i="1"/>
  <c r="AG133" i="1"/>
  <c r="AD133" i="1"/>
  <c r="AC133" i="1"/>
  <c r="AB133" i="1"/>
  <c r="S133" i="1"/>
  <c r="AI132" i="1"/>
  <c r="AH132" i="1"/>
  <c r="AG132" i="1"/>
  <c r="AD132" i="1"/>
  <c r="AC132" i="1"/>
  <c r="AE132" i="1" s="1"/>
  <c r="AB132" i="1"/>
  <c r="S132" i="1"/>
  <c r="AH131" i="1"/>
  <c r="AG131" i="1"/>
  <c r="AD131" i="1"/>
  <c r="AC131" i="1"/>
  <c r="AE131" i="1" s="1"/>
  <c r="AI131" i="1" s="1"/>
  <c r="AB131" i="1"/>
  <c r="S131" i="1"/>
  <c r="S130" i="1"/>
  <c r="S129" i="1"/>
  <c r="S128" i="1"/>
  <c r="AI127" i="1"/>
  <c r="AG127" i="1"/>
  <c r="AE127" i="1"/>
  <c r="AH127" i="1" s="1"/>
  <c r="AD127" i="1"/>
  <c r="AC127" i="1"/>
  <c r="AB127" i="1"/>
  <c r="S127" i="1"/>
  <c r="AI126" i="1"/>
  <c r="AH126" i="1"/>
  <c r="AD126" i="1"/>
  <c r="AC126" i="1"/>
  <c r="AB126" i="1"/>
  <c r="AE126" i="1" s="1"/>
  <c r="AG126" i="1" s="1"/>
  <c r="S126" i="1"/>
  <c r="AI125" i="1"/>
  <c r="AH125" i="1"/>
  <c r="AG125" i="1"/>
  <c r="AE125" i="1"/>
  <c r="AD125" i="1"/>
  <c r="AC125" i="1"/>
  <c r="AB125" i="1"/>
  <c r="S125" i="1"/>
  <c r="AI124" i="1"/>
  <c r="AG124" i="1"/>
  <c r="AD124" i="1"/>
  <c r="AC124" i="1"/>
  <c r="AB124" i="1"/>
  <c r="AE124" i="1" s="1"/>
  <c r="AH124" i="1" s="1"/>
  <c r="S124" i="1"/>
  <c r="M124" i="1"/>
  <c r="AI123" i="1"/>
  <c r="AH123" i="1"/>
  <c r="AD123" i="1"/>
  <c r="AC123" i="1"/>
  <c r="AB123" i="1"/>
  <c r="AE123" i="1" s="1"/>
  <c r="AG123" i="1" s="1"/>
  <c r="S123" i="1"/>
  <c r="AI122" i="1"/>
  <c r="AH122" i="1"/>
  <c r="AG122" i="1"/>
  <c r="AD122" i="1"/>
  <c r="AC122" i="1"/>
  <c r="AE122" i="1" s="1"/>
  <c r="AB122" i="1"/>
  <c r="S122" i="1"/>
  <c r="AB121" i="1"/>
  <c r="S121" i="1"/>
  <c r="S120" i="1"/>
  <c r="AH119" i="1"/>
  <c r="AG119" i="1"/>
  <c r="AD119" i="1"/>
  <c r="AC119" i="1"/>
  <c r="AB119" i="1"/>
  <c r="AE119" i="1" s="1"/>
  <c r="AI119" i="1" s="1"/>
  <c r="S119" i="1"/>
  <c r="AI118" i="1"/>
  <c r="AH118" i="1"/>
  <c r="AG118" i="1"/>
  <c r="AE118" i="1"/>
  <c r="AD118" i="1"/>
  <c r="AC118" i="1"/>
  <c r="AB118" i="1"/>
  <c r="S118" i="1"/>
  <c r="AI117" i="1"/>
  <c r="AH117" i="1"/>
  <c r="AD117" i="1"/>
  <c r="AC117" i="1"/>
  <c r="AB117" i="1"/>
  <c r="S117" i="1"/>
  <c r="AI116" i="1"/>
  <c r="AG116" i="1"/>
  <c r="AD116" i="1"/>
  <c r="AC116" i="1"/>
  <c r="AB116" i="1"/>
  <c r="AE116" i="1" s="1"/>
  <c r="AH116" i="1" s="1"/>
  <c r="S116" i="1"/>
  <c r="AI115" i="1"/>
  <c r="AH115" i="1"/>
  <c r="AD115" i="1"/>
  <c r="AC115" i="1"/>
  <c r="AB115" i="1"/>
  <c r="S115" i="1"/>
  <c r="AH114" i="1"/>
  <c r="AG114" i="1"/>
  <c r="AD114" i="1"/>
  <c r="AC114" i="1"/>
  <c r="AB114" i="1"/>
  <c r="AE114" i="1" s="1"/>
  <c r="AI114" i="1" s="1"/>
  <c r="S114" i="1"/>
  <c r="AH113" i="1"/>
  <c r="AG113" i="1"/>
  <c r="AD113" i="1"/>
  <c r="AC113" i="1"/>
  <c r="AB113" i="1"/>
  <c r="AE113" i="1" s="1"/>
  <c r="AI113" i="1" s="1"/>
  <c r="S113" i="1"/>
  <c r="AH112" i="1"/>
  <c r="AG112" i="1"/>
  <c r="AD112" i="1"/>
  <c r="AC112" i="1"/>
  <c r="AB112" i="1"/>
  <c r="AE112" i="1" s="1"/>
  <c r="AI112" i="1" s="1"/>
  <c r="S112" i="1"/>
  <c r="AH111" i="1"/>
  <c r="AG111" i="1"/>
  <c r="AD111" i="1"/>
  <c r="AC111" i="1"/>
  <c r="AB111" i="1"/>
  <c r="AE111" i="1" s="1"/>
  <c r="AI111" i="1" s="1"/>
  <c r="S111" i="1"/>
  <c r="AI110" i="1"/>
  <c r="AG110" i="1"/>
  <c r="AD110" i="1"/>
  <c r="AC110" i="1"/>
  <c r="AB110" i="1"/>
  <c r="AE110" i="1" s="1"/>
  <c r="AH110" i="1" s="1"/>
  <c r="S110" i="1"/>
  <c r="AI109" i="1"/>
  <c r="AG109" i="1"/>
  <c r="AD109" i="1"/>
  <c r="AC109" i="1"/>
  <c r="AB109" i="1"/>
  <c r="AE109" i="1" s="1"/>
  <c r="AH109" i="1" s="1"/>
  <c r="S109" i="1"/>
  <c r="AH108" i="1"/>
  <c r="AG108" i="1"/>
  <c r="AD108" i="1"/>
  <c r="AC108" i="1"/>
  <c r="AB108" i="1"/>
  <c r="AE108" i="1" s="1"/>
  <c r="AI108" i="1" s="1"/>
  <c r="S108" i="1"/>
  <c r="AI107" i="1"/>
  <c r="AH107" i="1"/>
  <c r="AG107" i="1"/>
  <c r="AD107" i="1"/>
  <c r="AC107" i="1"/>
  <c r="AB107" i="1"/>
  <c r="AE107" i="1" s="1"/>
  <c r="S107" i="1"/>
  <c r="AI106" i="1"/>
  <c r="AH106" i="1"/>
  <c r="AE106" i="1"/>
  <c r="AG106" i="1" s="1"/>
  <c r="AD106" i="1"/>
  <c r="AC106" i="1"/>
  <c r="AB106" i="1"/>
  <c r="S106" i="1"/>
  <c r="AI105" i="1"/>
  <c r="AH105" i="1"/>
  <c r="AD105" i="1"/>
  <c r="AC105" i="1"/>
  <c r="AB105" i="1"/>
  <c r="AE105" i="1" s="1"/>
  <c r="AG105" i="1" s="1"/>
  <c r="S105" i="1"/>
  <c r="AB104" i="1"/>
  <c r="S104" i="1"/>
  <c r="AI103" i="1"/>
  <c r="AG103" i="1"/>
  <c r="AD103" i="1"/>
  <c r="AC103" i="1"/>
  <c r="AE103" i="1" s="1"/>
  <c r="AH103" i="1" s="1"/>
  <c r="AB103" i="1"/>
  <c r="S103" i="1"/>
  <c r="AB102" i="1"/>
  <c r="S102" i="1"/>
  <c r="AH101" i="1"/>
  <c r="AG101" i="1"/>
  <c r="AD101" i="1"/>
  <c r="AC101" i="1"/>
  <c r="AB101" i="1"/>
  <c r="S101" i="1"/>
  <c r="AH100" i="1"/>
  <c r="AG100" i="1"/>
  <c r="AD100" i="1"/>
  <c r="AC100" i="1"/>
  <c r="AB100" i="1"/>
  <c r="AE100" i="1" s="1"/>
  <c r="AI100" i="1" s="1"/>
  <c r="S100" i="1"/>
  <c r="AH99" i="1"/>
  <c r="AG99" i="1"/>
  <c r="AD99" i="1"/>
  <c r="AC99" i="1"/>
  <c r="AB99" i="1"/>
  <c r="AE99" i="1" s="1"/>
  <c r="AI99" i="1" s="1"/>
  <c r="S99" i="1"/>
  <c r="AH98" i="1"/>
  <c r="AG98" i="1"/>
  <c r="AD98" i="1"/>
  <c r="AC98" i="1"/>
  <c r="AB98" i="1"/>
  <c r="AE98" i="1" s="1"/>
  <c r="AI98" i="1" s="1"/>
  <c r="S98" i="1"/>
  <c r="AI97" i="1"/>
  <c r="AH97" i="1"/>
  <c r="AE97" i="1"/>
  <c r="AG97" i="1" s="1"/>
  <c r="AD97" i="1"/>
  <c r="AC97" i="1"/>
  <c r="AB97" i="1"/>
  <c r="W97" i="1"/>
  <c r="S97" i="1"/>
  <c r="AI96" i="1"/>
  <c r="AG96" i="1"/>
  <c r="AD96" i="1"/>
  <c r="AC96" i="1"/>
  <c r="AB96" i="1"/>
  <c r="AE96" i="1" s="1"/>
  <c r="AH96" i="1" s="1"/>
  <c r="S96" i="1"/>
  <c r="AI95" i="1"/>
  <c r="AG95" i="1"/>
  <c r="AD95" i="1"/>
  <c r="AC95" i="1"/>
  <c r="AB95" i="1"/>
  <c r="AE95" i="1" s="1"/>
  <c r="AH95" i="1" s="1"/>
  <c r="S95" i="1"/>
  <c r="AB94" i="1"/>
  <c r="S94" i="1"/>
  <c r="AH93" i="1"/>
  <c r="AG93" i="1"/>
  <c r="AE93" i="1"/>
  <c r="AI93" i="1" s="1"/>
  <c r="AD93" i="1"/>
  <c r="AC93" i="1"/>
  <c r="AB93" i="1"/>
  <c r="S93" i="1"/>
  <c r="AH92" i="1"/>
  <c r="AG92" i="1"/>
  <c r="AD92" i="1"/>
  <c r="AC92" i="1"/>
  <c r="AB92" i="1"/>
  <c r="AE92" i="1" s="1"/>
  <c r="AI92" i="1" s="1"/>
  <c r="S92" i="1"/>
  <c r="AI91" i="1"/>
  <c r="AG91" i="1"/>
  <c r="AE91" i="1"/>
  <c r="AH91" i="1" s="1"/>
  <c r="AD91" i="1"/>
  <c r="AC91" i="1"/>
  <c r="AB91" i="1"/>
  <c r="S91" i="1"/>
  <c r="AH90" i="1"/>
  <c r="AG90" i="1"/>
  <c r="AD90" i="1"/>
  <c r="AC90" i="1"/>
  <c r="AB90" i="1"/>
  <c r="AE90" i="1" s="1"/>
  <c r="AI90" i="1" s="1"/>
  <c r="S90" i="1"/>
  <c r="AI89" i="1"/>
  <c r="AG89" i="1"/>
  <c r="AD89" i="1"/>
  <c r="AE89" i="1" s="1"/>
  <c r="AH89" i="1" s="1"/>
  <c r="AC89" i="1"/>
  <c r="AB89" i="1"/>
  <c r="S89" i="1"/>
  <c r="AB88" i="1"/>
  <c r="AH87" i="1"/>
  <c r="AG87" i="1"/>
  <c r="AD87" i="1"/>
  <c r="AC87" i="1"/>
  <c r="AB87" i="1"/>
  <c r="AE87" i="1" s="1"/>
  <c r="AI87" i="1" s="1"/>
  <c r="AB86" i="1"/>
  <c r="S86" i="1"/>
  <c r="AI85" i="1"/>
  <c r="AH85" i="1"/>
  <c r="AD85" i="1"/>
  <c r="AC85" i="1"/>
  <c r="AB85" i="1"/>
  <c r="S85" i="1"/>
  <c r="AH84" i="1"/>
  <c r="AG84" i="1"/>
  <c r="AD84" i="1"/>
  <c r="AC84" i="1"/>
  <c r="AE84" i="1" s="1"/>
  <c r="AI84" i="1" s="1"/>
  <c r="AB84" i="1"/>
  <c r="S84" i="1"/>
  <c r="AI83" i="1"/>
  <c r="AH83" i="1"/>
  <c r="AD83" i="1"/>
  <c r="AC83" i="1"/>
  <c r="AE83" i="1" s="1"/>
  <c r="AG83" i="1" s="1"/>
  <c r="AB83" i="1"/>
  <c r="S83" i="1"/>
  <c r="AI82" i="1"/>
  <c r="AH82" i="1"/>
  <c r="AG82" i="1"/>
  <c r="AD82" i="1"/>
  <c r="AC82" i="1"/>
  <c r="AB82" i="1"/>
  <c r="AE82" i="1" s="1"/>
  <c r="S82" i="1"/>
  <c r="AI81" i="1"/>
  <c r="AH81" i="1"/>
  <c r="AG81" i="1"/>
  <c r="AD81" i="1"/>
  <c r="AE81" i="1" s="1"/>
  <c r="AC81" i="1"/>
  <c r="AB81" i="1"/>
  <c r="S81" i="1"/>
  <c r="AI80" i="1"/>
  <c r="AH80" i="1"/>
  <c r="AD80" i="1"/>
  <c r="AC80" i="1"/>
  <c r="AB80" i="1"/>
  <c r="S80" i="1"/>
  <c r="AI79" i="1"/>
  <c r="AH79" i="1"/>
  <c r="AG79" i="1"/>
  <c r="AD79" i="1"/>
  <c r="AC79" i="1"/>
  <c r="AE79" i="1" s="1"/>
  <c r="AB79" i="1"/>
  <c r="AI78" i="1"/>
  <c r="AH78" i="1"/>
  <c r="AG78" i="1"/>
  <c r="AD78" i="1"/>
  <c r="AE78" i="1" s="1"/>
  <c r="AC78" i="1"/>
  <c r="AB78" i="1"/>
  <c r="AI77" i="1"/>
  <c r="AH77" i="1"/>
  <c r="AE77" i="1"/>
  <c r="AG77" i="1" s="1"/>
  <c r="AD77" i="1"/>
  <c r="AC77" i="1"/>
  <c r="AB77" i="1"/>
  <c r="S77" i="1"/>
  <c r="AI75" i="1"/>
  <c r="AH75" i="1"/>
  <c r="AG75" i="1"/>
  <c r="AD75" i="1"/>
  <c r="AC75" i="1"/>
  <c r="AB75" i="1"/>
  <c r="AE75" i="1" s="1"/>
  <c r="AI74" i="1"/>
  <c r="AH74" i="1"/>
  <c r="AG74" i="1"/>
  <c r="AE74" i="1"/>
  <c r="AD74" i="1"/>
  <c r="AC74" i="1"/>
  <c r="AB74" i="1"/>
  <c r="AH73" i="1"/>
  <c r="AG73" i="1"/>
  <c r="AD73" i="1"/>
  <c r="AC73" i="1"/>
  <c r="AB73" i="1"/>
  <c r="AE73" i="1" s="1"/>
  <c r="AI73" i="1" s="1"/>
  <c r="AI72" i="1"/>
  <c r="AH72" i="1"/>
  <c r="AG72" i="1"/>
  <c r="AD72" i="1"/>
  <c r="AC72" i="1"/>
  <c r="AD414" i="1" s="1"/>
  <c r="AB72" i="1"/>
  <c r="AE72" i="1" s="1"/>
  <c r="AI71" i="1"/>
  <c r="AG71" i="1"/>
  <c r="AE71" i="1"/>
  <c r="AH71" i="1" s="1"/>
  <c r="AD71" i="1"/>
  <c r="AC71" i="1"/>
  <c r="AB71" i="1"/>
  <c r="AH70" i="1"/>
  <c r="AG70" i="1"/>
  <c r="AE70" i="1"/>
  <c r="AI70" i="1" s="1"/>
  <c r="AD70" i="1"/>
  <c r="AC70" i="1"/>
  <c r="AB70" i="1"/>
  <c r="AH69" i="1"/>
  <c r="AG69" i="1"/>
  <c r="AD69" i="1"/>
  <c r="AC69" i="1"/>
  <c r="AB69" i="1"/>
  <c r="AE69" i="1" s="1"/>
  <c r="AI69" i="1" s="1"/>
  <c r="AB68" i="1"/>
  <c r="AI67" i="1"/>
  <c r="AG67" i="1"/>
  <c r="AD67" i="1"/>
  <c r="AC67" i="1"/>
  <c r="AB67" i="1"/>
  <c r="AI66" i="1"/>
  <c r="AH66" i="1"/>
  <c r="AD66" i="1"/>
  <c r="AC66" i="1"/>
  <c r="AB66" i="1"/>
  <c r="AE66" i="1" s="1"/>
  <c r="AG66" i="1" s="1"/>
  <c r="AH65" i="1"/>
  <c r="AG65" i="1"/>
  <c r="AD65" i="1"/>
  <c r="AC65" i="1"/>
  <c r="AB65" i="1"/>
  <c r="AE65" i="1" s="1"/>
  <c r="AI65" i="1" s="1"/>
  <c r="AH64" i="1"/>
  <c r="AG64" i="1"/>
  <c r="AD64" i="1"/>
  <c r="AE64" i="1" s="1"/>
  <c r="AI64" i="1" s="1"/>
  <c r="AC64" i="1"/>
  <c r="AB64" i="1"/>
  <c r="AI63" i="1"/>
  <c r="AH63" i="1"/>
  <c r="AG63" i="1"/>
  <c r="AD63" i="1"/>
  <c r="AC63" i="1"/>
  <c r="AE63" i="1" s="1"/>
  <c r="AB63" i="1"/>
  <c r="AH62" i="1"/>
  <c r="AG62" i="1"/>
  <c r="AD62" i="1"/>
  <c r="AC62" i="1"/>
  <c r="AB62" i="1"/>
  <c r="AE62" i="1" s="1"/>
  <c r="AI62" i="1" s="1"/>
  <c r="AI60" i="1"/>
  <c r="AH60" i="1"/>
  <c r="AD60" i="1"/>
  <c r="AE414" i="1" s="1"/>
  <c r="AC60" i="1"/>
  <c r="AB60" i="1"/>
  <c r="AI58" i="1"/>
  <c r="AH58" i="1"/>
  <c r="AG58" i="1"/>
  <c r="AD58" i="1"/>
  <c r="AC58" i="1"/>
  <c r="AB58" i="1"/>
  <c r="AI57" i="1"/>
  <c r="AG57" i="1"/>
  <c r="AD57" i="1"/>
  <c r="AC57" i="1"/>
  <c r="AB57" i="1"/>
  <c r="S1" i="1"/>
  <c r="J690" i="1" l="1"/>
  <c r="I525" i="1"/>
  <c r="H525" i="1"/>
  <c r="J578" i="1"/>
  <c r="J520" i="1"/>
  <c r="I564" i="1"/>
  <c r="I567" i="1"/>
  <c r="J463" i="1"/>
  <c r="F485" i="1"/>
  <c r="E525" i="1"/>
  <c r="J500" i="1"/>
  <c r="H472" i="1"/>
  <c r="H489" i="1"/>
  <c r="H492" i="1" s="1"/>
  <c r="E561" i="1"/>
  <c r="J561" i="1" s="1"/>
  <c r="J534" i="1"/>
  <c r="J537" i="1"/>
  <c r="AC414" i="1"/>
  <c r="AE157" i="1"/>
  <c r="AG157" i="1" s="1"/>
  <c r="AE184" i="1"/>
  <c r="AI184" i="1" s="1"/>
  <c r="AE187" i="1"/>
  <c r="AG187" i="1" s="1"/>
  <c r="AE304" i="1"/>
  <c r="AI304" i="1" s="1"/>
  <c r="J519" i="1"/>
  <c r="E557" i="1"/>
  <c r="J557" i="1" s="1"/>
  <c r="J538" i="1"/>
  <c r="G702" i="1"/>
  <c r="AD413" i="1"/>
  <c r="AE57" i="1"/>
  <c r="AE417" i="1"/>
  <c r="H702" i="1"/>
  <c r="F489" i="1"/>
  <c r="J459" i="1"/>
  <c r="F492" i="1"/>
  <c r="AE60" i="1"/>
  <c r="AG60" i="1" s="1"/>
  <c r="J533" i="1"/>
  <c r="AE210" i="1"/>
  <c r="AI210" i="1" s="1"/>
  <c r="AE273" i="1"/>
  <c r="AH273" i="1" s="1"/>
  <c r="AE368" i="1"/>
  <c r="AI368" i="1" s="1"/>
  <c r="J466" i="1"/>
  <c r="E482" i="1"/>
  <c r="J482" i="1" s="1"/>
  <c r="J512" i="1"/>
  <c r="E472" i="1"/>
  <c r="J648" i="1"/>
  <c r="G492" i="1"/>
  <c r="AC417" i="1"/>
  <c r="I492" i="1"/>
  <c r="AE418" i="1"/>
  <c r="AE204" i="1"/>
  <c r="AH204" i="1" s="1"/>
  <c r="AE298" i="1"/>
  <c r="AI298" i="1" s="1"/>
  <c r="I472" i="1"/>
  <c r="J644" i="1"/>
  <c r="AE413" i="1"/>
  <c r="E546" i="1"/>
  <c r="J531" i="1"/>
  <c r="J547" i="1" s="1"/>
  <c r="AE101" i="1"/>
  <c r="AI101" i="1" s="1"/>
  <c r="AJ413" i="1" s="1"/>
  <c r="AE140" i="1"/>
  <c r="AI140" i="1" s="1"/>
  <c r="AE174" i="1"/>
  <c r="AH174" i="1" s="1"/>
  <c r="AE247" i="1"/>
  <c r="AI247" i="1" s="1"/>
  <c r="AE299" i="1"/>
  <c r="AI299" i="1" s="1"/>
  <c r="AE343" i="1"/>
  <c r="AI343" i="1" s="1"/>
  <c r="F546" i="1"/>
  <c r="F564" i="1"/>
  <c r="J555" i="1"/>
  <c r="I582" i="1"/>
  <c r="J638" i="1"/>
  <c r="AE85" i="1"/>
  <c r="AG85" i="1" s="1"/>
  <c r="AE143" i="1"/>
  <c r="AE152" i="1"/>
  <c r="AG152" i="1" s="1"/>
  <c r="AE250" i="1"/>
  <c r="AE308" i="1"/>
  <c r="AI308" i="1" s="1"/>
  <c r="AE407" i="1"/>
  <c r="AH407" i="1" s="1"/>
  <c r="J484" i="1"/>
  <c r="G546" i="1"/>
  <c r="G564" i="1"/>
  <c r="G567" i="1" s="1"/>
  <c r="H567" i="1"/>
  <c r="J573" i="1"/>
  <c r="J583" i="1" s="1"/>
  <c r="G582" i="1"/>
  <c r="J582" i="1" s="1"/>
  <c r="J634" i="1"/>
  <c r="H561" i="1"/>
  <c r="E480" i="1"/>
  <c r="J480" i="1" s="1"/>
  <c r="J468" i="1"/>
  <c r="G525" i="1"/>
  <c r="E556" i="1"/>
  <c r="J556" i="1" s="1"/>
  <c r="AE58" i="1"/>
  <c r="AE117" i="1"/>
  <c r="AG117" i="1" s="1"/>
  <c r="AE242" i="1"/>
  <c r="AE262" i="1"/>
  <c r="AI262" i="1" s="1"/>
  <c r="AE291" i="1"/>
  <c r="AI291" i="1" s="1"/>
  <c r="AE303" i="1"/>
  <c r="AI303" i="1" s="1"/>
  <c r="AE358" i="1"/>
  <c r="AI358" i="1" s="1"/>
  <c r="J698" i="1"/>
  <c r="H582" i="1"/>
  <c r="AE80" i="1"/>
  <c r="AG80" i="1" s="1"/>
  <c r="AE135" i="1"/>
  <c r="AI135" i="1" s="1"/>
  <c r="AE147" i="1"/>
  <c r="AC418" i="1"/>
  <c r="AE169" i="1"/>
  <c r="AH169" i="1" s="1"/>
  <c r="AE203" i="1"/>
  <c r="AH203" i="1" s="1"/>
  <c r="AE266" i="1"/>
  <c r="AH266" i="1" s="1"/>
  <c r="AE283" i="1"/>
  <c r="AH283" i="1" s="1"/>
  <c r="AE341" i="1"/>
  <c r="AI341" i="1" s="1"/>
  <c r="AE361" i="1"/>
  <c r="AI361" i="1" s="1"/>
  <c r="J461" i="1"/>
  <c r="J485" i="1"/>
  <c r="J521" i="1"/>
  <c r="J624" i="1"/>
  <c r="J676" i="1"/>
  <c r="J694" i="1"/>
  <c r="AD418" i="1"/>
  <c r="AD417" i="1"/>
  <c r="AE214" i="1"/>
  <c r="AH214" i="1" s="1"/>
  <c r="AE245" i="1"/>
  <c r="AI245" i="1" s="1"/>
  <c r="J464" i="1"/>
  <c r="J479" i="1"/>
  <c r="I702" i="1"/>
  <c r="J665" i="1"/>
  <c r="J536" i="1"/>
  <c r="F559" i="1"/>
  <c r="J559" i="1" s="1"/>
  <c r="F525" i="1"/>
  <c r="E490" i="1"/>
  <c r="J490" i="1" s="1"/>
  <c r="J458" i="1"/>
  <c r="J504" i="1"/>
  <c r="J540" i="1"/>
  <c r="J552" i="1"/>
  <c r="F563" i="1"/>
  <c r="J563" i="1" s="1"/>
  <c r="AE115" i="1"/>
  <c r="AG115" i="1" s="1"/>
  <c r="AE189" i="1"/>
  <c r="AI189" i="1" s="1"/>
  <c r="AE237" i="1"/>
  <c r="AH237" i="1" s="1"/>
  <c r="AE257" i="1"/>
  <c r="AI257" i="1" s="1"/>
  <c r="AE309" i="1"/>
  <c r="AI309" i="1" s="1"/>
  <c r="AE353" i="1"/>
  <c r="AI353" i="1" s="1"/>
  <c r="F472" i="1"/>
  <c r="F567" i="1"/>
  <c r="F702" i="1"/>
  <c r="J636" i="1"/>
  <c r="J654" i="1"/>
  <c r="AE133" i="1"/>
  <c r="AH133" i="1" s="1"/>
  <c r="AE162" i="1"/>
  <c r="AI162" i="1" s="1"/>
  <c r="AE192" i="1"/>
  <c r="AI192" i="1" s="1"/>
  <c r="AE278" i="1"/>
  <c r="AI278" i="1" s="1"/>
  <c r="AE327" i="1"/>
  <c r="AI327" i="1" s="1"/>
  <c r="AE398" i="1"/>
  <c r="AI398" i="1" s="1"/>
  <c r="AC413" i="1"/>
  <c r="G472" i="1"/>
  <c r="J558" i="1"/>
  <c r="J688" i="1"/>
  <c r="AE67" i="1"/>
  <c r="AH67" i="1" s="1"/>
  <c r="AE165" i="1"/>
  <c r="AH165" i="1" s="1"/>
  <c r="AE281" i="1"/>
  <c r="AI281" i="1" s="1"/>
  <c r="E564" i="1"/>
  <c r="J620" i="1"/>
  <c r="J703" i="1" s="1"/>
  <c r="J666" i="1"/>
  <c r="J684" i="1"/>
  <c r="E702" i="1"/>
  <c r="J489" i="1" l="1"/>
  <c r="J702" i="1"/>
  <c r="AF413" i="1"/>
  <c r="AH57" i="1"/>
  <c r="AF414" i="1"/>
  <c r="J526" i="1"/>
  <c r="AF417" i="1"/>
  <c r="AG147" i="1"/>
  <c r="AH413" i="1" s="1"/>
  <c r="AF418" i="1"/>
  <c r="J525" i="1"/>
  <c r="J473" i="1"/>
  <c r="E567" i="1"/>
  <c r="J567" i="1" s="1"/>
  <c r="J564" i="1"/>
  <c r="J546" i="1"/>
  <c r="J568" i="1"/>
  <c r="E492" i="1"/>
  <c r="J492" i="1" s="1"/>
  <c r="J493" i="1"/>
  <c r="AJ414" i="1"/>
  <c r="J472" i="1"/>
  <c r="AI414" i="1" l="1"/>
  <c r="AI413" i="1"/>
  <c r="AH414" i="1"/>
</calcChain>
</file>

<file path=xl/sharedStrings.xml><?xml version="1.0" encoding="utf-8"?>
<sst xmlns="http://schemas.openxmlformats.org/spreadsheetml/2006/main" count="3525" uniqueCount="1324">
  <si>
    <t>SEVERITY CODE</t>
  </si>
  <si>
    <t>MINE/PROJECT &amp; LOCATION</t>
  </si>
  <si>
    <t>ORE TYPE</t>
  </si>
  <si>
    <t>DAM TYPE</t>
  </si>
  <si>
    <t>DAM FILL MATERIAL</t>
  </si>
  <si>
    <t>DAM HEIGHT (meters)</t>
  </si>
  <si>
    <t>STORAGE VOLUME
(cu. meters)</t>
  </si>
  <si>
    <t>Type Number</t>
  </si>
  <si>
    <t>Type Key</t>
  </si>
  <si>
    <t>Type Cause</t>
  </si>
  <si>
    <t>INCIDENT YEAR</t>
  </si>
  <si>
    <t>INCIDENT DATE</t>
  </si>
  <si>
    <t>RELEASE
(cu. meters)</t>
  </si>
  <si>
    <t>RUNOUT (km)</t>
  </si>
  <si>
    <t>DEATHS</t>
  </si>
  <si>
    <t>SOURCES</t>
  </si>
  <si>
    <t>NOTES</t>
  </si>
  <si>
    <t>DEPOSIT TYPE</t>
  </si>
  <si>
    <t>Est. Size (resource)  Mtonnes</t>
  </si>
  <si>
    <t>Cu, %</t>
  </si>
  <si>
    <t>Au, ppm</t>
  </si>
  <si>
    <t>CuEq, %</t>
  </si>
  <si>
    <t>1st Prod</t>
  </si>
  <si>
    <t>Est. Mill through-put to event, Mtonnes</t>
  </si>
  <si>
    <t>Adverse Minerals</t>
  </si>
  <si>
    <t>Release</t>
  </si>
  <si>
    <t>Runout</t>
  </si>
  <si>
    <t>Deaths</t>
  </si>
  <si>
    <t>Overall</t>
  </si>
  <si>
    <t>vser</t>
  </si>
  <si>
    <t>ser</t>
  </si>
  <si>
    <t>minor</t>
  </si>
  <si>
    <t>ICOLD Incident Classifications</t>
  </si>
  <si>
    <t>ORE DEPOSIT DATA</t>
  </si>
  <si>
    <t>P/PRAVG</t>
  </si>
  <si>
    <t>Q/QRAVG</t>
  </si>
  <si>
    <t>R/RRAVG</t>
  </si>
  <si>
    <t>SUM AH:AJ</t>
  </si>
  <si>
    <t>raw</t>
  </si>
  <si>
    <t>Mukabamo Copper Mines, Ezed Mining Ltd, Chebele site of Mwense district, Zambia</t>
  </si>
  <si>
    <t>Cu</t>
  </si>
  <si>
    <t>A</t>
  </si>
  <si>
    <t>OT</t>
  </si>
  <si>
    <t>https://www.zambiamonitor.com/mukabamo-copper-mines-to-face-stiff-penalties-for-tailings-dam-collapse-in-mwense-zambian-govt-vows/</t>
  </si>
  <si>
    <t>Pollutes River in Luapula. No published release volume, but photos indicate a major failure</t>
  </si>
  <si>
    <t>Congo Dongfang International Mining (a subsidiary of China-based Zhejiang Huayou Cobalt Co), Lubumbashi, Democratic Republic of Congo</t>
  </si>
  <si>
    <t>Co/Cu</t>
  </si>
  <si>
    <t>ST</t>
  </si>
  <si>
    <t>&gt; 1 million cubic meters</t>
  </si>
  <si>
    <t>https://stateofthenation.co.zw/2025/11/14/dam-collapse-suspends-chinese-owned-mine-in-dr-congo-as-toxic-water-spills-into-lubumbashi/</t>
  </si>
  <si>
    <t>Collapse of a containment dam/wall at CDM’s copper‑cobalt processing site, “several million cubic meters of electrolytes” spilled on Nov. 4 that flooded hundreds of homes in three neighborhoods, forcing residents to flee the area.</t>
  </si>
  <si>
    <t>Mae Moh Mine, Thailand</t>
  </si>
  <si>
    <t>Coal</t>
  </si>
  <si>
    <t>Waste Rock</t>
  </si>
  <si>
    <t>EOS Landslide Blog</t>
  </si>
  <si>
    <t>A landslide in coal waste covering about a square kilometre was triggered by heavy rainfall. This is an extremely large coal mining site that is co-located with electricity generating plants. The landslide occurred in Mae Moh 8 Project area, and that it damaged the offices of Sahakol Equipment Co. Ltd. Movement was first detected on about 31 October 2025, and that heavy rainfall over the following days led to the failure.</t>
  </si>
  <si>
    <t>Metales Rosmex S.A. de C.V., Concordia, Sinaloa, Mexico</t>
  </si>
  <si>
    <t>Au Ag</t>
  </si>
  <si>
    <t>https://revistaespejo.com/2025/07/16/clausuran-mina-de-metales-rosmex-por-derrame-de-jales-que-afecto-selva-y-arroyos-en-concordia/</t>
  </si>
  <si>
    <t>A structural failure in the jales dam of the company Metales Rosmex S.A. de C.V. caused a spill of 19,280 cubic meters of mining waste, severely affecting 596 meters of low forest and three bodies of water in the municipality of Concordia, in the state of Sinaloa. The incident occurred on June 30, when the polluting material overflowed from the jales dam, reaching the Tía Chona stream, which connects with the Magistral stream, of permanent current, and also with the Agüita Caliente stream. The discharge not only affected bodies of water, but also traveled nearly 600 meters of low jungle and threatens to continue draining due to current rains.</t>
  </si>
  <si>
    <t>Šuplja Stijena Mine (Gradir Montenegro), Pljevlja, Montenegro</t>
  </si>
  <si>
    <t>Pb Zn</t>
  </si>
  <si>
    <t>https://en.vijesti.me/amp/766100/The-inspection-temporarily-suspended-part-of-the-mining-operations-in-the-Suplja-Stijena-mine, https://en.vijesti.me/news-b/society/775013/Srk-Lipljen-filed-reports-due-to-suspicion-of-spreading-pollution-from-the-Suplja-Stijena-mine</t>
  </si>
  <si>
    <t>Formation of a cavern (cavity) in the soil of the flotation tailings pond. The sinkhole "sucked up" slag and wastewater at the flotation landfill of the mine.</t>
  </si>
  <si>
    <t xml:space="preserve">Bukit Mantri gold mine (AuMas Resources Berhad), Tawau, Sabah, Malaysia </t>
  </si>
  <si>
    <t>Au</t>
  </si>
  <si>
    <t>WISE, eos.org/thelandslideblog/bukit-mantri-1, https://tuhaubambangan.com/?p=5292</t>
  </si>
  <si>
    <t>This appears to have been an overtopping event. A report in Sabah News Today has an image of the aftermath, which is consistent with the above image, showing a major break in the dam. "The pool leak has caused polluted water to overflow and flow into the Kalumpang River, causing concern about the risk of pollution to the surrounding environment and the health of local residents."</t>
  </si>
  <si>
    <t>Jianfeng Trading, Wuding, Lufeng city, Chuxiong Yi autonomous prefecture, Yunnan province, China</t>
  </si>
  <si>
    <t>?</t>
  </si>
  <si>
    <t>Filtered</t>
  </si>
  <si>
    <t>B</t>
  </si>
  <si>
    <t>SI</t>
  </si>
  <si>
    <t>Investigators concluded that the disaster was caused by the company's prolonged illegal extraction and piling of tailings, which resulted in slopes that were excessively high and steep. Over time, continuous seepage of water through the tailings led to infiltration and softening, ultimately triggering a collapse. The report said failures in oversight by relevant regulatory departments, as well as negligence by local Party and government authorities, allowed major safety risks to persist for an extended period.</t>
  </si>
  <si>
    <t xml:space="preserve">PT Huayue Nickel Cobalt and PT QMB New Energy Materials (PT Indonesia Morowali Industrial Park - IMIP), Bahodopi District, Morowali Regency, Central Sulawesi (Sulteng), Indonesia </t>
  </si>
  <si>
    <t>Ni</t>
  </si>
  <si>
    <t>~11.5 million tons</t>
  </si>
  <si>
    <t>EOS Landslide Blog, WISE, https://betahita.id/news/detail/11026/11-5-juta-ton-limbah-tailing-imip-ancam-sungai-bahodopi.html?v=1745280966</t>
  </si>
  <si>
    <t>Tailings failure after heavy rain; a further landslide occured later on the same day. Tailings outflow flooded the industrial park and buried and killed three workers. From Goolge Earth photos (1/3/25), no tailings dam is apparent, only waste piles.  There appears to be steep terrain above the waste piles, and a storm event could have mobilized the waste.</t>
  </si>
  <si>
    <t xml:space="preserve"> Andavilque, Llallagua, Potosí, Bolivia (Corporación Minera de Bolivia - Comibol)</t>
  </si>
  <si>
    <t>Sn</t>
  </si>
  <si>
    <r>
      <rPr>
        <sz val="11"/>
        <rFont val="Arial"/>
        <family val="2"/>
      </rPr>
      <t>~</t>
    </r>
    <r>
      <rPr>
        <sz val="11"/>
        <rFont val="Aptos Narrow"/>
        <family val="2"/>
        <scheme val="minor"/>
      </rPr>
      <t>21 million tons</t>
    </r>
  </si>
  <si>
    <t>ER</t>
  </si>
  <si>
    <t>EOS Landslide Blog, WISE, The role of cassiterite controlling arsenic mobility in an abandoned stanniferous tailings impoundment at Llallagua, Bolivia, Romero et al, 2014</t>
  </si>
  <si>
    <t>Failure of El Kenko tailings dam. Heavy rainfall may have led to an overtopping that rapidly turned into a large-scale breach.  The failure affected more than 70% of homes in Llallagua, and 47 homes were completely destroyed. There were two deaths. According to preliminary reports, the disaster was caused by rain, but other factors are being investigated.</t>
  </si>
  <si>
    <t>Chambishi, Sino Metals (China Nonferrous Metal Mining Corp), Zambia</t>
  </si>
  <si>
    <t>SE</t>
  </si>
  <si>
    <t>EOS Landslide Blog, https://www.linkedin.com/feed/update/urn:li:activity:7299136678747635712/</t>
  </si>
  <si>
    <t>The failure was a cascading failure which was as a result of a piping that developed through the divisional wall between the two upper compartments, triggering a wall collapse. The supernatant water from the active compartment inundated the second inactive compartment with no operational freeboard causing an overtopping event that breached the wall, flowing into the third lower compartment. Acidic material with high heavy metal content, with pH levels between 1.8 and 3.5, was released into the Mwambashi and Kafue Rivers. About 200 farmers in Chambishi were affected by the acid spill. Local fish populations were wiped out, maize crops were contaminated. www.dailymaverick.co.za reported, "Widespread ecological damage is now being observed at least 100km downstream from the mining facility. Dead fish are washing on to riverbeds and previously thriving birdlife has disappeared. Agricultural crops along the river banks have been destroyed as mining waste seeps into the soil, potentially contaminating groundwater reservoirs."</t>
  </si>
  <si>
    <t xml:space="preserve">Iduapriem mine, Beposa TSF (AngloGold Ashanti Iduapriem Limited), Tarkwa, Western Region, Ghana </t>
  </si>
  <si>
    <t>EOS Landslide Blog, WISE</t>
  </si>
  <si>
    <t>The supernatant water with elevated cyanide levels flowed approx. 1.7 km to the Awoenaben stream diversion channel which discharges into the Ahumabru stream, Bonsa river and finally into the Ankobra river, thereby covering an estimated area of 13.89 ha.</t>
  </si>
  <si>
    <t>Seikmu Village Tract, Hpakant, Kachin state, Myanmar</t>
  </si>
  <si>
    <t>Jade</t>
  </si>
  <si>
    <t>EOS Landslide Blog, https://anewz.tv/world/world-news/1862/myanmar-jade-mine-mudslide-engulfs-homes/news</t>
  </si>
  <si>
    <t xml:space="preserve">A 10-foot high embankment collapsed, engulfing around 70 properties and swept away homes. The disaster struck early on Monday morning. Rescue teams have so far recovered 12 bodies, including three children aged between two and nine, but authorities fear that over 50 residents may have perished. </t>
  </si>
  <si>
    <t xml:space="preserve">Turmalina mine (Jaguar Mining Inc), Conceiçâo do Pará, Minas Gerais, Brazil </t>
  </si>
  <si>
    <t>Co-Disposal</t>
  </si>
  <si>
    <t xml:space="preserve">Slump in the north wall of the Satinoco waste facility, which was probably filtered tailings on top of waste rock. Further landslides occured on Dec. 8, 9, and 11, 2024.  Material from the slump traveled 500 m, covering an area of approx. 10 ha, impacting some of the infrastructure at the mine and damaging 7 residential houses in the village of Casquilho de Cima. 255 residents were evacuated from 162 buildings (no injuries) and 889 animals were rescued. </t>
  </si>
  <si>
    <t>Vedanta Company, Kalahandi district of Odisha, India</t>
  </si>
  <si>
    <t>Al</t>
  </si>
  <si>
    <t>CL</t>
  </si>
  <si>
    <t xml:space="preserve">A water storage facility (not the tailings dam) of Vedanta Company in Lanjigarh, constructed in nearer Basantpada area, collapsed due heavy rains. Hectares of agricultural land in Bangguda, Turiguda, including Basantpada area was flooded with red muddy water. </t>
  </si>
  <si>
    <t>Eagle mine (Victoria Gold') north of Mayo, Yukon Territory, Canada</t>
  </si>
  <si>
    <t>Heap</t>
  </si>
  <si>
    <t>EOS Landslide Blog, https://www.geofem.com/post/eagle-gold-mine-ground-displacement-monitoring</t>
  </si>
  <si>
    <t xml:space="preserve">Approximately 4 million tonnes of material crumbled down the hillside. Of that, two million tonnes of material breached containment due to the heap leach facility failure. </t>
  </si>
  <si>
    <t>Las Cenizas mine (Grupo Minero Las Cenizas S.A.), Cabildo, Chinchorro, Peñablanca, Valparaíso region, Chile</t>
  </si>
  <si>
    <t>Paste</t>
  </si>
  <si>
    <t>EOS Landslide Blog, https://newsletter.value.space/p/newsflash-satellite-data-showed-warnings-ahead-tailings-facility-failure-chile</t>
  </si>
  <si>
    <t>Heavy rains caused water to exceed the freeboard, leading to overtopping and erosion of the embankment. The failure manifested as a slip in the confinement wall. Satellite InSAR detected a clear deformation cluster on the failed wall section 11 months before the collapse, indicating progressive instability. Localized release and wall damage, but not a long‑runout disaster. Thickened/paste tailings limited mobility. Potential heavy‑metal contamination risk noted due to overflow.</t>
  </si>
  <si>
    <t xml:space="preserve">Mana Village, Aye Mya Thayar Ward, Hpakant, Kachin state, Myanmar </t>
  </si>
  <si>
    <t>WISE</t>
  </si>
  <si>
    <t>Landslide from mining pond. At least 25 people "disappeared"</t>
  </si>
  <si>
    <t>Siana in Surigao del Norte, Philippines (TVI Resource Development Philippines Inc/Greenstone Resources Corporation)</t>
  </si>
  <si>
    <t>Failure of Tailings Storage Facility 3 after heavy rain and seismic activity. This facility, known as TSF3, was previously managed by an Australian company, Red 5, but was not actively used at the time of the landslide by the current operator, Greenstone Resources Corporation, who bought the facility in July 2021. About 10 to 15 houses were affected but no casualties have been reported owing to a timely evacuation of residents. 55 families had to flee.</t>
  </si>
  <si>
    <t>Çöpler Mine (Calik Holding and SSR Mining), Erzincan province, Turkey</t>
  </si>
  <si>
    <t>EOS Landslide Blog, https://en.wikipedia.org/wiki/%C3%87%C3%B6pler_mine_disaster</t>
  </si>
  <si>
    <t>The movement was along a slope with a height of around 200 m (660 ft). It is estimated that the total volume of the sliding mass was about 10 million m3, which moved approximately 800 m with an average speed of 10 m/s. At least nine miners are missing.</t>
  </si>
  <si>
    <t>Lone Khin, Hpakant, Kachin, Myanmar (111 Jade Mining Co. - Kyaukmyet Shwe Pyi Company)</t>
  </si>
  <si>
    <t>WISE, EOS Landslide Blog</t>
  </si>
  <si>
    <t>The location is [25.6821, 96.3366]. It appears that there was a lower basin that has intercepted the mine waste, preventing further escape of the material.</t>
  </si>
  <si>
    <t>El Corazón mine (Agroindustrial El Corazón S.A), Imbabura, Ecuador</t>
  </si>
  <si>
    <t>DS</t>
  </si>
  <si>
    <t>WISE, https://earthworks.org/wp-content/uploads/2025/03/El_Corazon_Report_Emerman.pdf</t>
  </si>
  <si>
    <t>Failure of tailings pond no.15. Excessive levels of cyanide and heavy metals in downstream waterways. The most likely proximal cause of the tailings dam failure was a tear in the geomembrane followed by internal erosion of the outer embankment.</t>
  </si>
  <si>
    <t>Williamson Mine, Mwadui Lohumbo, Kishapu District, Shinyanga Province, Tanzania (Petra Diamonds-75% and the Government of Tanzania-25%)</t>
  </si>
  <si>
    <t>Diamonds</t>
  </si>
  <si>
    <t>Modified CL</t>
  </si>
  <si>
    <t>Sand</t>
  </si>
  <si>
    <t>AGU Blog, WISE, Sharecast News, CoE-Tailings-Safety-Disclosure-Response-Petra-Diamonds-All-Mines-June-2020</t>
  </si>
  <si>
    <t>The failure mechanism was subsidence of a portion of the east wall of the tailings storage facility by around 1.5 metres, that enabled the water to crest the wall, initiating the breach. The plume is over 8 km long and has a width of about 1.2 km. A small community was heavily affected by the waste. A total area of 3.57 square kilometres was covered with the material on Williamson’s mine lease area, with 1.52 square kilometres outside the mine lease area. A total of 13 dwellings and farmland.were affected. Three injuries have been reported. About 115 citizens of Ngw'wanholo village have been severely affected.</t>
  </si>
  <si>
    <t>Jagersfontein, South Africa (De Beers, a unit of Anglo American)</t>
  </si>
  <si>
    <t>FN</t>
  </si>
  <si>
    <t>WISE, https://www.researchgate.net/publication/380993915_The_catastrophic_failure_of_the_Jagersfontein_tailings_dam_an_industrial_disaster_150_years_in_the_making</t>
  </si>
  <si>
    <t>De Beers sold the Jagersfontein mine and tailings in 2010 to a consortium, which was reprocessing the tailings waste in the hopes of finding diamonds that were missed during initial mining. Jagersfontein had produced some of the world’s largest gems when operating between 1870 and 1971. Homes and vehicles were swept away when the dam collapsed. (also see https://www.miningweekly.com/article/new-study-shows-jagersfontein-dam-deviated-from-best-practice-2023-04-12)</t>
  </si>
  <si>
    <t>Agua Dulce, Potosí, Bolivia (Federación Departamental de Cooperativas Mineras de Potosí (Fedecomín))</t>
  </si>
  <si>
    <t>Ag, Zn</t>
  </si>
  <si>
    <t xml:space="preserve">A mud wave with unrecovered minerals and chemical elements reached the river of la Rivera, as well as the Quebrada de Tarapaya, which connects with the Pilcomayo River. Argentina's Salta province has issued an order forbidding the use of the Pilcomayo River water. </t>
  </si>
  <si>
    <t xml:space="preserve">Shanxi Daoer Aluminum Co, Wenquan Township Jiaokou County, Shanxi Province, China </t>
  </si>
  <si>
    <t>WISE, https://blogs.agu.org/landslideblog/2022/04/06/wenquan-township-tailings-1/</t>
  </si>
  <si>
    <t>Tailings pond was put into use around 2018.  7.5 mu of arbor forest land to be buried, more than 200 meters of seasonal ditches and rural roads were blocked, and part of the surrounding walls of adjacent enterprises were washed away. No casualties</t>
  </si>
  <si>
    <t>QMM Mandena Mine (QIT Madagascar Minerals / Rio Tinto)</t>
  </si>
  <si>
    <t>Ti</t>
  </si>
  <si>
    <t>https://theecologist.org/2022/mar/25/dead-fish-found-mine-dumps-water</t>
  </si>
  <si>
    <t>The basin has overflowed because there is no protective wall to retain the water. The incident lasted an hour. The spill potentially affected drinking water for Fort-Dauphin.  Subsequent to this incident, QMM released an additional one million cubic meters of wastewater, which led to a significant fish kill.</t>
  </si>
  <si>
    <t>Thelkoloi, in Odisha, India (JSW Bhushan Power and Steel Limited)</t>
  </si>
  <si>
    <t>Fe</t>
  </si>
  <si>
    <t>AGU Blog, WISE, https://www.hindustantimes.com/india-news/farmland-in-odisha-s-sambalpur-contaminated-by-breach-in-slurry-pond-101642794038816.html</t>
  </si>
  <si>
    <t>Breach of tailings pond wall holding iron slurry generated from beneficiation plant.   20-30 acres of farmland submerged under the iron ore slurry at Banjhiberana village.  Two ponds were contaminated, causing a fish kill; a security guard is reported missing.</t>
  </si>
  <si>
    <t>MMK Chrome smetler, (MMK - Metallurgy Industry Trade and Port Management Inc), Toroslar district of Mersin, Turkey</t>
  </si>
  <si>
    <t>Cr</t>
  </si>
  <si>
    <t>https://gazetesokak.com/toroslarda-cevre-felaketi-yasandi-video/</t>
  </si>
  <si>
    <t>A leak in the impoundment had been noted for 20 days.  The spill into the Deliçay Stream sent toxic wastes through the Taurus Mountains into the Meditterrean Sea. The smelter was opened in 2013.</t>
  </si>
  <si>
    <t>Pau Branco mine, Quadrilátero Ferrífero region, Brazll (Vallourec)</t>
  </si>
  <si>
    <t>https://blogs.agu.org/landslideblog/2022/01/11/pau-branco-1/, https://www.earthisland.org/journal/index.php/articles/entry/an-unfolding-disaster-in-brazil/</t>
  </si>
  <si>
    <t>The waste pile was a co-disposal stack of waste rock and tailings, and was registered as a tailings dam with the ANM. The overflow flooded a major highway, sweeping away cars and leading to a two-day road closure. It also forced the evacuation of a staff member and 400 animals that the Wild Animal Rehabilitation Center located below the mine. Brazilian regulators fined the company $51.6M USD for the spill and suspended operations at the mine.  The most likely cause of failure is a improperly maintained drainage system (Strange geometric order: weaknesses and limitations of monitoring the waste/tailings pile at Vallourec, in Nova Lima (MG), Bruno Milanez, Discussion Papers PoEMAS, 6(2), 1-34, June 2022, ISSN: 2526-9658)</t>
  </si>
  <si>
    <t>Zululand Anthracite Colliery (ZAC) coal mine, KwaZulu-Natal, South Africa</t>
  </si>
  <si>
    <t>https://www.dailymaverick.co.za/article/2022-01-11-river-turns-black-after-coal-mine-dam-collapse-next-to-rural-communities-and-hluhluwe-imfolozi-game-reserve/, WISE</t>
  </si>
  <si>
    <t xml:space="preserve">Coal slurry dam collapsed during heavy rains.  The incident happened on 24 December 2021, at around 2pm,  The slurry pond end wall was newly installed, following the loading out of the dry slurry during November 2021. Heavy rain fall four days prior to the failure – 66mm. Extensive pollution of the Black Umfolozi River inside the wilderness zone of the 96,000ha Hluhluwe-iMfolozi Park. </t>
  </si>
  <si>
    <t>San Antonio de María mine, Ananea Puno Mineria, La Rinconada, Ananea district, Peru</t>
  </si>
  <si>
    <t>WISE, AGU Blog, and https://larepublica.pe/sociedad/2021/11/27/puno-relaves-mineros-inunden-calles-de-ananea-tras-falla-en-infraestructura-vial-lrsd/</t>
  </si>
  <si>
    <t>In the foothills of the Andes, the overflow of mining tailings ponds due to the constant rains in the jurisdiction of the Ananea district, caused vehicles to be swept away, flooded streets and destroyed roads.  The tailings wave destroyed approx. 400 meters of the national road that goes to the La Rinconada town center and spilled into three residential areas (Progreso, Central and Santiago).  The overflow occurred at 8:30 in the morning, apparently from one of the sedimentation ponds of the San Antonio mining cooperative, located on the Q’oñiunu hill.</t>
  </si>
  <si>
    <t>Nesko Madencilik AŞ (Yıldızlar Holdings) Şebinkarahisar district, Giresun Province, Turkey</t>
  </si>
  <si>
    <t>Cu, Pb, Zn</t>
  </si>
  <si>
    <t>&gt; 4,500</t>
  </si>
  <si>
    <t>https://www.duvarenglish.com/tailings-pond-breach-in-turkeys-north-creates-environmental-disaster-news-59786</t>
  </si>
  <si>
    <t>The ponds in the flotation facility belonging to Yıldızlar Holding's Nesko Mining collapsed on Nov.19 and the waste poured into the rivers nearby in the Şebinkarahisar district. The cyanide waste has also reached the Kılıçkaya Dam in the region. The accident occurred during the rehabilitation of the old tailings dam (#2). Old dam's body collapsed and the tailings spilled to the new dam (#3) causing this dam to overspill. Thousands of tons of heavy chemicals poured into the Darabul river reaching to Kılıçkaya dam,  It was at a closed mine that was hit by Hurricane Pamela and owned by Rio Panusco SA de CV.</t>
  </si>
  <si>
    <t>Rio Panusco SA de CV, municipality of Concordia, Sinaloa State, Mexico</t>
  </si>
  <si>
    <t>Ag, Cu, Pb, Zn</t>
  </si>
  <si>
    <t>https://sonplayas.com/comunidad/denuncian-derrame-de-jales-mineros-en-afluente-del-rio-panuco-concordia/</t>
  </si>
  <si>
    <t>Highly toxic mining tailings were spilled into the Florido stream, a tributary of the Pánuco river, in the municipality of Concordia, Sinaloa.  The overflow of mining waste could have originated from the effect of the rains generated by Hurricane Pamela that touched Sinaloa territory on October 13. The compnay responsible for the spill has not been identified.</t>
  </si>
  <si>
    <t>Catoca Mine, Angola (Angolan state diamond company Endiama-41% and Russia’s Alrosa-41%)</t>
  </si>
  <si>
    <t>OT?</t>
  </si>
  <si>
    <t>WISE, https://theafricanmirror.africa/news/drc-wants-angola-to-pay-for-deaths/</t>
  </si>
  <si>
    <t xml:space="preserve">After a "breach in a spillway for the mine waste dam", the Tshikapa river across the border in DR Congo turned red killing hippos, fish, and other animals. The leak killed at least 12 people and left 4,500 sick, a minister in neighbouring Democratic Republic of Congo says.  </t>
  </si>
  <si>
    <t>Aurizona mine, Maranhão, Brazil (Equinox Gold)</t>
  </si>
  <si>
    <t>https://yubanet.com/world/no-relief-for-4000-people-affected-by-brazil-mine-spill/, https://vision6.excelplas.com/ch/38100/6w3zs/2962306/Bt4wuxrf1AvFKR3xHAPrmRnz7Bf0u4GWgdGNndo6.pdf</t>
  </si>
  <si>
    <t>The failure of the Lagoa do Pirocáua dam at the Equinox Gold Aurizona mine on the Atlantic coast of Maranhão State, northeast Brazil, on March 25, 2021, at 4:00 am local time, contaminated the water supply of the village of Aurizona. The purpose of the 7-meter high earthen dam was to capture sediments from the open pits and to store water for use in the mining operation. The failure was caused by overtopping of the dam, which resulted from 426 mm of rain over March 23-24, corresponding to a 10,000-year precipitation event.  The dam did not hold tailings.</t>
  </si>
  <si>
    <t>Rongxing Investment Limited, Chambishi, Zambia</t>
  </si>
  <si>
    <t>https://www.facebook.com/zemazambia/posts/abnormal-discharge-of-tailings-into-luela-stream-at-rongxin-investments-limited-/1497594153784365/</t>
  </si>
  <si>
    <t>Tailings dam collapsed, spilling suspected acidic content into the Luela stream. The Luela stream feeds into the Mwambashi stream, which is one of the tributaries of the Kafue River. As a result of the spillage, fish were found floating while others were washed to the banks of the stream. Several residents caught the fish and sold it to unsuspecting people, but police officers quickly moved in to confiscate it.</t>
  </si>
  <si>
    <t>Sasa Tailings Storage Facility 4, central Macedonia (Central Asia Metals)</t>
  </si>
  <si>
    <t>Pb, Zn, Ag</t>
  </si>
  <si>
    <t>https://polaris.brighterir.com/public/central_asia_metals_plc/news/rns/story/x5og98r, https://polaris.brighterir.com/public/central_asia_metals_plc/news/rns/story/w68zpkr</t>
  </si>
  <si>
    <t>Central Asia Metals reported ".. short-term leakage of tailings from Sasa's TSF4 into the local river."  (14Sep20)  And,  "… structural dam repairs that are underway, the causes of the incident must be fully understood in order to implement any necessary engineering solutions for the future ahead of the facility reopening." (17Sep20)</t>
  </si>
  <si>
    <t>Levikhinsky mine, Sverdlovsk Oblast, western Siberia</t>
  </si>
  <si>
    <t>https://www.e1.ru/news/spool/news_id-69366844.html;
https://www.reuters.com/article/us-russia-mine-acid-spill/streams-of-acid-from-abandoned-russian-mine-burn-mountains-yellow-and-red-idUSKCN24O1YM</t>
  </si>
  <si>
    <t>Underflow/overflow point is heading to the Tagil River.  https://goo.gl/maps/1zWwFg5QQreZKYxJA  In January, the environmental prosecutor's office reported that there were no signs of destruction or uncontrolled overflow of water. But now they are conducting a new check after a wave of publications in the media - experts went to the mine on July 13.  In January, the environmental prosecutor's office reported that there were no signs of destruction or uncontrolled overflow of water. But now they are conducting a new check after a wave of publications in the media - experts went to the mine on July 13.</t>
  </si>
  <si>
    <t>Hpakant, Kachin state, Myanmar</t>
  </si>
  <si>
    <t>K2fly 2021</t>
  </si>
  <si>
    <t>Following heavy rain, mining waste collapsed into a lake, triggering a 6.1-meter (20 ft) wave of mud and water that buried many workers. At least 174 people were killed and 100 missing.</t>
  </si>
  <si>
    <t>Ponce Enríquez, Azuay Province, Equador (Austro Gold)</t>
  </si>
  <si>
    <t>Reuters</t>
  </si>
  <si>
    <t>A small tailings dam breached in the southern Azuay province, releasing about 50 tonnes of pollutants into the Tenguel river, killing fish.</t>
  </si>
  <si>
    <t>San José de Los Manzanos, Canelas, Durango, Mexico (Exportaciones de Minerales de Topia SA - EMITSA)</t>
  </si>
  <si>
    <t>Pb, Zn</t>
  </si>
  <si>
    <t>Tailings spilled on a nearby road and 8,000 m2 of land, reaching the San Bernabé stream after 5 km and the town of the same name (https://www.gob.mx/profepa/prensa/clausura-profepa-a-empresa-minera-que-sufrio-derrame-de-casi-6-mil-metros-cubicos-de-jales-en-durango)</t>
  </si>
  <si>
    <t>Sasan Ultra Mega Power Project, Harrahva in Singrauli district of Madhya Pradesh, India (Reliance Company)</t>
  </si>
  <si>
    <t>Ash</t>
  </si>
  <si>
    <t>https://sandrp.in/2020/04/12/singruali-fly-ash-dam-breach-who-regulates-these-dams-in-india/, Rana</t>
  </si>
  <si>
    <t>A fly ash Dam of Sasan Ultra Mega Power Project of Reliance Company has breached[i] in the evening of April 10, 2020, near village Harrahva in Singrauli district of Madhya Pradesh, killing six people and destroying downstream river and fields.  Following the breach there was massive flash flood of coal ash mixed sludge reportedly affecting hundreds of villages and destroying crops on thousands of acres. The liquid fly ash in huge volume has reached the river and Rihind reservoir located downstream in close proximity. According to Amar Ujala report the incident had destroyed crops[ix] on 200 acres of land and flash flood affected several villages and debris flow entered many houses in the area.</t>
  </si>
  <si>
    <t>Yichun Luming Mining, Heilongjiang Province, China (China Railway Resources Group)</t>
  </si>
  <si>
    <t>Mo</t>
  </si>
  <si>
    <t>US</t>
  </si>
  <si>
    <t>Rueters, WISE, AGU, Decipher</t>
  </si>
  <si>
    <t>Water and tailings flowed through the surrounding area, reaching Yijimi river after 3km, threatening the drinking water of 68,000 people in Tieli City. By 4 April 2020, the pollution reached 208km downstream.  "No. 4 overflow well" [?] of the tailings dam tilted, resulting in the release of supernatant water and tailings (WISE).  Testing of water in the Hulan river some 110 km southwest of the mining site in Yichun showed the molybdenum content was 2.8 times higher than standard levels.  AGU Blogoshpere proposed two hypotheses - (1) that this was a decant tower, a structure constructed to dewater the tailings; and, (2) this is a reclaim system.  (I favor the first explanation - DMC)</t>
  </si>
  <si>
    <t>La Rinconada, Ananea, San Antonio de Putina Province, Puno, Peru (Corporación minera San Francisco)</t>
  </si>
  <si>
    <t xml:space="preserve"> The tailings wave flowed over the Ananea-La Rinconada highway, killing one motorcyclist </t>
  </si>
  <si>
    <t>Nossa Senhora do Livramento, Mato Grosso, Brazil (VM Mineração e Construção, Cuiabá)</t>
  </si>
  <si>
    <t>WISE, AGU, RISKOPE</t>
  </si>
  <si>
    <t xml:space="preserve">Tailings flowed 1-2 km, disrupting a power line </t>
  </si>
  <si>
    <t>Cobriza mine, San Pedro de Coris district, Churcampa province, Huancavelica region, Peru (Doe Run Perú S.R.L)</t>
  </si>
  <si>
    <t>WISE, AGU, Rana</t>
  </si>
  <si>
    <t xml:space="preserve">tailings covered an area of 41,574 m2 and reached Mantaro River. The tailings runout has reportedly generated a serious pollution incident in the Rio Mantaro.  There are fears that a stretch of the river extending for 375 km has been contaminated with cyanide.  </t>
  </si>
  <si>
    <t>Hpakant, Kachin state, Myanmar (Shwe Nagar Koe Kaung Gems Co. Ltd., Myanmar Thura Gems Co. Ltd.)</t>
  </si>
  <si>
    <t>wase heap failure 3 dead 54 missing</t>
  </si>
  <si>
    <t>Muri, Jharkhand, India (Hindalco Industries Limited)</t>
  </si>
  <si>
    <t>Spill of red mud over 35 acres and a nearby railway line, number of casualties still unclear. The boundary wall of the caustic pond created by Hindalco Ltd collapsed thus leading to a landslide like situation in Muri near the railway tracks.  Appears to be the result of stacking dry tailings too high.</t>
  </si>
  <si>
    <t>Machadinho d'Oeste, Oriente Novo, Rondônia, Brazil (Metalmig Mineração Indústria e Comércio S/A)</t>
  </si>
  <si>
    <t>Failure of inactive tailings dam after heavy rain. Tailings spill damaged seven bridges, leaving 50 families isolated. No deaths or injuries reported.  A number of photos of the accident aftermath were reviewed, and from the photos it is apparent the spill release is large enough to warrant a Severtiy Code rating of 2.</t>
  </si>
  <si>
    <t>Brumadinho, Mina Córrego do Feijão, Minas Gerais, Brazil (Vale)</t>
  </si>
  <si>
    <t>T</t>
  </si>
  <si>
    <t>Quelopana, 2019, www.worldminetailingsfailures.org</t>
  </si>
  <si>
    <t>The tailings wave devastated the mine's loading station and its administrative area. It then traveled approx. downhill until reaching Rio Paraopeba, destroying a railway bridge, and spreading to parts of the local community Vila Ferteco.</t>
  </si>
  <si>
    <t>Duke Energy, L.V. Sutton Power Station, Wilmington, North Carolina.</t>
  </si>
  <si>
    <t>https://www.nytimes.com/2018/09/21/climate/florences-floodwaters-breach-defenses-at-power-plant-prompting-shutdown.html</t>
  </si>
  <si>
    <t>The dam imperils two unlined coal ash ponds on site, which contain a combined 2.1 million cubic yards of coal ash.  During Hurricane Florence the ponds were overtopped.</t>
  </si>
  <si>
    <t>Duke Energy, HF Lee Power Plant, Goldsboro, North Carolina</t>
  </si>
  <si>
    <t>https://www.wral.com/after-florence-coal-ash-sites-near-goldsboro-completely-underwater-/17860975/</t>
  </si>
  <si>
    <t xml:space="preserve">Three older inactive storage sites, covered by soil and vegetation, including tall trees, were submerged by Hurrican Florence. They hold 1.3 million tons of ash. </t>
  </si>
  <si>
    <t>Cieneguita mine, Urique municipality, Chihuahua, Mexico 
(Minera Rio Tinto and Pan American Goldfields)</t>
  </si>
  <si>
    <t>http://www.mining.com/five-bodies-rescued-collapsed-mine-mexico/, Rana</t>
  </si>
  <si>
    <t>Dam failure results in tailings release in Cañitas creek for 26 km. Seven workers reported missing.</t>
  </si>
  <si>
    <t>Hpakant Jade Mines, Myanmar</t>
  </si>
  <si>
    <t>U</t>
  </si>
  <si>
    <t>https://www.mmtimes.com/news/death-toll-hpakant-landslide-rises-20.html</t>
  </si>
  <si>
    <t>Failure of waste rock pile for Jade mining.</t>
  </si>
  <si>
    <t>Hector Mine Pit Pond, MN, USA</t>
  </si>
  <si>
    <t>ASDSO</t>
  </si>
  <si>
    <t>Tributary stream meandered into abandoned mine pit during spring snowmelt causing partially filled mine pit to completely fill and overtop natural earth embankment.  Embankment failed, draining pit into the Embarass River and causing damage to utilities and water quality issues on Embarass Lake.  There is question about whether the embankment that failed was man-made or natural.</t>
  </si>
  <si>
    <t>Cadia, New South Wales (Newcrest Mining)</t>
  </si>
  <si>
    <t>Cu Au</t>
  </si>
  <si>
    <t>DS / US</t>
  </si>
  <si>
    <t>MW</t>
  </si>
  <si>
    <t>WISE, Newcrest Release, Report on NTSF Embankment Failure, Cadia Valley Operations, for Ashurst Australia, by Independent Technical Review Board, Rana</t>
  </si>
  <si>
    <t>A central mechanism in how the embankment failure developed was load redistribution within the dam and its foundation as zones became over-stressed. A section of the northern dam wall collapsed into the southern tailings dam. The upstream embankment raises that had extended onto the tailings surface became unstable when static liquefaction was triggered by foundation deformation along a brittle layer. Two earthquakes were recorded in the area, ten seconds apart and just over two kilometres from the mine the day before the failure. The earthquake had a magnitude of 2.7 with 0.15g loading that did affect the failure.</t>
  </si>
  <si>
    <t>Huancapatí, Recuay province, Áncash region, Peru (Compañía Minera Lincuna SA, Grupo Picasso)</t>
  </si>
  <si>
    <t>Au, Cu</t>
  </si>
  <si>
    <t>WISE, Decipher</t>
  </si>
  <si>
    <t>Collapse of embankment of tailings dam No. 2 after heavy rain.  The incident contaminated crops, the Sipchoc creek and the Santa river.</t>
  </si>
  <si>
    <t>Barcarena, Pará, Brazil , Alunorte 
(Hydro Alu Norte/Norsk Hydro ASA)</t>
  </si>
  <si>
    <t>https://news.mongabay.com/2018/02/norsk-hydro-accused-of-amazon-toxic-spill-admits-clandestine-pipeline/</t>
  </si>
  <si>
    <t>High levels of lead, aluminum, sodium and other toxins have been detected in drinking water up to two kilometers away from the Norsk Hydro property, according to the Ministry of Health. The pH recorded in the waters was 10. The company denied the spill on its website.</t>
  </si>
  <si>
    <t>https://www.efe.com/efe/english/portada/6-killed-in-landslide-abandoned-jade-mine-myanmar/50000260-3484590</t>
  </si>
  <si>
    <t>Hernic PGM Project, South Africa (Jubilee Metals Group)</t>
  </si>
  <si>
    <t>Reuters 5Jan18</t>
  </si>
  <si>
    <t>V-shaped failure of the side wall of compartment 2 of the tailings dam. The failure in the wall was resealed the same day by Hernic. The spillage was contained on the adjacent property, which was previously used as an opencast mining area.</t>
  </si>
  <si>
    <t>Kokoya mine, Liberia (MNG Gold-Liberia)</t>
  </si>
  <si>
    <t>Liberian Observer (https://www.liberianobserver.com/news/epa-provides-updates-on-mng-gold-mine-incident/)</t>
  </si>
  <si>
    <t>A section of the geo-membrane layer of the tailing storage dam at the MNG Gold mines in Kokoya Bong County ruptured and resulted into uncontrollable discharged of slurry containing cyanide from the dam into the Sien Creek. 34 persons were reportedly affected and admitted at major medical centers. The TSF holds about 300,000 cubic meters of water, and theamount spilled was 3 million gallons (11,356 m3, https://frontpageafricaonline.com/news/liberia-investigation-into-cyanide-spillage-finds-mng-gold-liable-of-polluting-bong-county/).</t>
  </si>
  <si>
    <t>Vedanta Aluminium Limited Smelter Ash Pond, Jharsuguda, India</t>
  </si>
  <si>
    <t>https://www.telegraphindia.com/1170908/jsp/odisha/story_171460.jsp</t>
  </si>
  <si>
    <t>115 acres of agricultural land had been covered by ash layered around 0.5 metres to 3 metres. The officials have also found evidence of severe water pollution in the Bheden river.</t>
  </si>
  <si>
    <t>Mishor Rotem, Israel (Rotem Amfert Negev Ltd.,Israel Chemicals (ICL))</t>
  </si>
  <si>
    <t>P</t>
  </si>
  <si>
    <t>Reuters 2Jul17, Rana</t>
  </si>
  <si>
    <t>ICL reported that on June 30 a dike partially collapsed at Pool 3, which is used for the accumulation of phosphogypsum water. 100,000 cubic meters (26.4 million gallons) of highly acidic wastewater surged through a dry Ashalim riverbed in southern Israel left a wake of ecological destruction more than 20 km (12 miles) long.</t>
  </si>
  <si>
    <t>La Zarza, Huelva, Andalusia, Spain (Ormonde Mining Plc)</t>
  </si>
  <si>
    <t xml:space="preserve">WISE, Causes and Impacts of a Mine Water Spill from an Acidic Pit Lake (Iberian Pyrite Belt), M. Olías et. al. </t>
  </si>
  <si>
    <t xml:space="preserve">A concrete plug of an old adit connected to La Zarza pit lake collapsed. The pit lake overflowed, and acidic waters rapidly reached the Odiel River and later the Ría de Huelva estuary. Acid mine waters, containing heavy metals like As, Ni, Cu, Zn were discharged. This impacted the Marismas del Odiel Natural Area, part of the Natura 2000 Network, with confirmed effects on the Odiel estuary. </t>
  </si>
  <si>
    <t>Husab, Namibia (Swakop Uranium (Taurus Minerals))</t>
  </si>
  <si>
    <t>https://www.namibian.com.na/166987/archive-read/Husab-tailings-facility-leaked-due-to-pump-failure</t>
  </si>
  <si>
    <t>Pump failure in commissioning caused overtopping initially denied by miner. Fully contained near perimter.  No release onto unlined area</t>
  </si>
  <si>
    <t>Highland Valley Copper, British Columbia, Canada (Teck Resources)</t>
  </si>
  <si>
    <t>https://www.castanet.net/news/Kamloops/194524/225K-gallon-spill-at-mine</t>
  </si>
  <si>
    <t>A 4.5-metre deep and six-metre wide trench down the face of the 140-metre high dam. Contaminated water collected in containment system at the base of the dam.  Water pipeline leak wasn't noticed for three hours.</t>
  </si>
  <si>
    <t>Tonglvshan Mine, Hubei Province, China (China Daye Ltd.)</t>
  </si>
  <si>
    <t>Cu Au Ag Fe</t>
  </si>
  <si>
    <t>Rana, WISE</t>
  </si>
  <si>
    <t xml:space="preserve">A partial dam failure occurred at the northwestern corner of the tailings pond, which flooded a fish pond downstream of approx. 27 hectares. Two persons were reported dead and one was reported missing. </t>
  </si>
  <si>
    <t>Hpakant Jade Mines, Myanmar (Jade Palace Company)</t>
  </si>
  <si>
    <t>Antamok, Baguio, Philippines (Philex)</t>
  </si>
  <si>
    <t>Antamok leak under control, Baguio Midland Courier Website, 6Nov16</t>
  </si>
  <si>
    <t>50,000 metric tons of tailings material leaked into Liang River during the onslaught of Super Typhoon.</t>
  </si>
  <si>
    <t>Duke Energy Coal Ash, Goldsboro, North Carolina</t>
  </si>
  <si>
    <t>http://www.ecowatch.com/coal-ash-duke-energy-2053607683.html</t>
  </si>
  <si>
    <t>Coal ash pond flooded by Hurricane Matthew. The leaked tailings flowed into Liang, Ambalanga and Agno rivers.Fly ash coated tree branches as much as seven feet above the river surface.</t>
  </si>
  <si>
    <t>New Wales plant, Polk County, Mulberry, Florida (Mosaic Co)</t>
  </si>
  <si>
    <t>WISE, WFLA.com</t>
  </si>
  <si>
    <t>14 metre-wide sinkhole appeared in a phosphogypsum stack, opening a pathway for contamined liquid into the underground; the liquid reached the Floridan Aquifer, a major drinking water resource.</t>
  </si>
  <si>
    <t>Kazzinc Mining &amp; Metallurgical Company (Glencore) - Concentrator TSF, Ridder (once called Leninogorsk), Kazakhstan</t>
  </si>
  <si>
    <t>~100</t>
  </si>
  <si>
    <t>http://siberiantimes.com/ecology/others/news/n0671-stinking-poisoned-water-flows-towards-siberia-from-mining-city-ridder-in-kazakhstan/
https://earthworks.org/blog/mine_disaster_in_siberia/
https://www.glencore.com/media-and-insights/news/kazzinc-environmental-incident</t>
  </si>
  <si>
    <t>On 22 May 2016, inert tailing slurry was discharged via a previously discontinued and sealed water discharge collector system into the Filippovka River from Talovsky Tailings Management Facility (TMF). The discharge occurred due to the failure of a water collector that, prior to 1979, was used to regulate the amount of water on the surface of the tailings dam. Talovsky TMF is part of the Ridder Ore Concentrator at our Kazzinc operation in the town of Ridder, Kazakhstan. Pollution spilled into the Ulba and Filippovka rivers, which flows near the Kazakhstan-Russian border, and headed toward the Siberian city of Omsk. Pictures of the polluted river look like freshwater was replaced by wet concrete. Reports from local partners say the waste contained cyanide and excess minerals such as zinc, lead copper and manganese, though mining and government officials downplayed the severity of the spill and presence of toxins. The ore from Tishinsky, Shubinsky and Ridder-Sokolny mines and gold-bearing tailings accumulated in the abandoned TSF are treated at the Ridder Concentrator.</t>
  </si>
  <si>
    <t>Luoyang, Dahegou Village, Henan Province, China (Luoyang Xiangjiang Wanji Aluminium Co., Ltd.)</t>
  </si>
  <si>
    <t>US / Filtered</t>
  </si>
  <si>
    <t>Back analyses of the August 2016 Luoyang red mud tailings facility failure, David Reid and Andy Fourie, Tailings and Mine Waste 2017 Conference, Banff, AB, 6-8Nov17</t>
  </si>
  <si>
    <t>Upstream dam built in ~3 years, ~45m in height.  Early tailings deposits were by conventional slurry, then they switched to filtered tailings.  There was a static failure at a very deep level resulting in almost total loss of contents due to static liquefaction caused by placing the dry stack on top of the slurry tailings. The southwest corner of its red-mud dam body was unsound, threatening a red-mud slide.  Around 7pm on 8th of August, Xiangjiang Wanji Aluminium’s red mud storage had a landslide accident. It has been reported that the dam held about 2 million cubic meters of red mud and was about 1.5km in length. (http://blogs.agu.org/landslideblog/2016/08/15/luoyang-1/) Xiangjiang Wanji Aluminium is a private alumina refinery ... established in 2005 ... annual capacity is 1.2 million tonnes of alumina. (http://az-china.com/archives/7980#)</t>
  </si>
  <si>
    <t>Hpakant Jade Mines, Lamaungkone, Kachin state, Myanmar (Tun Tauk Zabu jade mining company)</t>
  </si>
  <si>
    <t>1 worker killed, approximately 20 others missing.</t>
  </si>
  <si>
    <t>Hpakant Jade Mines, San Kat Kuu, Kachin state, Myanmar</t>
  </si>
  <si>
    <t>https://www.rfa.org/english/news/myanmar/landslide-05042018180440.html</t>
  </si>
  <si>
    <t>Fundao-Santarem (Germano), Minas Gerais, Brazil (Samarco = Vale &amp; BHP)</t>
  </si>
  <si>
    <t>Report on the Immediate Causes of the Failure of the Fundão Dam, August 25, 2016; SAMARCO Biennial (Sustainability) Report 2015-2016</t>
  </si>
  <si>
    <t>The Fundão dam breached and its tailings impacted the nearby Santarém dam and caused a partial erosion of its right shoulder.  The Selinha dike, one of the side walls of the Germano dam, was also damaged.  19 people killed, including 14 working on the dams at the time.  Waste discharge reached the Atlantic Ocean.</t>
  </si>
  <si>
    <t>Gold King Mine, near Silverton, Colorado</t>
  </si>
  <si>
    <t>N/A</t>
  </si>
  <si>
    <t>USEPA</t>
  </si>
  <si>
    <t>Summary Report, EPA Internal Review of the August 5, 2015 Gold King Mine Blowout, August 24, 2015.  On August 5, 2015, there was a release of approximately 3,000,000 gallons of mine wastewater from the Gold King Mine near Silverton, CO.</t>
  </si>
  <si>
    <t>Yellow Giant Mine, Banks Island, British Columbia, Canada</t>
  </si>
  <si>
    <t>Vancouver Sun</t>
  </si>
  <si>
    <t>Effluent and mine waste leaked from a pair of underground mine sites, including from a “non-engineered” containment berm and a concrete plug at an old underground site. Discharge reached the ocean through a creek, several beaver-dam-created wetlands and Banks Lake before entering the ocean at Surrey Bay. (Vancouver Sun, 27Jul15) ("Pollution spill at Yellow Giant gold mine sparks investigation by Environment Canada," Hoekstra, Vancouver 29Jul15)</t>
  </si>
  <si>
    <t>Herculano Iron Mine, Itabirite, Minas Gerais, Brazil</t>
  </si>
  <si>
    <t>WISE, Larrauri</t>
  </si>
  <si>
    <t>A large amount of waste was released on top of vehicles and workers. A truck driver, a bulldozer with operator and a Fiat Uno with the driver were all buried. "Tailings dam failure kills three workers," Mining.com, September 12, 2014.</t>
  </si>
  <si>
    <t>Buenavista del Cobre mine, Cananea, Sonora, Mexico (Grupo Mexico)</t>
  </si>
  <si>
    <t>WISE, CDC 2017</t>
  </si>
  <si>
    <t>Southern Copper Corp. (Grupo México) Flow into the 420km-long Bacanuchi river waterway, a tributary of the Sonora River, directly affecting 800,000 people</t>
  </si>
  <si>
    <t>PCD</t>
  </si>
  <si>
    <t>Py</t>
  </si>
  <si>
    <t>Imperial Metals, Mt Polley, British Columbia, Canada</t>
  </si>
  <si>
    <t>Expert Panel Report</t>
  </si>
  <si>
    <t>Report on Mount Polley Tailings Storage Facility Breach, Independent Expert Engineering Investigation and Review Panel, Province of British Columbia, January 30, 2015; Imperial Metals 2015 Annual Report</t>
  </si>
  <si>
    <t>Stolice mine, Northwestern Serbia (Farmakom MB)</t>
  </si>
  <si>
    <t>Sb</t>
  </si>
  <si>
    <t>1,200,000 tonnes</t>
  </si>
  <si>
    <t>https://www.miningsee.eu/mine-waste-failures-and-tailing-spills-in-serbia/</t>
  </si>
  <si>
    <t>When the 2014 rains hit, the Stolice tailings dams contained an estimated 1.2 million tons of mine waste. The heavy rains triggered a landslide that damaged parts of the drainage system and rain accumulated inside one of the tailings dams, pushing it beyond capacity. A site review carried out by the Serbian water management agency, Srbijavode, showed the, “ existing tailings dumps do not have an adequate level of protection. They are not protected from external waters, which drain uncontrollably and wash away tailings’’. One hundred thousand cubic meters of tailings were released into the Kostajnik River, creating a wave downstream that was 50 to 75 m wide and left everything in its path covered in a layer of toxic mud 5-10 cm thick. After another storm on July 17, tailings again spilled out of the damaged dam and into the Kostajnik.</t>
  </si>
  <si>
    <t>Queensland Nickel, Yabulu Refnery, Townsville, Australia</t>
  </si>
  <si>
    <t xml:space="preserve">NI </t>
  </si>
  <si>
    <t>https://www.townsvillebulletin.com.au/news/qni-fined-for-tailing-dam-spill/news-story/8276196b4f8f9d7b45b6dac23cece120</t>
  </si>
  <si>
    <t>Queensland Nickel was fined $50,000 after pleading guilty to causing contaminated water to flow on to the Great Barrier Reef, a breach of its environmental permit. Over four or five days from April 13, 2014, water contaminated with cobalt, ammonia and sulphur spilled from a tailing dam at the now-closed Yabulu refinery.  Release 56,000 - 105,000 cu yds.  Several days of unauthorized uncontrolled releases. Warned of inadequate capacity in 2012 &amp; ignored, complex financial background maintenance defered under BHP before transfer to Palmer in liquidation. Gov't footing cleanup bill.</t>
  </si>
  <si>
    <t>Ni U</t>
  </si>
  <si>
    <t>Monte Neme (Leitosa S.A.), Coruña, Galicia, Spain</t>
  </si>
  <si>
    <t>W, Sn</t>
  </si>
  <si>
    <t>contamination of waters with heavy metals</t>
  </si>
  <si>
    <t>Dan River Steam Station, North Carolina (Duke Energy)</t>
  </si>
  <si>
    <t>WISE, Caldwell 2014</t>
  </si>
  <si>
    <t>Collapse of an old drainage pipe under a 27-acre ash waste pond.  Ash flowing through drainage pipe into Dan River. Tailings Facility Failures in 2013/2014, Caldwell, 4Nov14</t>
  </si>
  <si>
    <t>Kajaran, Syunik Province, Armenia (Zangezur Copper Molybdenum Combine)</t>
  </si>
  <si>
    <t>Cu Mo</t>
  </si>
  <si>
    <t>WISE, Green Program</t>
  </si>
  <si>
    <t>Cronimet Mining AG. Tailings pipeline damage, tailings flowing into Norashenik River for several days (http://www.thegreenprogram.org/slopedoc2.html)</t>
  </si>
  <si>
    <t>Obed Mountain Coal Mine Alberta, Canada</t>
  </si>
  <si>
    <t>WISE; Caldwell, 2014</t>
  </si>
  <si>
    <t>Sherritt International. Breach of wall in containment pond. Plume of slurry containing fine coal particles, clay and heavy metals into the Apetowun und Plate creeks and eventually the Athabasca River. $52.2 million Set aside by Sheritt for cleanup (2013 Annual Report).  Tailings Facility Failures in 2013/2014, Caldwell, 4Nov14 undocumented description of plume 113 miles away.</t>
  </si>
  <si>
    <t>Coalmont Energy Corporation, Basin Coal Mine</t>
  </si>
  <si>
    <t>https://globalnews.ca/news/805234/coalmont-villagers-fuming-over-black-river/</t>
  </si>
  <si>
    <t>The coal processing plant malfunctioned Saturday, forcing plant water to be drained into a detention pond. The tailings then overflowed into an emergency pond with the material entering the Tulameen river .</t>
  </si>
  <si>
    <t>Casa Berardi Mine, La Sarre, Abitibi region, Quebec (Hecla Mining Company)</t>
  </si>
  <si>
    <t>Caldwell 2014</t>
  </si>
  <si>
    <t>Breach of an internal tailings dyke which resulted in a surge of liquids and suspended solids over the external tailings dyke. Tailings Facility Failures in 2013/2014, Caldwell, 4Nov14</t>
  </si>
  <si>
    <t>El Herrero mine, Otáez, Barrancas province, Durango state, Mexico (Grupo Minero Bacís, Durango, Mexico)</t>
  </si>
  <si>
    <t>Four people killed and one injured; Los Remedios river in Durango, San Lorenzo river and El Comedero reservoir in Sinaloa contaminated, fish killed in Los Remedios river 130 km downstream; 300 families lost their incomes from a tilapia fish farm</t>
  </si>
  <si>
    <t>Gullbridge Mine, Newfoundland, Canada</t>
  </si>
  <si>
    <t>E</t>
  </si>
  <si>
    <t>WISE, Caldwell 2013, CDC 2017, Rana</t>
  </si>
  <si>
    <t>At 7:45 am on Monday December 17, the tailings dam at the former Gullbridge copper mine, central Newfoundland failed while work was under way to stabilize it. The failure resulted in a breach of the 7 m high dam approximately 25 m wide. The dam was impounding mine tailings that were partially covered by water forming a tailings pond.</t>
  </si>
  <si>
    <t>Sotkamo, Kainuu Province, Finland (Talvivaara)</t>
  </si>
  <si>
    <t>Ni Cu Zn U</t>
  </si>
  <si>
    <t>Black schist-hosted low-grade Ni-Cu-Zn deposit mined since 2008. Uranium is also extracted as a byproduct. Talvivaara Mining Company Plc  Leak from gypsum pond through a "funnel-shaped hole." Nickel and zinc concentrations in nearby Snow River exceeded the values that are harmful to organisms tenfold or even a hundredfold, uranium concentrations more than tenfold. Heap-leach operation; leakage form gypsum pond also occured in 8 April 2013 (4th leak since 2008); after restarting operations, the gypsum leaked again on 21 May 2013</t>
  </si>
  <si>
    <t>Padcal No 3, Benquet Philippines (Philex)</t>
  </si>
  <si>
    <t>Au Cu</t>
  </si>
  <si>
    <t>NASSA &amp; CCCP, Larauri</t>
  </si>
  <si>
    <t>20.6 million tonnes released due to heavy rains.  The Balog and Agno River are heavily polluted. "CSOs release results of independent investigation on Philex's tailings spill," NASSA &amp; CCCP press release, 2 October 2012</t>
  </si>
  <si>
    <t>Hudson Bay (HB) Mine, Salmo, British Columbia (Regional District of Central Kootenay &amp; Teck)</t>
  </si>
  <si>
    <t>Nelson Star, 9Jul12, Larrauri</t>
  </si>
  <si>
    <t>A sinkhole in the dam at the HB mine site south of Salmo has been determined as the primary cause of the slough that threatened the stability of the tailings pond last week.  Heavy rainfall throughout the month of June was a contributing factor to some seepage and the initial slough. The Regional District of Central Kootenay purchased the six-hectare tailings area in 1998 as part of their central landfill area. "Sinkhole to blame for slough at mine site near Salmo," Nelson Star, 9Jul12.</t>
  </si>
  <si>
    <t>Johson Gold Mining Corporation at Baranggay Bangong-Bayan</t>
  </si>
  <si>
    <t>Mambulaoans Worldwide Buzz, 2012</t>
  </si>
  <si>
    <t>Cyanide-laden mine tailings destroyed 10 houses. (http://mambulaoansworldwidebuzz.blogspot.com/2012/04/friday-13th-disaster-gold-miners_21.html)</t>
  </si>
  <si>
    <t>Mineracao Serra Grande Tailings Dam, State of Goias, Brazil (Anglo Ashanti)</t>
  </si>
  <si>
    <t>2012 Operational Profile, Serra Grande, Brazil, AngloGold Ashanti, 13Jun13</t>
  </si>
  <si>
    <t>Due to torrential rain, the lake’s level in the tailings dam rose. An overflow of up to 900m³ of rainwater, mixed with effluent, entered the Vermelho River via a channel (drainage system).</t>
  </si>
  <si>
    <t>Mianyang City, Songpan County, Sichuan Province, China</t>
  </si>
  <si>
    <t>Mn</t>
  </si>
  <si>
    <t>Future Directions Intl.</t>
  </si>
  <si>
    <t>Heavy rain on July 20 led the managers of the electrolytic manganese metal plant to release water from its tailing dams into the Fujiang River, which provides drinking water to Sichuan’s second largest city - (http://www.futuredirections.org.au/publications/food-and-water-crises/28-global-food-and-water-crises-swa/176-chinese-city-of-4-million-left-dry-as-pollution-contaminates-water.html)</t>
  </si>
  <si>
    <t>Ray Mine, Hayden, AZ, USA (Asarco)</t>
  </si>
  <si>
    <t>National Response Center, Incident No. 975013</t>
  </si>
  <si>
    <t>6000-8000 tons of copper ore tailing released from one of the tailing ponds due to a breach in the dike.</t>
  </si>
  <si>
    <t>Bloom Lake, Newfoundland, Canada (Cleveland Cliffs)</t>
  </si>
  <si>
    <t>Globe and Mail, December 25, 2014</t>
  </si>
  <si>
    <t>Cliffs' Bloom Lake mine hit with record $7.5-million environmental fine</t>
  </si>
  <si>
    <t>Kayakari, Japan</t>
  </si>
  <si>
    <t>EQ</t>
  </si>
  <si>
    <t>Rana</t>
  </si>
  <si>
    <t>Ajka Alumina Plant, Kolontár, Hungary (MAL Magyar Aluminum)</t>
  </si>
  <si>
    <t>Compacted Fly Ash</t>
  </si>
  <si>
    <t>Kolontár Report, WISE, Zanbak 2010, Quelopana, 2019</t>
  </si>
  <si>
    <t>The Kolontar Report (https://www.google.com/?gws_rd=ssl#q=kolontar+hungary+disaster), 10 people dead and almost 150 injured, about 1,000 acres of polluted land.  8 square kilometres flooded, including several towns.  Failure Mechanism and Kinematics of the Ajka Tailings Pond, Hungary, C. Zanbak, 10 December 2010</t>
  </si>
  <si>
    <t>Zijin Mining, Xinyi Yinyan Tin Mine, Guangdong Province, China</t>
  </si>
  <si>
    <t>Zijin Mining Group;  Fry et al, 2012</t>
  </si>
  <si>
    <t>Gaoqiling tailing pool dam at Qianpai Town, Xinyi City, Guangdong. Yinyan Tin Mine Dam Failure, Zijin Mining Group, 27Dec10, (https://www.regjeringen.no/contentassets/e7016c9a7430498e8c583a533dd1ca15/rec_zijin_2012_eng.pdf, http://www.facing-finance.org/en/database/cases/zijin-mining-collapse-of-tailing-dam-kills-22-destroys-houses/)</t>
  </si>
  <si>
    <t>Zijin Mining, Zijinshan Gold &amp; Copper Mine, (Ting River)</t>
  </si>
  <si>
    <t>Zijin Mining Group</t>
  </si>
  <si>
    <t>Transfer tank used to dispose waste water for heap leach emergency leaked, Progress relating to the environmental incident concerning a sudden leakage of the waste water pond at the Zijinshan Copper Mine hydro-metallurgical plant, Zijin Mining Group, 16Jul10 (https://www.regjeringen.no/contentassets/e7016c9a7430498e8c583a533dd1ca15/rec_zijin_2012_eng.pdf)</t>
  </si>
  <si>
    <t>Heap Leach pond break, Social Responsibility Report of 2010, Zijin Mining Group Co., Ltd., Department of Investment Securities of Zijin Mining Group, 31Mar11 (https://www.regjeringen.no/contentassets/e7016c9a7430498e8c583a533dd1ca15/rec_zijin_2012_eng.pdf);</t>
  </si>
  <si>
    <t>Huancavelica, Peru, Unidad Minera Caudalosa Chica</t>
  </si>
  <si>
    <t>WISE, Wood 2012, McLemore et al, 2014</t>
  </si>
  <si>
    <t>Contamination of río Escalera and río Opamayo 110 km downstream.</t>
  </si>
  <si>
    <t>Las Palmas, Pencahue, VII Region, Maule, Chile (COMINOR)</t>
  </si>
  <si>
    <t>CST</t>
  </si>
  <si>
    <t>Villavicencio, Quelopana, 2019</t>
  </si>
  <si>
    <t>Intraplate earthquake Mw = 8.8, 80% of total volume estimated lost, overtopping with ﬂow failure</t>
  </si>
  <si>
    <t>Veta del Agua Tranque No. 5, Nogales, V Region, Valparaíso, Chile</t>
  </si>
  <si>
    <t>Intraplate earthquake Mw = 8.8, slope 1.4:1, slope instability with seismically induced deformations</t>
  </si>
  <si>
    <t>Tranque Adosado Planta Alhué, Alhué, Region Metropolitana, Chile</t>
  </si>
  <si>
    <t>Villavicencio</t>
  </si>
  <si>
    <t>Intraplate earthquake Mw = 8.8, R = 252 km, slope 4.5:1, slope instability with seismically induced deformations</t>
  </si>
  <si>
    <t>Tranque Planta Chacón, Cachapoal, VI Region, Rancagua, Chile</t>
  </si>
  <si>
    <t>Intraplate earthquake Mw = 8.8, slope 1.8:1, slope instability with seismically induced deformations</t>
  </si>
  <si>
    <t>Tranque Adosado Planta Alhué, Alhué, Region Metropolitana, Chile (Florida Mining)</t>
  </si>
  <si>
    <t>Intraplate earthquake Mw = 8.8, 80% of total volume estimated lost, slope 1.2:1, slope instability with seismically induced deformations</t>
  </si>
  <si>
    <t>Karamken, Magadan Region, Russia (cyanide-leach processing facility of gold mines in the region)</t>
  </si>
  <si>
    <t>WISE, MACE, Glotov 2018</t>
  </si>
  <si>
    <t>11 houses lost, 1 death (Karamken Update - MACE 2012-02-10); shutdown in 1990s; bad design, bad construction, no maintenance led to groundwater contamination prior to failure. (see Goltov 2018. Causes and Environmental Impact of the Gold-Tailings Dam Failure at Karamken, the Russian Far East, Vladimir E. Glotov, Jiri Chlachula, Ludmila. P. Glotova, Edward Little, engineering Geology (draft), Feb18)</t>
  </si>
  <si>
    <t>Vein</t>
  </si>
  <si>
    <t>Huayuan County, Xiangxi Autonomous Prefecture, Hunan Province, China</t>
  </si>
  <si>
    <t>The landslide set off by the tailings dam failure destroyed a home, killing three and injuring four people.</t>
  </si>
  <si>
    <t>Kingston fossil plant, Harriman, Tennessee, USA (TVA)</t>
  </si>
  <si>
    <t>WISE, Rana</t>
  </si>
  <si>
    <t>5.4 million cubic yards (1.09 billion gallons) of fly ash was released (http://www.sourcewatch.org/index.php?title=TVA_Kingston_Fossil_Plant_coal_ash_spill#TVA_Reaction)</t>
  </si>
  <si>
    <t>Strat</t>
  </si>
  <si>
    <t>Taoshi, Linfen City, Xiangfen county, Shanxi province, China (Tahsan Mining Co.)</t>
  </si>
  <si>
    <t>WR</t>
  </si>
  <si>
    <t>WISE, Larrauri &amp; Lall 2018</t>
  </si>
  <si>
    <t>A mudslide several metres high flowed 2.5 km downstream, buried a market, several homes and a three-storey building. 277 people are killed and 33 injured.  Mine not operating - claimed that state-owned company "sealed" TSF</t>
  </si>
  <si>
    <t>Ekati Mine, Northwest Territories, CA (BHP Billiton)</t>
  </si>
  <si>
    <t>Technical Report 2008-09, Independent Environmental Monitoring Agency, Yellowknife, Northwest Territories, 31Mar09</t>
  </si>
  <si>
    <t>Overtopping? 4.5 million litres of processed kimberlite tailings and treated sewage flowed over the Long Lake Containment Facility, spilling onto the tundra and onto nearby Fay Lake, which was frozen at the time.</t>
  </si>
  <si>
    <t>Shiqiaozi, Haicheng, Liaoning, China (Dingyang Mining Co Ltd, subsidiary of Xiyang Corp)</t>
  </si>
  <si>
    <t>WISE, https://language.chinadaily.com.cn/cdaudio/2007-11/27/content_6282285.htm</t>
  </si>
  <si>
    <t>The 100-m-long by more than 10-m-high dam was situated on a hillside. A crack more than 10 m long appeared in it and a river of waste ore and mud some 80 m wide spilled across farmland. A further 17 people were injured. An 80 m-wide mud flow hit 33 homes in the village of Xiangyang and more homes in Caijia.</t>
  </si>
  <si>
    <t>Bernburg, Germany (Solvay)</t>
  </si>
  <si>
    <t>Limestone</t>
  </si>
  <si>
    <t>Vanden Berghe et al 2009</t>
  </si>
  <si>
    <t>In February 2007, a tailings dam used as sedimentation pond of lime particles failed. As a result, an estimated volume of 150,000m3 of
tailings flowed from the breach in the dam slope.</t>
  </si>
  <si>
    <t>Glebe Mines, Cavendish Mill, UK</t>
  </si>
  <si>
    <t>F</t>
  </si>
  <si>
    <t>HSE Report, Rana</t>
  </si>
  <si>
    <t>Flourspar mine.  Initial Report of the HSE investigation into the Glebe Mines Stony Middleton dam failure 2007, HSE Central Division - Nottingham, UK, 23Feb07</t>
  </si>
  <si>
    <t>Mineracao Rio Pomba Cataguases, Mirai, Minas Gerais, Brazil, Mineração (Industrias Quimicas Cataguases)</t>
  </si>
  <si>
    <t xml:space="preserve">The mud flow left about 4000 residents of the cities of Miraí and Muriaé in the Zona da Mata homeless. Crops and pastures were destroyed and the water supply was compromised in cities in the states of Minas Gerais and Rio de Janeiro. </t>
  </si>
  <si>
    <t>Laterite (Bauxite)</t>
  </si>
  <si>
    <t>Fonte Santa ,Freixia De Espado a Cinta, Potugal</t>
  </si>
  <si>
    <t>Franca et al 2007, Duque 2011</t>
  </si>
  <si>
    <t>On the 24th November 2006, an extraordinary rainfall occurred in the region. The continuous feeding of the reservoir for three days, combined with the clogging of the spillway, lead to the overtopping of the Fonte Santa dam crest originating breaching and subsequent total failure. Duque 2011 estimated the runout at 17.5 km.</t>
  </si>
  <si>
    <t>Nchanga, Chingola, Zambia (Konkola Copper Mines - Vedanta)</t>
  </si>
  <si>
    <t>Konkola Copper Mines Plc (51% Vedanta Resources plc)  Failure of tailings slurry pipeline from Nchanga tailings leaching plant to Muntimpa tailings dumps. Release of highly acidic tailings into Kafue river; high concentrations of copper, manganese, cobalt in river water; drinking water supply of downstream communities shut down.</t>
  </si>
  <si>
    <t>SSC</t>
  </si>
  <si>
    <t>Co</t>
  </si>
  <si>
    <t>Miliang, Zhen'an County, Shangluo, Shaanxi Province, China</t>
  </si>
  <si>
    <t xml:space="preserve">The landslide buried about 40 rooms of nine households, leaving 17 residents missing. Five injured people were taken to hospital. More than 130 local residents have been evacuated. Toxic potassium cyanide was released into the Huashui river, contaminating it approx. 5 km downstream. </t>
  </si>
  <si>
    <t>Brazil Magazine</t>
  </si>
  <si>
    <t>In March 2006, a leaking (sic) let 400 million liters (400,000 m3) of muddy water escape making its way to Rio de Janeiro. "Brazilian Rains Kill Dozens and Broken Dam Leaves, Thousands Without Shelter ," José Wilson Miranda , Brazzil Magazine, 11 January 2007  The mud flow left about 4000 residents of the cities of Miraí and Muriaé in the Zona da Mata homeless. Crops and pastures were destroyed and the water supply was compromised in cities in the states of Minas Gerais and Rio de Janeiro; company was cited for a TSF infraction in 2006</t>
  </si>
  <si>
    <t>Lafayette Mining Polymetallic, Rapu Rapu Island, Albay, Philippines</t>
  </si>
  <si>
    <t>https://www.bulatlat.com/2005/11/26/lafayette-mining-deliberately-leaked-cyanide-says-fact-finding-mission-2/</t>
  </si>
  <si>
    <t xml:space="preserve">After an independent fact-finding mission revealed that the fish kill in the nearby waters of Rapu-Rapu Island in Albay (about 600 km. from Manila) was allegedly due to a deliberate cyanide leakage.  Two mine spills on Oct. 11 and 31 allegedly caused cyanide contamination and fish kill in nearby waters.  Mine workers told the fact-finding team that they were allegedly instructed by Lafayette officials to dig canals and lay down new pipes to redirect the mine’s waste and tailings directly to the sea. </t>
  </si>
  <si>
    <t>Tailings Dam, USA</t>
  </si>
  <si>
    <t>CDA 2017</t>
  </si>
  <si>
    <t>Excessive seepage and breaching the dyke by erosion. Loss of confinement resulted in the liquefaction and flow of the tailings</t>
  </si>
  <si>
    <t>Captains Flat Dump No 3, Australia</t>
  </si>
  <si>
    <t>Bangs Lake, Jackson County, Mississippi, USA (Mississippi Phosphates Corp)</t>
  </si>
  <si>
    <t>WISE, https://semspub.epa.gov/work/04/11095514.pdf</t>
  </si>
  <si>
    <t>A breach occurred in the levee surrounding the retaining ponds at a fertilizer manufacturing company located west of Bangs Lake. Approximately 17.5 million gallons of polluted water were released from the ponds.  Mississippi Phosphates Corp. Phosphogypsum stack failure, because the company was trying to increase the capacity of the pond at a faster rate than normal, according to Officials with the Mississippi Department of Environmental Quality (the company has blamed the spill on unusually heavy rainfall, though). Liquid poured into adjacent marsh lands, causing vegetation to die.</t>
  </si>
  <si>
    <t>Pinchi Lake, BC, Canada (Teck Cominco Ltd.)</t>
  </si>
  <si>
    <t>Hg</t>
  </si>
  <si>
    <t>Mercury contaminated tailings into Pinchi Lake; operated 1940-43 and 1968-1975 by Cominco. Release 6,000-8,000 cu meters.</t>
  </si>
  <si>
    <t>Vein-Strat</t>
  </si>
  <si>
    <t>Riverview, Florida (Cargill)</t>
  </si>
  <si>
    <t>A dike at the top of a 100-foot-high gypsum stack holding 150-million gallons of polluted water broke after waves driven by Hurricane Frances bashed the dike's southwest corner. Liquid spilled into Archie Creek that leads to Hillsborough Bay.</t>
  </si>
  <si>
    <t>Partizansk, Primorski Krai, Russia (Dalenergo)</t>
  </si>
  <si>
    <t>Ring</t>
  </si>
  <si>
    <t>A ring dike, enclosing an area of roughly 1 km2 and holding roughly 20 million cubic meters of coal ash, broke. The break left a hole roughly 50 meter wide in the dam. The ash flowed through a drainage canal into a tributary to the Partizanskaya River which empties in to Nahodka Bay in Primorski Krai (east of Vladivostok).  For details download Sept. 2004 report by Paul Robinson, SRIC.</t>
  </si>
  <si>
    <t>Malvési, Aude, France (Comurhex, Cogéma/Areva)</t>
  </si>
  <si>
    <t>Uranium slurries elevated nitrate in river. Decantation and evaporation pond of uranium conversion plant dam failure after heavy rain in preceding year. the release led to elevated nitrate concentrations of up to 170 mg/L in the canal of Tauran for several weeks.</t>
  </si>
  <si>
    <t>Cerro Negro, Petorca Province, Quinta region, Chile (Cia Minera Cerro Negro), (5 of 5)</t>
  </si>
  <si>
    <t>WISE, Villavicencio</t>
  </si>
  <si>
    <t>Tailings flowed 20 kilometers downstream the río La Ligua.</t>
  </si>
  <si>
    <t>Sasa Mine, Macedonia</t>
  </si>
  <si>
    <t>Vrhovnik et al, 2011; Vrhovnik et al, 2013; Peck, 2007, Rana</t>
  </si>
  <si>
    <t>Culvert failure under Sasa Mine Tailings Dam. (Avoiding tailings dam failures, Good practice in prevention, Philip Peck, UNEP GRID Arendal and IIIEE at Lund University, Workshop on the safety of Tailings Management Facilities, November 12, 2007, Yerevan, Armenia); Tailings dam break with waste flowing into Lake Kalimanci 12 km from mine. (http://www.geologija-revija.si/dokument.aspx?id=1229); The Occurrence of Heavy Metals and Metalloids in Surficial Lake Sediments before and after a Tailings Dam Failure, Petra Vrhovnik, Tadej Dolenec, Todor Serafimovski, Matej Dolenec, Nastja Rogan Šmuc, Pol. J. Environ. Stud. Vol. 22, No. 5 (2013), 1525-1538 (http://www.pjoes.com/pdf/22.5/Pol.J.Environ.Stud.Vol.22.No.5.1525-1538.pdf)  Release 70,000-100,000 cu meters.</t>
  </si>
  <si>
    <t>1.2 billion liters (1.2 million m3) of toxic water was poured out into the Pomba and Paraíba do Sul rivers. "Brazilian Rains Kill Dozens and Broken Dam Leaves, Thousands Without Shelter ," José Wilson Miranda , Brazzil Magazine, 11 January 2007</t>
  </si>
  <si>
    <t>El Cobre, Chile - El Soldado (Exxon)</t>
  </si>
  <si>
    <t>Strong rains and overﬂow</t>
  </si>
  <si>
    <t>HT Manto</t>
  </si>
  <si>
    <t>19th c</t>
  </si>
  <si>
    <t>El Cobre, Chile, 2, 3, 4, 5 (Exxon)</t>
  </si>
  <si>
    <t>San Marcelino Zambales, Philippines, Bayarong dam (Benguet Corp-Dizon Copper-Silver Mines Inc)</t>
  </si>
  <si>
    <t>WISE, Piplinks</t>
  </si>
  <si>
    <t>Dizon Copper Silver Mines Inc. Spillway of Bayarong tailings dam collapsed and Camalca tailings dam damaged during heavy rain. Low lying villages flooded with mine waste; 250 families evacuated; mined ceased operations in 1997</t>
  </si>
  <si>
    <t>San Marcelino Zambales, Philippines, Camalca dam (Benguet Corp-Dizon Copper-Silver Mines)</t>
  </si>
  <si>
    <t xml:space="preserve">Heavy rains impounded water on the Bayarong tailings dam and Camalca silt dam, and spillways, eroding these and eventually causing leak. Some tailings spilled into Mapanuepe Lake and eventually into the Sto. Tomas River.  </t>
  </si>
  <si>
    <t>Thalanga  Mine, Queensland Australia</t>
  </si>
  <si>
    <t>Cu Pb Zn</t>
  </si>
  <si>
    <t>UTSD</t>
  </si>
  <si>
    <t>-</t>
  </si>
  <si>
    <t>--</t>
  </si>
  <si>
    <t>MS</t>
  </si>
  <si>
    <t>https://www.imwa.info/docs/imwa_2004/IMWA2004_12_Thienenkamp.pdf</t>
  </si>
  <si>
    <t>Bulkheads retaining tailings in unDerground workings failed under pressures from groundwater recharge from -450 at closure in 1998 to -35 in 2002.</t>
  </si>
  <si>
    <t>VMS</t>
  </si>
  <si>
    <t>Tarkwa, Ghana (Goldfields)</t>
  </si>
  <si>
    <t>Environmental New Service</t>
  </si>
  <si>
    <t>http://www.corpwatch.org/article.php?id=744  (accessed 1Jul16)  A joint in the main pipe which carries the cyanide wastewater to the tailings dam was dislodged after a heavy downpour allowing the cyanide solution to spew onto the ground. Chlorine was added to the river to neutralize the toxicity of the cyanide.  There was a large fish kill associated with the accident.</t>
  </si>
  <si>
    <t>Cuajone mine, Torata water supply dam, Peru</t>
  </si>
  <si>
    <t>none</t>
  </si>
  <si>
    <t>Effects from the 26Jun01 Peruvian earthquake.  Effects at the dam site included minor cracking and joint separation in the concrete face near the left abutment, and densification cracking in the uncompacted portion of the downstream rockfill.</t>
  </si>
  <si>
    <t>Sebastião das Águas Claras, Nova Lima district, Minas Gerais, Brazil</t>
  </si>
  <si>
    <t>2 killed, 3 missing. Taililngs 8 km downstream the Córrego Taquaras stream, mud affected an area of 30 hectares</t>
  </si>
  <si>
    <t>Nandan Tin mine, Dachang, Guangxi Province, China</t>
  </si>
  <si>
    <t>Wei, WISE</t>
  </si>
  <si>
    <t>WISE:15 killed, 100 missing, 100 houses destroyed</t>
  </si>
  <si>
    <t>Py, Asp, Ga</t>
  </si>
  <si>
    <t>Inez, Martin County, Kentucky, USA (Massey Energy subsidiary Martin Co. Coal Corp)</t>
  </si>
  <si>
    <t>ICOLD, WISE, Wood 2012</t>
  </si>
  <si>
    <t>Estimated 250 million gallons (950,000 m3) of water and 155,000 cubic yards (118,500 m3) of coal waste into local streams 80' deep over a 15-18' crown pillar; $46M for cleanup, $3.5M in state fines; since this event, 22 impoundment spills attributed to Massey-operated sites through2010 (Wheeling Jesuit Univ.)</t>
  </si>
  <si>
    <t>Aitik mine, near Gällivare, Sweden (Boliden Ltd)</t>
  </si>
  <si>
    <t>MW &amp; E</t>
  </si>
  <si>
    <t>ICOLD, WISE</t>
  </si>
  <si>
    <t>Failure at containment wall separating tailings pond from decant pond, which caused a 1.3m rise I nwater level. Discharge was controlled and only increase in suspended solids in the Leipojoki and Sakajoki Rivers was reported. https://pure.ltu.se/portal/files/96533586/Numerical_analysis_of_staged_construction_of_an_upstream_tailings_dam.pdf</t>
  </si>
  <si>
    <t>Borsa, Romania (Remin S.A - govt)</t>
  </si>
  <si>
    <t>WISE, https://www.stava1985.it/tailings-spill-accident-in-baia-borsa-romania-2000/?lang=en</t>
  </si>
  <si>
    <t>20,000 t of heavy-metal contaminated tailings, contamination of the Vaser stream, tributary of the Tisza River. Company: Remin SA</t>
  </si>
  <si>
    <t>Baia Mare, Romania (Aurul S.A,.Esmeralda Exploration)</t>
  </si>
  <si>
    <t>DS then US</t>
  </si>
  <si>
    <t>ICOLD, WISE, Rico</t>
  </si>
  <si>
    <t>(Aurul SA-Esmeralda Exploration, Australia (50%), Remin S.A. (44.8%))  Killed tonnes of fish and poisoned drinking water of more than 2 million people in Hungary; retreating old tailings (mining there for over 2,000 years) with cyanide; high snowfall led to water rise and overtopping causing a breach 25m wide and 2.5m deep (livebettermagazine.com)</t>
  </si>
  <si>
    <t>Tailings</t>
  </si>
  <si>
    <t>St, Bi, Py, Ga</t>
  </si>
  <si>
    <t>Toledo City, Philippines (Atlas Con Mining Corp)</t>
  </si>
  <si>
    <t>Piplinks</t>
  </si>
  <si>
    <t>Drainage tunnel blowout</t>
  </si>
  <si>
    <t>Red Mountain, BC</t>
  </si>
  <si>
    <t>Jumbo</t>
  </si>
  <si>
    <t>Mt Polley Expert Panel 2015, App. I</t>
  </si>
  <si>
    <t>Failure of the surface water diversion culvert beneath the facility. Discharge of tailings into the water reclaim pond downstream of the impoundment and into Little Sheep Creek.</t>
  </si>
  <si>
    <t>Surigao Del Norte Placer, Philippines (3 of 3) Manila Mining Corp</t>
  </si>
  <si>
    <t>ICOLD, Piplinks</t>
  </si>
  <si>
    <t>Manila Mining Corp.  Tailings spill from damaged concrete pipe.  17 homes buried, 51 hectares of riceland swamped. Release 700,000 t (ICOLD)</t>
  </si>
  <si>
    <t>Placer</t>
  </si>
  <si>
    <t>Huelva, Spain (Fertiberia, Foret)</t>
  </si>
  <si>
    <t>Fertiberia phosphate mine.  Release of wastewater between 50,000 - 400,000m3 of acidic and toxic water (Wood 2012).  Dam constructed in 1997.</t>
  </si>
  <si>
    <t>Zamboanga Del Norte, Sibutad Gold Project (Philex Mining Corp)</t>
  </si>
  <si>
    <t>Philex Gold Philippines Inc. Heavy rain resulted in overflowing of silt dam at the Sibutad gold project</t>
  </si>
  <si>
    <t>Los Frailes, near Seville, Spain (Boliden Ltd.)</t>
  </si>
  <si>
    <t>Modern mining started in 1876 at nearby Aznalcollar; Andaluza de Piritas started open pit in 1979 after delineating recently-discovered mineralization; Boliden purchased company in 1987.</t>
  </si>
  <si>
    <t>PY</t>
  </si>
  <si>
    <t>Mulberry Phosphate, Polk County, Florida, USA (Mulberry Phosphate)</t>
  </si>
  <si>
    <t>WISE; Beavers 2013.</t>
  </si>
  <si>
    <t>Phosphogypsum stack failure. Biota in the Alafia River eliminated (WISE). Mulberry Phosphate had a gypsum stack dam break that resulted in the release of approximately 50 million gallons of waters into adjacent marshes and ponds. Acidic water eventually traveled down the Alafia toward Tampa Bay. Estimates of fish killed ranged from 50,000 to 3,000,000 (Beavers 2013).</t>
  </si>
  <si>
    <t>Philex Gold Philippines Inc. Heavy rain caused mudflow and rockslide into silt dam at Lalab. Flashfloods damaged nearby houses and rice fields.</t>
  </si>
  <si>
    <t>Pinto Valley, Arizona, USA (BHP Copper)</t>
  </si>
  <si>
    <t>ICOLD, WISE, Rana</t>
  </si>
  <si>
    <t>Tailings dam slope failure. Tailings flow covers 16 hectares.</t>
  </si>
  <si>
    <t>Tranque Antiguo Planta La Cocinera, IV Region, Vallenar, Chile</t>
  </si>
  <si>
    <t>US/CL</t>
  </si>
  <si>
    <t>Intraplate earthquake Ms = 7.0, R = 80 km, dam slope 1.7:1; deaths in 1943 failure after 7.9 magnitude eartquake</t>
  </si>
  <si>
    <t>Algarrobo, IV Region, Vallenar, Chile</t>
  </si>
  <si>
    <t>Intraplate earthquake Ms = 7.0, R = 100 km, dam slope 1.5:1</t>
  </si>
  <si>
    <t>Magmatic</t>
  </si>
  <si>
    <t>Intraplate earthquake Ms = 7.0, R = 80 km, dam slope 1.5:1</t>
  </si>
  <si>
    <t>Maitén, IV Region, Vallenar, Chile</t>
  </si>
  <si>
    <t>Intraplate earthquake Ms = 7.0, R = 120 km, dam slope 1.5:1</t>
  </si>
  <si>
    <t>Amatista, Peru</t>
  </si>
  <si>
    <t>WISE, Oldecop &amp; Rodríguez 2007</t>
  </si>
  <si>
    <t>Liquefaction failure of upstream-type tailings dam during M 7.5 Nazca earthquake. Flow runout of about 600 meters, spill into river, croplands contaminated. Contamination, damming Acarí river with 600 thousand m3 of tailings</t>
  </si>
  <si>
    <t>Caravelí, Peru</t>
  </si>
  <si>
    <t>Oldecop &amp; Rodríguez 2007</t>
  </si>
  <si>
    <t>M 7.5 Nazca earthquake</t>
  </si>
  <si>
    <t>El Porco, Bolivia (Comsur-62%, Rio Tinto-33%)</t>
  </si>
  <si>
    <t>400,000 tonnes released, 300 km of Pilcomayo river contaminated</t>
  </si>
  <si>
    <t>Majdanpek, Serbia, Šaški Potok tailings dam, (RTB Copper Mines)</t>
  </si>
  <si>
    <t xml:space="preserve">Partial failure of Šaški Potok tailings dam after heavy rain </t>
  </si>
  <si>
    <t>Sgurigrad, Bulgaria</t>
  </si>
  <si>
    <t>ICOLD, Rico</t>
  </si>
  <si>
    <t>Marcopper, Marinduque Island, Philippines (2 of 2) (Placer Dome and President Marcos)</t>
  </si>
  <si>
    <t>Open Pit</t>
  </si>
  <si>
    <t>ICOLD, WISE, Piplinks, Rana</t>
  </si>
  <si>
    <t>Drainage tunnel plug failed. 26 km of the Makulaquit and Boac river systems filled with tailings rendering them unusable; US$ 80 million in damage; no production after this event</t>
  </si>
  <si>
    <t>Laisvall (Boliden), Sweden</t>
  </si>
  <si>
    <t>Pb,Zn, Ag</t>
  </si>
  <si>
    <t>Unk</t>
  </si>
  <si>
    <t>tailings &amp; moraine</t>
  </si>
  <si>
    <t>http://ec.europa.eu/environment/waste/mining/pdf/mining_dams_seminar.pdf</t>
  </si>
  <si>
    <t>Uncontrolled erosion at an internal dam due to earth works resulted in high flows into the clarification pond.</t>
  </si>
  <si>
    <t>Negros Occidental, Bulawan Mine Sipalay River, Philippines (Philex Mining Corp)</t>
  </si>
  <si>
    <t>Pressure exerted by impounded tailings caused leak in decant tower of tailings pond 1 at the Bulawan gold mine. This was the 4th discharge in this area (1st was in 1982);  mine reactivated by Philex in 1996 and decommissioned in 2002 after which tailings dried up causing a dust problem as far as 5km from site</t>
  </si>
  <si>
    <t>Golden Cross, Waitekauri Valley, New Zealand (Coeur d'Alène Mines)</t>
  </si>
  <si>
    <t>R</t>
  </si>
  <si>
    <t>25-30</t>
  </si>
  <si>
    <t>ICOLD</t>
  </si>
  <si>
    <t>Movement of dam</t>
  </si>
  <si>
    <t>Surigao del Norte Placer, Philippines (2 of 3) (Manila Mining Corp)</t>
  </si>
  <si>
    <t xml:space="preserve">12 people killed, coastal pollution </t>
  </si>
  <si>
    <t>Omai Mine, Tailings dam No 1, 2, Guyana (Cambior)</t>
  </si>
  <si>
    <t>Cambior Inc., Canada (65%), Golden Star Resources Inc., Colorado, USA (30%) 80 km of Essequibo River declared environmental disaster zone.</t>
  </si>
  <si>
    <t>Middle Arm, Launceston, Tasmania</t>
  </si>
  <si>
    <t>Riltec, Mathinna, Tasmania</t>
  </si>
  <si>
    <t>Hopewell Mine, Hillsborough County, Florida, USA (IMC-Agrico)</t>
  </si>
  <si>
    <t>Water from a clay settling pond spilled into nearby wetlands and the Alafia River, Keysville flooded.</t>
  </si>
  <si>
    <t>Payne Creek Mine, Polk County, Florida, USA (IMC-Agrico)</t>
  </si>
  <si>
    <t>Majority of spill contained on adjacent mining area; 500,000 m3 released into Hickey Branch, a tributary of Payne Creek.</t>
  </si>
  <si>
    <t>Fort Meade Phosphate, Florida, USA (Cargill)</t>
  </si>
  <si>
    <t>Phosphogypsum process (?) water. Spill into Peace River near Fort Meade.</t>
  </si>
  <si>
    <t>IMC-Agrico Phosphate, Florida, USA</t>
  </si>
  <si>
    <t>Sinkhole opens in phosphogypsum stack.</t>
  </si>
  <si>
    <t>Merriespruit, near Virginia, South Africa (Harmony) - No 4A Tailings Complex</t>
  </si>
  <si>
    <t>US paddock</t>
  </si>
  <si>
    <t>Dam wall breach following heavy rain, tailings traveled 4 km downstream, 17 people killed, extensive damage to residential township; No 4 TSF started in 1978 and was only 320m from nearest houses</t>
  </si>
  <si>
    <t>WITS</t>
  </si>
  <si>
    <t>Olympic Dam, Roxby Downs, South Australia</t>
  </si>
  <si>
    <t>Cu U</t>
  </si>
  <si>
    <t>Designed groundwater leakage from unlined tailings impoundment into groundwater.  Up to 5 million m3 of contaminated water into the subsoil.</t>
  </si>
  <si>
    <t>Minera Sera Grande: Crixas, Goias, Brazil</t>
  </si>
  <si>
    <t>Slip from rise in phreatic surface.caused by poorly constructed ineffectual drains. No release operations halted for 3 weeks lost revenue.</t>
  </si>
  <si>
    <t>Tapo Canyon, Northbridge, California</t>
  </si>
  <si>
    <t>Aggregate</t>
  </si>
  <si>
    <t>Harder&amp;Stewart 1996</t>
  </si>
  <si>
    <t>The failure involved a 60-m-wide breach of a tailings dam with a maximum height of 24 m, and 60 and 90 m downstream displacements of two sections of the dam. The failure resulted from liquefaction of the impounded tailings and possibly of the embankment materials.</t>
  </si>
  <si>
    <t>Fort Meade, Florida, Cargill phosphate (3 of 3)</t>
  </si>
  <si>
    <t>Longjiaoshan, Daye Iron Ore mine, Hubei</t>
  </si>
  <si>
    <t>Wei</t>
  </si>
  <si>
    <t>Marcopper, Marinduque Island, Mogpog Philippines(12/6) (1 of 2) (Placer Dome-President Marcos)</t>
  </si>
  <si>
    <t>Siltation (tailings) dam failure. Mogpog River and Mogpog town flooded. The dam was completed in 1992.</t>
  </si>
  <si>
    <t>Gibsonton, Florida, USA (Cargill)</t>
  </si>
  <si>
    <t xml:space="preserve">Fish killed when acidic water spilled into Archie Creek (WISE). </t>
  </si>
  <si>
    <t>TD 7, Chingola, Zambia</t>
  </si>
  <si>
    <t>T&amp;E</t>
  </si>
  <si>
    <t>Itogon-Suyoc, Baguio gold district, Luzon, Philippines (Benguet Corp)</t>
  </si>
  <si>
    <t>Itogon-Suyoc Mines.  Overtopping at the dam of the Itogon-Suyoc gold and silver mines occurred during a typhoon when the dam’s penstock and diversion tunnel were blocked. Siltation of the adjoining river. No production after this event.</t>
  </si>
  <si>
    <t>&gt;50</t>
  </si>
  <si>
    <t>Saaiplaas, South Africa, failure on south ring dyke (22Mar93)</t>
  </si>
  <si>
    <t>Blight, ICOLD</t>
  </si>
  <si>
    <t xml:space="preserve">Slope Stability in Surface Mining, W. A. Hustrulid, M. Kim McCarter, Dirk J. A. Van Zyl, 2001, Chapter 42, Management and Operational Background to the Three Tailings Dam Failures in South Africa, G Blight, p. 386.  Three separate events within 4 days.  </t>
  </si>
  <si>
    <t>Wits</t>
  </si>
  <si>
    <t>Saaiplaas, South Africa, 2 failures on west ring dyke (18-19Mar93)</t>
  </si>
  <si>
    <t xml:space="preserve">Magma Copper Company Pinto Valley Division Pinto Valley Operations, Arizona </t>
  </si>
  <si>
    <t>Jan/Feb-93</t>
  </si>
  <si>
    <t>EPA 1998</t>
  </si>
  <si>
    <t xml:space="preserve">In January and February 1993 heavy precipitation contributed to an overtopping of the No 1 Tailings Dam berm resulting in an erosional event on the face of the dam Approximately 54.1 million gallons of storm water and process water and 90,000 cubic yards of tailings were released </t>
  </si>
  <si>
    <t>Ray Complex, Pinal County, Arizona, AB-BA Impoundment</t>
  </si>
  <si>
    <t>EPA 1997</t>
  </si>
  <si>
    <t>Swollen out of its banks by the heavy rains, the Gila River breached the AB-BC tailings impoundment containment dike on the night of January 9, 1993.  Continued flooding over the next several days resulted in a total of 13 separate breaches of the dike, three of which eroded through the dike and into the toe of the tailings pile.</t>
  </si>
  <si>
    <t>Marsa, Peru (Marsa Mining Corp)</t>
  </si>
  <si>
    <t>Dam failure from overtopping.</t>
  </si>
  <si>
    <t>Kojkovac, Montenegro</t>
  </si>
  <si>
    <t>Maritsa Istok 1, Bulgaria</t>
  </si>
  <si>
    <t>Dam failure from inundation of the beach.</t>
  </si>
  <si>
    <t>Tubu, Benguet, No.2 Tailings Pond, Luzon, Philippines - Padcal (Philex)</t>
  </si>
  <si>
    <t>Piplinks, Larrauri</t>
  </si>
  <si>
    <t>Philex Mining Corp. Collapse of dam wall (foundation failure). 80,000,000 tonnes released, siltation affected government irrigation system; the 2nd of 3 dams that Philex controls failed in 1994 and a 3rd breached in 2001; Benguet Corp and Lepanto mines have built 5 TSFs each and no longer operate their mines; Itogon-Suyac;s TSF collapsed in 1994 (from UN report (2007))</t>
  </si>
  <si>
    <t>Ajka Alumina Plant, Kolontár, Hungary</t>
  </si>
  <si>
    <t>Kolontár Report, Larrauri</t>
  </si>
  <si>
    <t>The Kolontar Report (https://www.google.com/?gws_rd=ssl#q=kolontar+hungary+disaster)  Dam break occurred during the construction of Reservoir 10 resulting in alkaline (pH = 10-11) slag water escaping, polluting the rivers Marcal and Rába through the Torna stream to a traceable extent.</t>
  </si>
  <si>
    <t>Sullivan Mine, Kimberley, BC, Canada (Cominco, Inc)</t>
  </si>
  <si>
    <t>ICOLD, WISE, Mt Polley Expert Panel 2015, App I</t>
  </si>
  <si>
    <t>Dam failure (liquefaction in old tailings foundation during construction of incremental raise), material was contained in an adjacent pond.</t>
  </si>
  <si>
    <t>Magma Mine Tailings Dam #3</t>
  </si>
  <si>
    <t>On January 4, 1991, the face of Tailings Dam No. 3 failed, allowing 150 to 250 tons of tailings to enter Pinto Creek. The tailings discharge was accompanied by approximately two million gallons of water which were released over a period of 16 hours.</t>
  </si>
  <si>
    <t>Brewer Gold Mine Jefferson South Carolina</t>
  </si>
  <si>
    <t>NWF, 2012</t>
  </si>
  <si>
    <t>The spill killed 11,000 fish and decimated 50 miles of the Lynches River. (Protecting America's Waters from Irresponsible Mining, National Wildlife Federation, February, 2012)</t>
  </si>
  <si>
    <t>Matachewan Mines, Kirtland Lake, Ontario</t>
  </si>
  <si>
    <t>Pb</t>
  </si>
  <si>
    <t>Proceedings of Canadian dam safety conference, Niagara Falls (Canada), Oct 1996; Ontario Environment, 1990</t>
  </si>
  <si>
    <t>Proceedings: Failure of the dam in 1990, when it discharged 190,000 cu m of tailings into Davidson Creek and the Montreal River. The contaminant plume was observed as far away as Lake Temiskaming, some 168 km downstream. (https://www.etde.org/etdeweb/details.jsp?query_id=1&amp;page=0&amp;osti_id=415194); Ontario Environment (https://archive.org/details/matachewanmineta00ontauoft)</t>
  </si>
  <si>
    <t>Soda Lake, California, USA</t>
  </si>
  <si>
    <t>Na</t>
  </si>
  <si>
    <t>Stancil, Maryland, USA</t>
  </si>
  <si>
    <t>ICOLD, Rico, WISE</t>
  </si>
  <si>
    <t>Silver King, Idaho, USA</t>
  </si>
  <si>
    <t>Ag Pb</t>
  </si>
  <si>
    <t>Southern Clay, Tennessee, USA</t>
  </si>
  <si>
    <t>Clay</t>
  </si>
  <si>
    <t>Little Bay Mine (Atlantic Coast Copper Co), Little Bay, Newfoundland and Labrador, Canada</t>
  </si>
  <si>
    <t>https://www.researchgate.net/publication/10589756_State_of_the_marine_environment_at_Little_Bay_Arm_Newfoundland_and_Labrador_Canada_10_years_after_a_do_nothing_response_to_a_mine_tailings_spill</t>
  </si>
  <si>
    <t>In 1989, the tailings pond dam at the site of a former copper mine near Little Bay, Newfoundland and Labrador, Canada, ruptured and tailings spilled into Little Bay Arm. As a result, the marine environment around Little Bay Arm has become contaminated with heavy metals from the tailings.</t>
  </si>
  <si>
    <t>Big Four, Florida, USA</t>
  </si>
  <si>
    <t>Thompson Creek, Idaho, USA (Cyprus)</t>
  </si>
  <si>
    <t>Unidentified, Hernando, County, Florida, USA #2</t>
  </si>
  <si>
    <t>Jinduicheng, Shaanxi Province., China</t>
  </si>
  <si>
    <t>Consolidated Coal No.1, Tennessee, USA,</t>
  </si>
  <si>
    <t>Riverview, Hillsborough County, Florida (Gardiner/Cargill)</t>
  </si>
  <si>
    <t>A breach at a Riverview phosphogypsum stack caused the release of 65,000 gallons of process water into Hillsborough Bay, impacting coastal ecosystems, including sea grasses and mangroves. Acidic spill. Thousands of fish killed at mouth of Alafia River. (An Overview of Phosphate Mining and Reclamation in Florida, Casey Beavers, University of Florida thesis, April 2013)</t>
  </si>
  <si>
    <t>Unidentified, Hernando, County, Florida, USA #1</t>
  </si>
  <si>
    <t>Rain Starter Dam, Elko, Nevada, USA</t>
  </si>
  <si>
    <t>Surigao Del Norte Placer, Philippines (1 of 3) (Manila Mining Corp)</t>
  </si>
  <si>
    <t>Montcoal No.7, Raleigh County, West Virginia, USA</t>
  </si>
  <si>
    <t>tailings flow 80 km downstream</t>
  </si>
  <si>
    <t>Bekovsky, Western Siberia</t>
  </si>
  <si>
    <t>Argillite, aleurolite</t>
  </si>
  <si>
    <t>7th dyke was being placed over a frozen beach, to raise dam height to 53m. Rotational slip 15m high x 250m long lowered crest 3m and bottom of slip moved 3m downstream. Caused by high rate of filling (260,000 cu m during 2 ½ months).</t>
  </si>
  <si>
    <t>Xishimen, China</t>
  </si>
  <si>
    <t>Montana Tunnels, MT, USA (Pegasus Gold)</t>
  </si>
  <si>
    <t>When tailings deposition resumed following liner repairs, routine groundwater monitoring detected elevated levels of process solution immediately downstream from the embankment.  Impoundment seepage was estimated as 450 to 650 gpm.  A recovery system of pumpback wells was installed downstream from the embankment.</t>
  </si>
  <si>
    <t>Marianna Mine #58, PA</t>
  </si>
  <si>
    <t>A slide occurred in the upstream slope as a raise was being constructed of clayey fill over the fine coal refuse (tailings)beach.  The cause was undrained shear failure due to rapid loading.</t>
  </si>
  <si>
    <t>Mankayan District, Luzon, Phillippines, No.3 Tailings Pond (Benguet Corp subsidiary Lepanto Con Mining Co)</t>
  </si>
  <si>
    <t>Lepanto Consolidated Mining Corporation. Collapse of tailings pond 3 due to weakened dam embankment caused by additional loading. Siltation of the Abra River which affected 9 municipalities</t>
  </si>
  <si>
    <t>Pico de Sao Luis, Gerais, Brazil</t>
  </si>
  <si>
    <t xml:space="preserve">Fe </t>
  </si>
  <si>
    <t>Story’s Creek, Tasmania</t>
  </si>
  <si>
    <t>Valley side</t>
  </si>
  <si>
    <t>Dam built in 1931 in an uncontrolled manner, mainly of tailings, with crest width of 1m and downstream slope 1:1.  Overtopped during 1 in 100 year flood.  Dam failed, spillway shifted; slimes released; pipeline washed out causing further pollution of waterway. Minimal release of tailings.</t>
  </si>
  <si>
    <t>Rossarden, Tasmania</t>
  </si>
  <si>
    <t>Itabirito, Minas Gerais, Brazil (Itaminos Comercio de Minerios)</t>
  </si>
  <si>
    <t>Gravity</t>
  </si>
  <si>
    <t>Masonry</t>
  </si>
  <si>
    <t>Dam of masonry construction using bricks made from clay and iron ore tailings burst, it is said, due to saturation of the brickwork.</t>
  </si>
  <si>
    <t>Mineral King, BC, Canada</t>
  </si>
  <si>
    <t>Small</t>
  </si>
  <si>
    <t>ICOLD, MT Polley Expert Panel 2015, App I</t>
  </si>
  <si>
    <t>Tailings spilt out through dam but were almost completely contained by the emergency pond downstream of the dam.</t>
  </si>
  <si>
    <t>Huangmeishan, China</t>
  </si>
  <si>
    <t>Spring Creek Plant, Borger, Texas, USA</t>
  </si>
  <si>
    <t>Niujiaolong tailings pond, China</t>
  </si>
  <si>
    <t>CEC 2017</t>
  </si>
  <si>
    <t>Bonsal, North Carolina, USA</t>
  </si>
  <si>
    <t>Stava, North Italy, Prestavel Mine (Prealpi Mineraria)</t>
  </si>
  <si>
    <t>ICOLD, WISE, Rico, Luino &amp; De Graff 2012</t>
  </si>
  <si>
    <t>Damage valued at Euro133M; razed 20 buildings in Stava and flowed in to Avisio River; mining of argentiferous galena since 16th c.; fluorite mining commenced in 1934 and throughput increased from 30tpd to 200tpd in 1961; 1st TSF in use by 1962, 2nd by 1970</t>
  </si>
  <si>
    <t>La Belle, Pennsylvania, USA</t>
  </si>
  <si>
    <t>Cerro Negro No. (4 of 5)</t>
  </si>
  <si>
    <t>ICOLD WISE, Rico</t>
  </si>
  <si>
    <t>Veta de Agua No. 1, Chile</t>
  </si>
  <si>
    <t>WISE, Rico</t>
  </si>
  <si>
    <t>The dam was constructed using both upstream and centerline methods with downstream slopes of 1.5:1.  During the M7.8 earthquake of March 3, 1985, the dam failed by liquefaction.</t>
  </si>
  <si>
    <t>Niujiaolong, Hunan (Shizhuyuan Non-ferrous Metals Co.)</t>
  </si>
  <si>
    <t>Wei, Quelopana, 2019</t>
  </si>
  <si>
    <t>Olinghouse, Nevada, USA</t>
  </si>
  <si>
    <t>With no engineering supervision during construction, the dam fill was essentially uncompacted (less than 80% maximum dry density).  Collapse of the fill occurred as saturation developed resulting in loss of freeboard, slumping of the slope, and breach of the dam.</t>
  </si>
  <si>
    <t>El Cobre No. 4 - El Soldado (Exxon)</t>
  </si>
  <si>
    <t>Cycloned sands received some compaction during spreading with a bulldozer. During the M7.8 earthquake of March 3, 1985, minor damage occurred in the form of a sloughing of sands in the upper part of the downstream slope and shallow slides in the upper 6 ft of the unsubmerged upstream slope.</t>
  </si>
  <si>
    <t>Marga, Chile - El Teniente (Codelco)</t>
  </si>
  <si>
    <t>The cross-valley abandoned dam had a decant structure but no abandonment spillway. Overtopping failure occurred due to insufficient decant capacity for routing streamflows through the impoundment.</t>
  </si>
  <si>
    <t>Quintette, MaËmot, BC, Canada</t>
  </si>
  <si>
    <t>Blight &amp; Fourie, 2004</t>
  </si>
  <si>
    <t>Waste dump failure - pore pressure resulting from collapse settlement. River valley filled with waste for 2.5km. (Blight &amp; Fourie, 2004)</t>
  </si>
  <si>
    <t>Texasgulf 4B Pond, Beaufort, Co., North Carolina, USA</t>
  </si>
  <si>
    <t>A 200-ft long shallow slide occurred on the downstream slope of this slimes dam at the point of transition where the slope flattened from 3H:1V to 6H:1V.</t>
  </si>
  <si>
    <t>Mirolubovka, Southern Ukraine</t>
  </si>
  <si>
    <t>E&amp;T</t>
  </si>
  <si>
    <t>Phreatic surface allowed to rise and ditch cut in crest of starter dam to collect seepage.  Starter dam became saturated. Rotational slip developed, said to be caused by incompatibility between real and design values for shear characteristics of foundation soil. Stabilized by toe weighting with rockfill.</t>
  </si>
  <si>
    <t>Battle Mt. Gold, Nevada,</t>
  </si>
  <si>
    <t>Instability of the downstream slope was caused by poor compaction of fill.</t>
  </si>
  <si>
    <t>Virginia Vermiculite, Louisa County, Virginia, USA</t>
  </si>
  <si>
    <t>Vermiculite</t>
  </si>
  <si>
    <t>A pipe spillway through the clay-shale embankment collapsed and caused the dam to fail A downstream impoundment contained the tailings released.</t>
  </si>
  <si>
    <t>Clayton Mine, Idaho, USA</t>
  </si>
  <si>
    <t>A tailings pipeline on the dam crest broke during the night, eroding a gully 2-3 ft wide and 5-6 ft deep on the downstream face of the embankment. No impounded tailings were released.</t>
  </si>
  <si>
    <t>Golden Sunlight, MT, USA</t>
  </si>
  <si>
    <t>It is estimated that 160,000 gal. of cyanide-bearing effluent leaked past the slurry cutoff between April 1983 and June, 1984, with average concentrations of 1.5 mg/l total and 0.3 mg/l free cyanide.  The reason for the leakage is presumed to be an undetected landslide-related discontinuity in the impermeable stratum that was not penetrated by the cutoff.</t>
  </si>
  <si>
    <t>Vallenar 1 and 2</t>
  </si>
  <si>
    <t>The two abandoned dams contained cross-valley impoundments in series, and incorporated only decant structures with no abandonment spillways. Overtopping caused failure of the upper dam and cascade failure of the lower dam.</t>
  </si>
  <si>
    <t>Grey Eagle, California, USA</t>
  </si>
  <si>
    <t>Seepage through/under the dam was higher than expected, and contained high levels of cynaide. A treatment system for the seepage had to be installed.</t>
  </si>
  <si>
    <t>Sipalay, Phillippines, No.3 Tailings Pond (Maricalum Mining Corp)</t>
  </si>
  <si>
    <t>ICOLD, WISE, Piplinks</t>
  </si>
  <si>
    <t>Dam failure, due to slippage of foundations on clayey soils.  Widespread inundation of agricultural land up to 1.5 m high; 1st of 4 discharges reported in this area (4th in 1995); mine reactivated by Philex in 1996 and decommissioned in 2002 after which tailings dried up causing a dust problem as far as 5km from site.</t>
  </si>
  <si>
    <t>Royster, Florida, USA</t>
  </si>
  <si>
    <t>Gypsum</t>
  </si>
  <si>
    <t>The gypsum embankment was built on soft phosphatic clay slimes, which caused a 900-ft section of the embankment slope to fail.  An unknown quantity of low-pH process water was released.</t>
  </si>
  <si>
    <t>Ages, Harlan County, Kentucky, USA</t>
  </si>
  <si>
    <t>Dixie Mine, Colorado, USA</t>
  </si>
  <si>
    <t>Ceased operations in 1954. No additional details available.</t>
  </si>
  <si>
    <t>Py Ga</t>
  </si>
  <si>
    <t>Balka Chuficheva, Russia</t>
  </si>
  <si>
    <t>Texasgulf No. 1 Pond, Beaufort Co., North Carolina, USA</t>
  </si>
  <si>
    <t>Veta de Aqua A</t>
  </si>
  <si>
    <t>Veta de Agua B</t>
  </si>
  <si>
    <t>Tyrone, New Mexico (Phelps Dodge)</t>
  </si>
  <si>
    <t>The failure is attributed to a rapid raising rate and insufficient dissipation of pore pressures in the embankment.</t>
  </si>
  <si>
    <t>Sweeney Tailings Dam, Longmont, Colorado, USA</t>
  </si>
  <si>
    <t>Marga, Sewell, VI Region, Rancagua, Chile - El Teniente (Codelco)</t>
  </si>
  <si>
    <t>Arena, Sewell, VI Region, Rancagua, Chile - El Teniente (Codelco)</t>
  </si>
  <si>
    <t>San Nicolas, Peru</t>
  </si>
  <si>
    <t>Pollution Tingo river, damage to agriculture</t>
  </si>
  <si>
    <t>Kyanite Mining, Virginia, USA</t>
  </si>
  <si>
    <t>Kyanite</t>
  </si>
  <si>
    <t>Churchill Copper, BC</t>
  </si>
  <si>
    <t>Seepage and piping with release of 10,000,000 gallons of supernatant.</t>
  </si>
  <si>
    <t>Churchrock, New Mexico, United Nuclear</t>
  </si>
  <si>
    <t>ICOLD, Wikipedia, Rico</t>
  </si>
  <si>
    <t>Mined closed in 1982; basic surface remediation and tailings pumped into undergorund mine; high radium levels proximal to and on site; EPA program in progress</t>
  </si>
  <si>
    <t>Union Carbide, Uravan, Colorado, USA</t>
  </si>
  <si>
    <t>Two slides occurred on the 1.5:1 embankment slope due to snowmelt and internal seepage.  Both were shallow, measuring 30-80 ft top width, 150-200 ft base width, and 80-100 ft length.</t>
  </si>
  <si>
    <t xml:space="preserve">Unidentified, British Columbia, Canada </t>
  </si>
  <si>
    <t xml:space="preserve">Piping in the sand beach of the tailings dam </t>
  </si>
  <si>
    <t>Suncor E-W Dike, Alberta, Canada</t>
  </si>
  <si>
    <t>Oil Sands</t>
  </si>
  <si>
    <t>Slope instability occurred during construction of the dam.</t>
  </si>
  <si>
    <t>Incident No. 1, Elliot, Ontario, Canada</t>
  </si>
  <si>
    <t>Measures to reduce seepage were undertaken in conjunction with abandonment and closure of the impoundment.  These included an embankment buttress with an internal synthetic impervious membrane, and cement-bentonite grouting of selected zones of the rock foundation.</t>
  </si>
  <si>
    <t>Arcturus, Zimbabwe</t>
  </si>
  <si>
    <t>Following continuous rain over several days (seasonal total rainfall above average), a breach 55m wide suddenly developed, releasing a flow slide of tailings, blocking and contaminating public waterway.  Minor damage to local village.  One child killed and another injured.</t>
  </si>
  <si>
    <t>Asp, Py</t>
  </si>
  <si>
    <t>Mochikoshi No. 2, Japan (2 of 2)</t>
  </si>
  <si>
    <t>ICOLD, Rico, Quelopana 2019, CDA 2017</t>
  </si>
  <si>
    <t>dam failure due to aftershock</t>
  </si>
  <si>
    <t>Mochikoshi No. 1, Japan (1 of 2)</t>
  </si>
  <si>
    <t>ICOLD, WISE, Rico, Ishihara 1984</t>
  </si>
  <si>
    <t>Dam failure due to earthquake</t>
  </si>
  <si>
    <t>Norosawa, Japan</t>
  </si>
  <si>
    <t>ICOLD, Ishihara 1984</t>
  </si>
  <si>
    <t>Hirayama, Japan</t>
  </si>
  <si>
    <t>Syncrude, Alberta, Canada</t>
  </si>
  <si>
    <t>The embankment is founded on pre-sheared clay shales of low residual strength.  Measured foundation movements indicated the potential for foundation instability, and portions of the embankment were re-designed with slopes as flat as 9:1.</t>
  </si>
  <si>
    <t>Madison, Missouri, USA</t>
  </si>
  <si>
    <t>The dam overtopped during an intense 6-inch rainfall due to inadequate spillway capacity.  Tailings were eroded by the impounded water flowing through the breach.  These tailings were subsequently deposited throughout the city of Fredricktown.</t>
  </si>
  <si>
    <t>Grants, Milan, New Mexico, USA mill site (Homestake Mining)</t>
  </si>
  <si>
    <t>Dam failure, due to rupture of plugged slurry pipeline; mill decommissioned in 1993</t>
  </si>
  <si>
    <t>n.a.</t>
  </si>
  <si>
    <t>Western Nuclear, Jeffrey City, Wyoming, USA #2</t>
  </si>
  <si>
    <t>Melting of snow incorporated into the dam fill caused sufficient slumping to allow overtopping to occur.  About 2.3 million gallons of effluent was released along with a small quantity of tailings, but no offsite contamination occurred.</t>
  </si>
  <si>
    <t>Pit No. 2, Western</t>
  </si>
  <si>
    <t>REE</t>
  </si>
  <si>
    <t>An initial localized dike failure in 1976 was attributed to a high phreatic surface in the dike resulting from rainfall and high pond operating levels.  A larger failure one year later showed evidence of upthrusting at the toe of the pit, block-type downslope movement of tailings and sand boils within the failed mass.</t>
  </si>
  <si>
    <t>Unidentified, Hernando, County, Florida, USA</t>
  </si>
  <si>
    <t>Concentrated seepage and piping in karstic foundation limestone occurred at the embankment toe.  A small ring dike was constructed around the area, and water within it was allowed to rise until pressure head balanced seepage exit pressures.  No further piping occurred.</t>
  </si>
  <si>
    <t>Kerr-McGee, Churchrock, New Mexico, USA</t>
  </si>
  <si>
    <t>Differential settlement of foundation soils caused embankment cracking and piping failure. A minor quantity of effluent was released.</t>
  </si>
  <si>
    <t>Zlevoto No. 4, Yugoslavia</t>
  </si>
  <si>
    <t>Dam failure due to high phreatic surface and seepage breakout on the embankment face.  Tailings flow reached and polluted nearby river</t>
  </si>
  <si>
    <t>Dashihe, China</t>
  </si>
  <si>
    <t>The area experienced a M7.8 main shock, a M7.1 shock 15 days later, and numerous aftershocks of magnitude greater than 5.  Damage consisted of cracks on the downstream embankment face and tailings beach, accompanied by boils and fissures near the ponded water.  The dam did not fail and remained in service.</t>
  </si>
  <si>
    <t>Unidentified, Idaho, USA</t>
  </si>
  <si>
    <t>During the spring thaw, severe sloughing on the downstream face of the dam occurred, accompanied by extensive downslope creep of heavily saturated fill containing blocks of frozen soil.</t>
  </si>
  <si>
    <t>Cadet No. 2, Montana,</t>
  </si>
  <si>
    <t>Barite</t>
  </si>
  <si>
    <t>During initial raising of the starter dike, sand and gravel mill reject with excessive fines content was used as fill in the downstream portion of the raise.  This did not provide sufficient drainage, and a slide resulted due to the high phreatic surface.</t>
  </si>
  <si>
    <t>Silverton, Colorado, USA</t>
  </si>
  <si>
    <t xml:space="preserve">Tailings flow slide polluted nearly 100 miles (160 km) of the Animas river and its tributaries; severe property damage; no injuries </t>
  </si>
  <si>
    <t>Madjarevo, Bulgaria</t>
  </si>
  <si>
    <t>Rising of tailings above design level caused overloading of the decant tower and collectors, resulting in structural failure.  Tailings flowed through tower and collector into river and backwater of a water retention downstream.</t>
  </si>
  <si>
    <t>Carr Fork, Utah, USA (Anaconda)</t>
  </si>
  <si>
    <t>Adjacent to Bingham Canyon open pit; underground mine operated form 1979-1982 and re-opened in 1984. The embankment breached due to overtopping when a slide blocked the spillway structure.</t>
  </si>
  <si>
    <t>Skarn</t>
  </si>
  <si>
    <t>Mike Horse, Montana, USA (Asarco)</t>
  </si>
  <si>
    <t>During extreme runoff from a rain-on-snow event, the slopes of a sidehill diversion ditch became saturated and failed, directing the diverted streamflow into the abandoned impoundment.  The decant capacity was insufficient to discharge the inflow, and the embankment was breached by overtopping.</t>
  </si>
  <si>
    <t>Py, En, Ga</t>
  </si>
  <si>
    <t>Dresser No. 4, Montana,</t>
  </si>
  <si>
    <t>The apparent cause of failure was embankment sliding along residual and alluvial foundation soils. The tailings flowslide reached a nearby drainage and from there entered a creek.</t>
  </si>
  <si>
    <t>Keystone Mine, Crested Butte, Colorado, USA</t>
  </si>
  <si>
    <t>Now known as the Mt Emmons mine.</t>
  </si>
  <si>
    <t>Heath Steele main dam, Brunswick, Canada (American Metals)</t>
  </si>
  <si>
    <t>R,E</t>
  </si>
  <si>
    <t>Leakage of water containing copper and zinc. Dam built on fractured bedrock, with no liner or grouting.</t>
  </si>
  <si>
    <t>PY Ga</t>
  </si>
  <si>
    <t>PCS Rocanville, Saskatchewan, Canada</t>
  </si>
  <si>
    <t>K</t>
  </si>
  <si>
    <t>During operation, leakage of brine into the shallow aquifer was detected.</t>
  </si>
  <si>
    <t>Unidentified, Green River, Wyoming, USA</t>
  </si>
  <si>
    <t>Trona</t>
  </si>
  <si>
    <t>Foundation conditions consisted of highly fractured rock with open joints, and the dam initially incorporated a
nominal cutoff. Seepage containing high salt concentrations emerged on the surface downstream from the dam.</t>
  </si>
  <si>
    <t>Bafokeng, South Africa</t>
  </si>
  <si>
    <t>Pt</t>
  </si>
  <si>
    <t>ICOLD, WISE, Rico, Quelopana, 2019</t>
  </si>
  <si>
    <t>https://books.google.com/books?id=mDgarPrQ1_YC&amp;pg=PA383&amp;lpg=PA383&amp;dq=Bafokeng+tailings&amp;source=bl&amp;ots=rgKF0PG8jS&amp;sig=ZHuhBXlzouXT6uMa4exSS0DC96U&amp;hl=en&amp;sa=X&amp;ved=0ahUKEwjKj4OnguLMAhUMcj4KHaBwAc0Q6AEIMDAD#v=onepage&amp;q=Bafokeng%20tailings&amp;f=false (copied 9Jun16)</t>
  </si>
  <si>
    <t>Golden Gilpin Mine, Colorado, USA</t>
  </si>
  <si>
    <t>Deneen Mica Yancey County, North Carolina, USA</t>
  </si>
  <si>
    <t>Mica</t>
  </si>
  <si>
    <t>During a heavy rain, the dam overtopped and deep gullies were eroded into the embankment face.  This loss of support caused sliding of the downstream slope over its full height and over a width of 200 ft.  Slimes were released to an adjacent river.</t>
  </si>
  <si>
    <t>Ag</t>
  </si>
  <si>
    <t>Rain on heavy snowpack caused the impoundment to fill to capacity, and emergency pumping was insufficient to prevent overtopping with the loss of 2 million gallons of water and about 20% of the impounded tailings.</t>
  </si>
  <si>
    <t>Galena Mine, Idaho, USA (ASARCO) (2 of 2)</t>
  </si>
  <si>
    <t xml:space="preserve">Three tailings impoundments in a sidehill configuration adjoined each other within a narrow valley with a creek at their toe.  During a rain-on-snow event, flooding on the creek reached estimated 100-yr recurrence interval flows.  A culvert in the creek upstream from the impoundments became blocked by debris, diverting a large portion of the streamflow into the uppermost impoundment.  Lacking sufficient decant spillway capacity for these flows the uppermost embankment breached by overtopping, resulting in cascade failure of all three impoundments.  Tailings released in the failure covered about 5 acres, including a short section of highway and railroad track. </t>
  </si>
  <si>
    <t>Majdanpek, Serbia, Valja Fundata tailings dam, (RTB Copper Mines)</t>
  </si>
  <si>
    <t xml:space="preserve">Tailings and liquid flowed for 32 hours into the Valja Mastaka stream, reaching the Veliki Pek river at Debeli Lug, killing off the entire river fauna for several tens of kilometers, all the way to its confluence with the Danube. </t>
  </si>
  <si>
    <t>Berrien, France</t>
  </si>
  <si>
    <t>The starter dike for an upstream embankment partially breached due to seepage and piping after heavy rains.</t>
  </si>
  <si>
    <t>GCOS, Alberta, Canada</t>
  </si>
  <si>
    <t>Several episodes of instability occurred within compacted fill that was being placed over spigotted beach sand tailings during construction of upstream raises.</t>
  </si>
  <si>
    <t>Unidentified, Mississippi, USA #2</t>
  </si>
  <si>
    <t>When the embankment reached a height of 65 feet, slope instability occurred due to undrained shearing in soft foundation clays that had reached normally-consolidated conditions under the applied embankment loading.  Further raising was discontinued, and the impoundment was subsequently abandoned.</t>
  </si>
  <si>
    <t>Unidentified, Canaca, Mexico</t>
  </si>
  <si>
    <t>Overtopping resulted in breach of the embankment, loss of impounded water, and erosional-type gullying of tailings within the impoundment.  Flow sliding of the tailings mass, however, did not occur.</t>
  </si>
  <si>
    <t>Ray Mine, Arizona, USA #2 (Kennecott)</t>
  </si>
  <si>
    <t>Instability occurred along a small section of the embankment near the location where embankment failure had previously occurred on Dec. 2, 1972. No tailings were released. An earlier failure due to "perched seepage conditions along a slimes layer".</t>
  </si>
  <si>
    <t>(unidentified), Southwestern USA</t>
  </si>
  <si>
    <t>The dam included a 60 foot high zoned earthfill starter dike.  Prior to failure, two 15-foot high upstream raises had been added using perimeter dikes of uncompacted clayey soils derived from weathered shales.  A third raise of cycloned sand tailings was under construction when the uncompacted shale dikes slumped from increased load and pore pressure.  The resulting embankment breach took the form of a narrow gulley down to the level of the starter dike crest, and released about one-third of the impoundment contents in the form of a tailings flowslide. Tailings reached streams and rivers as far as 15 miles away.</t>
  </si>
  <si>
    <t>Earth Resources, N M,</t>
  </si>
  <si>
    <t>Improper operation and inadequate tailings beach deposition allowed ponded water to encroach on the embankment crest and overtopping failure to occur.</t>
  </si>
  <si>
    <t>Ray Mine, Arizona, USA</t>
  </si>
  <si>
    <t>Slope instability along a 500-ft section of the embankment caused failure to occur.  Instability is believed to have been related to saturation and perched seepage conditions along a layer of slimes deposited within the embankment 20 years earlier.  Released tailings covered a small section of an adjacent railroad.</t>
  </si>
  <si>
    <t>Brunita Mine, Caragena, Spain (SMM Penaroya)</t>
  </si>
  <si>
    <t>Zn, Pb, Cu</t>
  </si>
  <si>
    <t>Martín-Crespo et al 2017, Rodríguez et al. 2011, WISE</t>
  </si>
  <si>
    <t>In October 1972, an extremely intense rainfall event caused instability in the Brunita mine pond. A flash flood of the tailings killed one person and caused serious material damage.</t>
  </si>
  <si>
    <t>Buffalo Creek, West Virginia, USA (Pittson Coal Co.)</t>
  </si>
  <si>
    <t>ICOLD, WISE, Rico, CDA 2017</t>
  </si>
  <si>
    <t>Tailings traveled 27 km downstream, 125 people lost their lives, 500 homes were destroyed. Property and highway damage exceeded $65 million</t>
  </si>
  <si>
    <t>Galena Mine, Idaho, USA (ASARCO) (1 of 2)</t>
  </si>
  <si>
    <t>Flooding on the stream adjacent to the toe of four sidehill type impoundments caused erosion damage to the embankments.</t>
  </si>
  <si>
    <t>Fort Meade, Florida (Cities Service)</t>
  </si>
  <si>
    <t>WISE, Rico, CDA 2017</t>
  </si>
  <si>
    <t>Breach of the dam allowed the phosphatic clay slimes to enter the Peace River, where they were carried in suspension for 120 km. The cause of the failure is unknown, although the dam was observed to have been intact and with no signs of distress 15 minutes before the failure occurred.</t>
  </si>
  <si>
    <t>Certej gold mine, Romania</t>
  </si>
  <si>
    <t>Mining Watch Romania, 30Oct14;  Adevărul, 14Oct10, Rana</t>
  </si>
  <si>
    <t>43 years since the Certej gold mine dam failure, Mining Watch Romania, October 30, 2014; Certej 1971 forgotten tragedy of 89 lives buried under 300 thousand cubic meters of mud, Adevărul, October 14, 2010</t>
  </si>
  <si>
    <t>Chungar, Peru</t>
  </si>
  <si>
    <t>yes</t>
  </si>
  <si>
    <t>Rudolph &amp; Coldewey 2008</t>
  </si>
  <si>
    <t>M 4.8 earthquake caused a landslide that broke the tailings dam.  Tailings mud destroyed the surface facilities of the mine and flew into the shafts. Only 25 miners survived. (used average for deaths for severity score)</t>
  </si>
  <si>
    <t>Ticapampa, Peru</t>
  </si>
  <si>
    <t>3 dead, 1 destroyed house, interruption of little Lima highway-Huaraz.</t>
  </si>
  <si>
    <t>Pinchi Lake, BC, Canada</t>
  </si>
  <si>
    <t>Water decanted from the impoundment flowed in an unlined channel parallel to the downstream toe of the dam.  Erosion of the unlined channel produced downcutting of as much as 12 feet.  This triggered cracking and deformation of the downstream embankment slope, with movements seated within lacustrine foundation sediments at a depth coincident with the eroded channel bottom.</t>
  </si>
  <si>
    <t>Atacocha, Peru (Compañía Minera Atacocha)</t>
  </si>
  <si>
    <t>St</t>
  </si>
  <si>
    <t>Pollution of Huallaga river and damage to road infrastructure</t>
  </si>
  <si>
    <t>Quiruvilca mine, Almivirca tailings dam, Peru (2 of 2)</t>
  </si>
  <si>
    <t>Cu, Ag, Pb, Zn</t>
  </si>
  <si>
    <t>Pollution of San Felipe river</t>
  </si>
  <si>
    <t>Western Nuclear, Jeffrey City, Wyoming, USA</t>
  </si>
  <si>
    <t>A break in the tailings discharge line caused the dike to breach and tailings to flow for a period of 2 hours.  No offsite contamination occurred.</t>
  </si>
  <si>
    <t>Mufulira, Zambia (Roan Consolidated Mines)</t>
  </si>
  <si>
    <t>Saturated slime tailings deposited in a TSF #3 over subsidence feature flowed into an underground mine killing 89 miners.</t>
  </si>
  <si>
    <t>Maggie Pye, United Kingdom</t>
  </si>
  <si>
    <t>Slope failure occurred immediately after completion of a perimeter dike to raise the embankment and following a period of heavy rainfall.</t>
  </si>
  <si>
    <t>Park, United Kingdom</t>
  </si>
  <si>
    <t>Overtopping failure occurred due to ice blockage of a decant structure.</t>
  </si>
  <si>
    <t>Portworthy, United Kingdom</t>
  </si>
  <si>
    <t>Dam breach occurred due to structural failure of a decant conduit.</t>
  </si>
  <si>
    <t>Unidentified, Mississippi, USA</t>
  </si>
  <si>
    <t>Overtopping occurred due to accumulation of water in the impoundment from hurricane rainfall.  The embankment breached and water was released, but flow failure of the tailings did not develop.</t>
  </si>
  <si>
    <t>Williamsport Washer, Maury County, Tennessee, USA</t>
  </si>
  <si>
    <t>No details provided.</t>
  </si>
  <si>
    <t>Phoenix Copper, BC</t>
  </si>
  <si>
    <t>Piping failure occurred 25 years after closure with a release of 9 million gallons of tailings and supernatant.</t>
  </si>
  <si>
    <t>Bilbao, Spain</t>
  </si>
  <si>
    <t>Sloughing of the rockfill dam following heavy rains caused large strains in the saturated tailings deposit that induced liquefaction and tailings flowsliding, with major downstream damage and loss of life.</t>
  </si>
  <si>
    <t>Buenaventura, Peru</t>
  </si>
  <si>
    <t>Gill 2011, Oldecop &amp; Rodríguez 2007</t>
  </si>
  <si>
    <t>"Damage to the agriculture of Huachocolpa, pollution" (not enough information for a higher Severity Code) (http://www.acingenieros.com/descargas/pdfs/Articulo_03_Parte_03.pdf)</t>
  </si>
  <si>
    <t>Monsanto Dike 15, TN,</t>
  </si>
  <si>
    <t xml:space="preserve">Excessive seepage through the dam occurred during the first few years of operation. No loss of tailings, or damage to dam.  </t>
  </si>
  <si>
    <t>Stoney Middleton, UK</t>
  </si>
  <si>
    <t>The retaining dam of a settling pond burst and there was damage to property and roads.</t>
  </si>
  <si>
    <t>Yauli-Yacu, Peru</t>
  </si>
  <si>
    <t xml:space="preserve">Gill 2011, Oldecop &amp; Rodríguez 2007  </t>
  </si>
  <si>
    <t>Interruption of the central road and pollution of the Rimac River (not enough information for a higher Severity Code).</t>
  </si>
  <si>
    <t>Hokkaido, Japan</t>
  </si>
  <si>
    <t>The embankment failed by liquefaction during the M7.8 Tokachi-Oki earthquake, and the resulting flowslide reached and crossed a river at the downstream toe of the embankment</t>
  </si>
  <si>
    <t>Agrico Chemical, Florida, USA</t>
  </si>
  <si>
    <t>Dam breach resulted in pollution of a nearby creek and the Peace River.</t>
  </si>
  <si>
    <t>IMC K-2, Saskatchewan, Canada</t>
  </si>
  <si>
    <t>The collector ditch proved to be too shallow to completely control seepage.</t>
  </si>
  <si>
    <t>Iwiny Tailings Dam, Poland</t>
  </si>
  <si>
    <t>ICOLD Bulletin 121</t>
  </si>
  <si>
    <t>Underground mining upward stopping created a cavity and ultimately a sinkhole beneath the upstream slope of the dam.  A breach occurred near S end of dam: liquefied tailings swept down the valley with a width of 50m to 220m, covering 7 small villages, destroying the railway and killing 18 people.</t>
  </si>
  <si>
    <t>Climax, Grand Junction, CO, USA - Mill (Climax Molybdenum Co)</t>
  </si>
  <si>
    <t>Mill decommissioned in 1970</t>
  </si>
  <si>
    <t xml:space="preserve"> Fort Meade, Florida (Mobil Chemical)</t>
  </si>
  <si>
    <t>250,000 m3 of phosphatic clay slimes, 1.8 million m3 of water.  Spill reaches Peace River, fish kill reported</t>
  </si>
  <si>
    <t>Unidentified, United Kingdom</t>
  </si>
  <si>
    <t>The failure occurred during regrading operations to stabilize bulging and deformation of the downstream dam slope that had occurred two months previously.  The tailings flow failure covered an area of 4 ha.</t>
  </si>
  <si>
    <t>Unidentified, United Kingdom #2</t>
  </si>
  <si>
    <t>Unidentified, United Kingdom #3</t>
  </si>
  <si>
    <t>Aberfan, Tip No 7, South Wales Colliery</t>
  </si>
  <si>
    <t>Blight &amp; Fourie, 2004; WISE; Wikipedia</t>
  </si>
  <si>
    <t xml:space="preserve">Coal tip (waste rock pile) failure. Waste dumped over spring on hillside above village in Tips;  a Tip failed in 1939 burying a road, Tip 4 failed in 1944, Tip 7 failed in 1966 and slid into village </t>
  </si>
  <si>
    <t>Geising/Erzgebirge, German Democratic Republic VEB Zinnerz</t>
  </si>
  <si>
    <t>Collapse of stream deviation tunnel located under the Tiefenbachtal tailings dam. The iron oxide slurry reached the Müglitz river and then the Elbe river, coloring it red until Hamburg.</t>
  </si>
  <si>
    <t>Mir mine, Sgurigrad, Bulgaria</t>
  </si>
  <si>
    <t>ICOLD, WISE, Quelopana, 2019</t>
  </si>
  <si>
    <t>Tailings wave traveled 8 km to the city of Vratza and destroyed half of Sgorigrad village 1 km downstream, killing 488 people.</t>
  </si>
  <si>
    <t>Williamthorpe, UK #2</t>
  </si>
  <si>
    <t>A slurry pond that had been built into the Old Dirt Tip collapsed, sending a flow of tailings over an adjacent road which was covered to a depth of 3m and remained closed for 10 days.</t>
  </si>
  <si>
    <t>Gypsum Tailings Dam (Texas, USA)</t>
  </si>
  <si>
    <t>ICOLD, WISE, CDA 2017</t>
  </si>
  <si>
    <t>The failure is attributed to seepage-related slumping and piping that initiated at the toe and progressed until breach of the embankment and tailings flowsliding occurred.  The drainage system is believed to have been ineffective due to insufficient permeability of the sand.</t>
  </si>
  <si>
    <t>Williamthorpe, UK #1</t>
  </si>
  <si>
    <t>The failure is thought to have been triggered by excess foundation pore pressures.</t>
  </si>
  <si>
    <t>Derbyshire, United Kingdom</t>
  </si>
  <si>
    <t>Failure by foundation sliding was attributed to artesian foundation pore pressures produced by seepage from adjacent active impoundments and natural recharge, with subsidence from underground workings as a possible contributing cause.</t>
  </si>
  <si>
    <t>Tymawr, United Kindom #2</t>
  </si>
  <si>
    <t>Lagoon has been formed in heaps of colliery waste on mountain side.  When tailings level reached 175m, the downslope bund breached and the released tailings flowed down towards the river and entered the colliery car park at elevation 65m where it smashed two or three cars.  It could easily have gone down the shaft.</t>
  </si>
  <si>
    <t>El Cobre Old Dam</t>
  </si>
  <si>
    <t>The tailings failures of March 28, 1965, were from La Ligua, Chile, earthquake.  This accounts for a sigificant part of the large number of earthquakes in the period of 1960-1970.  About half of the failed dams  were abandoned, and half were lecated at operating mines. (see Villavicencio et al, 2014).  The dam had been constructed according to the upstream method by spigotting from flumes on the crest and was in use as an emergency impoundment at the time of the earthquake.  Embankment slopes as steep as 1.2:1 and the presence of slimes layers near the face suggest that static stability may have been marginal even before the earthquake.  The tailings flowslide destroyed the town of El Cobre, killing more than 200.</t>
  </si>
  <si>
    <t>El Cobre New Dam</t>
  </si>
  <si>
    <t>The tailings failures of March 28, 1965, were from La Ligua, Chile, earthquake.  The dam was constructed by cycloning and is inferred to have been raised according to the downstream method with a downstream slope of 3.7:1.  The impoundment had undergone rapid filling immediately prior to the M7-7 1/4 La Ligua earthquake of March 28, 1965.  Eyewitness accounts indicated that the impounded slimes completely liquefied, with waves generated on the surface.  Inertial forces combined with increased pressure from the liquefied slimes opened a breach near the abutment, which was rapidly enlarged by the flowslide.  The failure, combined with that of the adjacent Old Dam, destroyed the town of El Cobre and killed more than 200 people.</t>
  </si>
  <si>
    <t>El Cobre Small Dam - El Soldado (Penarroya)</t>
  </si>
  <si>
    <t>The El Cobre Small Dam was adjacent to the New Dam and Old Dam, both of which failed during the M7-7 1/4 La Ligua earthquake.  The Small Dam was similar in construction to the Old Dam with steep (1.2:1) slopes, but was abandoned at the time of the earthquake, with a desiccated surface crust about 5 m deep.  Damage in the form of local slides is reported, but the dam remained essentially intact.</t>
  </si>
  <si>
    <t>21st c</t>
  </si>
  <si>
    <t>La Patagua New Dam, Chile (La Patagua - private)</t>
  </si>
  <si>
    <t>ICOLD, Rico, Rana</t>
  </si>
  <si>
    <t>The tailings failures of March 28, 1965, were from La Ligua, Chile, earthquake.  The New Dam was being used to retain mill process water at the time of the M7-7 1/4 1965 La Liqua earthquake, and pond water levels retained by the upstream-type embankment were relatively high.  Embankment slopes were a maximum of 1.4:1.  The dam failed by liquefaction during the earthquake, but no damage was reported.</t>
  </si>
  <si>
    <t>Los Maquis No. 3</t>
  </si>
  <si>
    <t>The tailings failures of March 28, 1965, were from La Ligua, Chile, earthquake.  The dam was constructed by the upstream method with slopes as steep as 1.4:1.  No damage from the resulting flowslide was reported.</t>
  </si>
  <si>
    <t>Bellavista, Chile</t>
  </si>
  <si>
    <t>The tailings failures of March 28, 1965, were from La Ligua, Chile, earthquake.  Only 8m separated the edge of the ponded water from the crest of this upstream-type embankment with slopes as steep as 1.4:1. According to eyewitness accounts, the face of the embankment slid first, followed by flowsliding of the tailings behind the breach.</t>
  </si>
  <si>
    <t>Hierro Viejo, Chile</t>
  </si>
  <si>
    <t>The tailings failures of March 28, 1965, were from La Ligua, Chile, earthquake.  This upstream dam experienced liquefaction flow failure. The liquefied tailings traveled a distance of 1 km on the gently sloping valley floor without doing any damage.</t>
  </si>
  <si>
    <t>Ramayana No. 1, Chile</t>
  </si>
  <si>
    <t>The tailings failures of March 28, 1965, were from La Ligua, Chile, earthquake.  Two nearly identical upstream type dams were located on a 30 degree mountainside slope and used alternately.  Dam No.  1 was breached during the M7-7 1/4 Ligua earthquake, releasing a small flowslide from the upper portion of the impounded tailings.</t>
  </si>
  <si>
    <t>Cerro Blanco de Polpaico, Chile</t>
  </si>
  <si>
    <t>The tailings failures of March 28, 1965, were from La Ligua, Chile, earthquake.  The rockfill dam with slideslopes of about 1.5:1.  Damage consisted of shallow longitudinal cracking on the crest.</t>
  </si>
  <si>
    <t>El Cerrado, Chile</t>
  </si>
  <si>
    <t>The tailings failures of March 28, 1965, were from La Ligua, Chile, earthquake.  The impoundment, incorporating 3 levels, had been abandoned for 10 years.  The embankments were constructed with 1.4:1 slopes.  The earthquake produced cracks up to 6 feet deep along the entire crest accompanied by several circular slides, especially at corners of the embankment.  Crest deformation up to 1 foot also occurred.</t>
  </si>
  <si>
    <t>Los Maquis No. 1</t>
  </si>
  <si>
    <t>ICOLD, Quelopana, 2019</t>
  </si>
  <si>
    <t>The tailings failures of March 28, 1965, were from La Ligua, Chile, earthquake.  The dam experienced strong shaking during the earthquake and was adjacent to the active Los Maguis No.  3 dam which failed. The No.1 dam had been out of service for many years, and experienced only slight cracking along the crest and small slides in dry tailings on the sideslopes.</t>
  </si>
  <si>
    <t>Sauce No. 1, Chile</t>
  </si>
  <si>
    <t>The tailings failures of March 28, 1965, were from La Ligua, Chile, earthquake.  The No. 1 dam had been constructed with 1.7:1 slopes and was in active operation at the time of the earthquake.  Serious cracking occurred at one corner, but the embankment did not fail.</t>
  </si>
  <si>
    <t>Sauce No. 2, Chile</t>
  </si>
  <si>
    <t>The tailings failures of March 28, 1965, were from La Ligua, Chile, earthquake.  The No. 2 dam was inactive at the time of the earthquake, and suffered minor cracking.</t>
  </si>
  <si>
    <t>Sauce No. 3, Chile</t>
  </si>
  <si>
    <t>The tailings failures of March 28, 1965, were from La Ligua, Chile, earthquake.  The No.  3 dam was inactive at the time of the earthquake, and suffered minor cracking.</t>
  </si>
  <si>
    <t>Sauce No. 4, Chile</t>
  </si>
  <si>
    <t>The tailings failures of March 28, 1965, were from La Ligua, Chile, earthquake. The No. 4 dam was inactive at the time of the earthquake, and suffered minor cracking.</t>
  </si>
  <si>
    <t>Cerro Negro No. (3 of 5)</t>
  </si>
  <si>
    <t>The upstream type dam experienced strong shaking during the M7-7 1/4 La Ligua earthquake.  Eyewitness accounts indicate that surface waves were generated on the liquefied slimes for as long as 1-1/2 minutes after shaking ceased.  These waves of liquefied slimes eroded the small perimeter dike on the embankment crest, breaching the embankment and producing a tailings flowslide.</t>
  </si>
  <si>
    <t>Cerro Negro No. (2 of 5)</t>
  </si>
  <si>
    <t>The Cerro Negro No.  2 dam was inactive at the time of the M7-7 1/4 La Ligua earthquake and adjacent to the No.  3 dam which failed.  Its slopes were as steep as 1:1.  The No.  2 dam, like the adjoining inactive No.  1 dam, experienced cracking along the crest and small slides.</t>
  </si>
  <si>
    <t>Cerro Negro No. (1 of 5)</t>
  </si>
  <si>
    <t>The Cerro Negro No. 1 dam was inactive at the time of the M7-7 1/4 La Ligua earthquake and adjacent to the No. 3 dam which failed.  Its slopes were as steep as 1:1.  The No. 1 dam experienced cracking, especially along the crest, and some small slides.</t>
  </si>
  <si>
    <t>American Cyanamid, Florida #2</t>
  </si>
  <si>
    <t>Release of impounded phosphatic clay slimes caused pollution of an adjacent creek and the Alafia River</t>
  </si>
  <si>
    <t>N'yukka Creek, USSR</t>
  </si>
  <si>
    <t>The dam was constructed as a starter dike for subsequent upstream raising, and operated initially to retain water.  During first filling, sinkholes appeared in both abutments, and were initially treated by covering with tailings.  When this proved ineffective, a concrete cutoff wall was constructed through the embankment and into the foundation.  Sinkhole development was attributed to thawing of foundation permafrost that allowed ice-filled joints in foundation rock to transmit seepage and piping to occur.</t>
  </si>
  <si>
    <t>The dam was initially constructed and raised using clay and gravel soils with downstream slopes of 1.5:1.  Slope instability occurred due to lack of internal drainage and the steep embankment slopes.  An internal drainage zone was incorporated for subsequent raises of the dam.</t>
  </si>
  <si>
    <t>Alcoa, Texas, USA</t>
  </si>
  <si>
    <t>Cause of the failure is not reported.  Released material was contained in a downstream impoundment.</t>
  </si>
  <si>
    <t xml:space="preserve">Castano Viejo Mine, San Juan, Argentina </t>
  </si>
  <si>
    <t>Pb, Zn, Cu, Ag</t>
  </si>
  <si>
    <t>Wood</t>
  </si>
  <si>
    <t xml:space="preserve">Garino et al 2016, Pacheco 2018. </t>
  </si>
  <si>
    <t>The mine utilized several primative dams, one of which collapsed during operation. The reason of the failure is unknown but there is some evidence suggesting it was caused by water injection, due the rupture of a decant pipe, followed by erosion of the external slope and tailings liquefaction. The tailings flowed downstream causing 3 causalities without reaching the Castaño River.</t>
  </si>
  <si>
    <t>El Descargador, Cartagena-La Unión, Murcia province, Spain (Belleza Group)</t>
  </si>
  <si>
    <t xml:space="preserve">Tailings dam failure due to static liquefaction after several days of rain. The release affected an area of 4 km2, different infrastructures (Cartagena-Cabo de Palos highway, the Cartagena-Los Blancos railroad), the watercourse of Beal wadis stream, and the El Mar Menor lagoon, an area of great ecological and patrimonial value in the Mediterranean Sea </t>
  </si>
  <si>
    <t>Utah Construction, Riverton, Wyoming, USA</t>
  </si>
  <si>
    <t>The dam was intentionally breached and a 2-foot depth of effluent was released to prevent uncontrolled release of the impoundment contents during heavy rain.</t>
  </si>
  <si>
    <t>Louisville, USA</t>
  </si>
  <si>
    <t>Carbide</t>
  </si>
  <si>
    <t>Excessive seepage and subsequent erosion of the embankment</t>
  </si>
  <si>
    <t>Huogudu, Yunnan Tin Group Co., Yunnan</t>
  </si>
  <si>
    <t>Mines Development, Edgemont, South Dakota, USA</t>
  </si>
  <si>
    <t>The dam failed from unreported causes.  Tailings released reached a creek and some were carried 25 miles to a reservoir downstream.</t>
  </si>
  <si>
    <t>American Cyanamid, Florida</t>
  </si>
  <si>
    <t>ICOLD; Beavers 2013.</t>
  </si>
  <si>
    <t>A gypsum stack dike break occurred at American Cyanamid Phosphate Complex in Brewster, Florida.  Approximately 3 billion gallons of process water were released into Hooker's Prairie.  The water was contained and limed on-site before the water was discharged into the South Prong of the Alafia River.  (An Overview of Phosphate Mining and Reclamation in Florida, Casey Beavers, University of Florida thesis, April 2013)</t>
  </si>
  <si>
    <t>Quiruvilca mine, Almivirca tailings dam, Peru (1 of 2)</t>
  </si>
  <si>
    <t>ICOLD, Oldecop &amp; Rodríguez 2007</t>
  </si>
  <si>
    <t>An earthquake of M6-3/4 that occurred in northern Peru following 3 weeks of heavy rainfall caused liquefaction failure of a tailings embankment located in the vicinity of the epicenter.</t>
  </si>
  <si>
    <t>Union Carbide, Maybell, Colorado, USA</t>
  </si>
  <si>
    <t>The dam failed from unreported causes.  No damage was reported, and effluent released did not reach any flowing stream.</t>
  </si>
  <si>
    <t>Tymawr, United Kingdon #1</t>
  </si>
  <si>
    <t>Lagoon had been formed in the toe of a pile of colliery waste on a valley side at an elevation of about 183m, and washery tailings pumped to it by pipeline.  The downslope bund overtopped and breached, releasing tailings that flowed down to an elevation of 65m near the Rhondda River.</t>
  </si>
  <si>
    <t>Jupille, Belgium</t>
  </si>
  <si>
    <t>Blight &amp; Fourie 2004, CDA 2017</t>
  </si>
  <si>
    <t>Cause - Fly ash dum faulure due to removal of toe support of dump. 11 deaths, houses destroyed.</t>
  </si>
  <si>
    <t>La Luciana, Reocín (Santander), Cantabria, Spain</t>
  </si>
  <si>
    <t>Fernández-Naranjo 2017, Quelopana, 2019</t>
  </si>
  <si>
    <t>Several victims of the first failure died because they were trapped when a second landslide buried them. The material reached distances over 500 m until have been channeled to the Besaya River.</t>
  </si>
  <si>
    <t>San Finx (Industrias Gallegas S.A.), Lousame, La Coruña, Galicia, Spain</t>
  </si>
  <si>
    <t>Rego Candamil Néstor, ‘Pregunta sobre las minas de San Fins en Lousame’, 2021</t>
  </si>
  <si>
    <t>The release left sterile patches of land, turning many highquality plots into wasteland</t>
  </si>
  <si>
    <t>Lower Indian Creek, MO, USA</t>
  </si>
  <si>
    <t>The original earthfill dam was constructed in 1953 to an initial height of 45 feet and raised several times with additional earthfill.  In 1959, the spillway washed out in a flood, causing some release of tailings but no breach or damage to the dam embankment.  In 1960, the dam was reported to have shown signs of slumping on its 2:1 downstream face and was buttressed with a rockfill toe berm at a 3:1 slope.  The dam remained in service was raised from 1971 to 1976 with cycloned sand tailings, and reached an ultimate height of 83 feet.</t>
  </si>
  <si>
    <t>Union Carbide, Green River, Utah, USA</t>
  </si>
  <si>
    <t>The tailings dam failed during a flash flood, with tailings and mill effluent reaching a creek and river.</t>
  </si>
  <si>
    <t>Mailuu-Suu #7 tailings dam (Kyrgyzstan)</t>
  </si>
  <si>
    <t>Wikipedia (2017)</t>
  </si>
  <si>
    <t>About 50% of the entire volume of the dam flowed into the swift Mailuu-Suu River, only 30 metres (98 ft) downhill from the breach. The waste then spread about 40 kilometres (25 mi) downstream across the national border into Uzbekistan then into the heavily populated Fergana Valley. Multiple deaths.</t>
  </si>
  <si>
    <t>Milpo, Peru</t>
  </si>
  <si>
    <t xml:space="preserve">Oldecop &amp; Rodríguez 2007  </t>
  </si>
  <si>
    <t>Several dead, interruption of the mountain road Pasco-Huánuco, environmental damage</t>
  </si>
  <si>
    <t>Grootvlei, South Africa</t>
  </si>
  <si>
    <t>An embankment slope failure occurred after a prolonged period of rain when water covered the tailings beach and encroached upon the embankment crest.  About one third of the impoundment contents were lost in the ensuing tailings flowslide.</t>
  </si>
  <si>
    <t>Unidentified, Peace River, Florida, USA 3/52</t>
  </si>
  <si>
    <t>The dam failed by sliding of the downstream and possibly also the upstream slope.</t>
  </si>
  <si>
    <t>Unidentified, Alfaria River, Florida, USA 2/52</t>
  </si>
  <si>
    <t>The dam incorporated a return-water canal at its downstream toe that impounded water against the downstream face of the dam.  Failure occurred when water in the canal was released by a break in its confining dike.  The rapid reduction in canal tailwater level probably caused rapid-drawdown instability of the downstream slope of the impoundment dam.  The breach was about 100 feet wide, and the resulting release of phosphatic clay slimes impounded behind the dam produced suspended solids concentrations as high as 20,000 ppm in the Alafia River.</t>
  </si>
  <si>
    <t>Casapulca, Peru (Centromin)</t>
  </si>
  <si>
    <t xml:space="preserve">Oldecop &amp; Rodríguez 2007.  </t>
  </si>
  <si>
    <t>Contamination of the Rimac River, several deaths</t>
  </si>
  <si>
    <t>Unidentified, Peace River, Florida, USA 9/51</t>
  </si>
  <si>
    <t>At the time of failure, the impoundment contained about 12 feet of phosphatic clay slimes and 1.5 feet of water in direct contact with the upstream embankment face.  Failure occurred by seepage and piping on the downstream face of the embankment, with a possible contributing factor being 1.6 inches of rainfall prior to failure.  The released slimes produced suspended solids concentrations of 15,000 ppm in a creek immediately adjacent to the impoundment and 800 ppm in the Peace River farther downstream.</t>
  </si>
  <si>
    <t>Unidentified, Peace River, Florida 7/51</t>
  </si>
  <si>
    <t>The dam had been constructed to a height of 100 feet using draggling-cast mine waste, probably consisting of sands and clays.  At the time of failure, phosphate slimes and clear water were impounded to a depth of 25 feet, and failure is believed to have been due to seepage and piping, perhaps exacerbated by considerable rainfall just prior to the failure.  The released slimes produced suspended solids concentrations as high as 800 ppm in the Peace River.</t>
  </si>
  <si>
    <t>Unidentified, Peace River, Florida, USA 2/51</t>
  </si>
  <si>
    <t>The dam had been raised in height several months prior to the failure using sand fill.  At the time of failure, water at least 5 feet deep was in direct contact with the upstream face of the dam, including the interface between the new and old fill.  The failure is thought to be related to either the incorporation of logs and brush in the original portion of the structure, or an old decant pipe found at the bottom of the breach.  In either case, seepage and piping were the eventual cause of failure.  The phosphate clay slimes released produced suspended solids concentrations as high as 8000 ppm in the Peace River.</t>
  </si>
  <si>
    <t>Sullivan Mine, Kimberley, BC, Canada</t>
  </si>
  <si>
    <t>The embankment was constructed by direct spigotting of tailings using upstream raising procedures.  The foundation is believed to have consisted of low-permeability glacial till.  The failure is attributed to freezing of the dam face during a period of high snowmelt and spring runoff that raised the phreatic surface and caused slope instability.  A large tailings flowslide was triggered that moved toward, but apparently did not reach, the St.  Mary River a few miles away. Frozen blocks of material were observed in the flow failure mass.</t>
  </si>
  <si>
    <t>Castle Dome, Arizona, USA</t>
  </si>
  <si>
    <t>The failure of a sand dike occurred due to excessive seepage and high phreatic conditions.</t>
  </si>
  <si>
    <t>Hollinger, Canada</t>
  </si>
  <si>
    <t xml:space="preserve">The dam was constructed on 5 to 17 feet of muskeg overlying alluvial sands, clays, and clayey silts.  Between 1936 and 1944, 17 separate episodes of foundation sliding occurred, producing subsidence of the embankment crest and lateral spreading.  Failures occurred rapidly (within a few minutes) and without warning. Crest subsidence ranged from 4-8 feet when the embankment height was about 15 feet to 20-25 feet, after embankment raising to a height of 50 ft. </t>
  </si>
  <si>
    <t>Tip No 4, UK</t>
  </si>
  <si>
    <t>Captains Flat Dump 3, Australia</t>
  </si>
  <si>
    <t>No details of the failure are available, except that the tailings liquefied and the resulting tailings flowslide reached a nearby river.</t>
  </si>
  <si>
    <t>Kennecott, Utah, USA</t>
  </si>
  <si>
    <t>Dam breach was caused by shear failure in weak foundation materials.</t>
  </si>
  <si>
    <t>Kennecott, Garfield, Utah, USA</t>
  </si>
  <si>
    <t>Breach of the embankment triggered a tailings flowslide.  Accounts indicate that rainfall proceeding the failure which may have increased dike saturation, and that "minor shearing" may have initiated the failure.</t>
  </si>
  <si>
    <t>St. Joe Lead, Flat Missouri, USA</t>
  </si>
  <si>
    <t>During embankment raising, a portion of the tailings was discharged from the rear of the impoundment producing a narrow sand tailings beach and accumulation of water near the embankment crest.</t>
  </si>
  <si>
    <t>Captains Flat Dump 6A, Australia</t>
  </si>
  <si>
    <t>Abercyon, UK</t>
  </si>
  <si>
    <t>Los Cedros, Tlalpujahua, Michoacán, México</t>
  </si>
  <si>
    <t>Macias et al, 2015</t>
  </si>
  <si>
    <t>The 27 May 1937 catastrophic flow failure of gold tailings at Tlalpujahua, Michoacán, Mexico, J. L. Macías, P. Corona-Chávez, J. M. Sanchéz-Núñez, M. Martínez-Medina, V. H. Garduño-Monroy, L. Capra, F. García-Tenorio, and G. Cisneros-Máximo, Nat. Hazards Earth Syst. Sci., 15, 1069–1085, 2015, www.nat-hazards-earth-syst-sci.net/15/1069/2015/</t>
  </si>
  <si>
    <t>Simmer and Jack, South Africa</t>
  </si>
  <si>
    <t>ICOLD, Infomine</t>
  </si>
  <si>
    <t>Embankment breach occurred after a period of rain and in an area weakened by excavation.  The tailings flowslide traveled a considerable distance and engulfed a mine train with multiple deaths.  http://www.infomine.com/library/publications/docs/Golder2012.pdf  took steam engine of the rail and killed people in mine houses.</t>
  </si>
  <si>
    <t>Barahona, Chile</t>
  </si>
  <si>
    <t>The dam was constructed by cycloning sand tailings to form the outer shell.  Embankment slopes were as steep as 1:1, and at the time of failure the last perimeter dike on the embankment crest had been constructed to a height of 55 feet. The dam failed by liquefaction during the M8.3 Talca earthquake of October 1, 1928.  A tailings flowslide developed through a breach section approximately 1500 feet wide and flowed down a valley, killing 54 people.</t>
  </si>
  <si>
    <t>Unidentified, South Africa</t>
  </si>
  <si>
    <t>Mention is made of a failed tailings dam. No further details are provided.</t>
  </si>
  <si>
    <t>Agua Dulce, Sewell, VI Region, Rancagua, Chile</t>
  </si>
  <si>
    <t xml:space="preserve"> ====</t>
  </si>
  <si>
    <t>Overall Stats</t>
  </si>
  <si>
    <t>sum indx</t>
  </si>
  <si>
    <t>Total</t>
  </si>
  <si>
    <t>TSF FAILURE CODE CLASSIFICATIONS (Chambers, Jul15, rev Mar18)</t>
  </si>
  <si>
    <t>avgindx</t>
  </si>
  <si>
    <t>Average</t>
  </si>
  <si>
    <t>Very Serious Tailings Dam Failures = multiple loss of life and/or release of ≥ 1,000,000 m3 total discharge, and/or release travel of 20 km or more</t>
  </si>
  <si>
    <t>Serious Tailings Dam Failures = loss of life and/or release of ≥ 100,000 m3, &lt; 1,000,000 m3 total discharge</t>
  </si>
  <si>
    <t>Reference Decade 1991-2000</t>
  </si>
  <si>
    <r>
      <t>Other Tailings Dam Failures = Engineering/facility failures other than those classified as Very Serious or Serious, releae of &lt;</t>
    </r>
    <r>
      <rPr>
        <b/>
        <sz val="11"/>
        <rFont val="Calibri"/>
        <family val="2"/>
      </rPr>
      <t xml:space="preserve"> 100,000 m3 total discharge, </t>
    </r>
    <r>
      <rPr>
        <b/>
        <sz val="11"/>
        <rFont val="Aptos Narrow"/>
        <family val="2"/>
        <scheme val="minor"/>
      </rPr>
      <t>no loss of life</t>
    </r>
  </si>
  <si>
    <t>Waste-Related Accidents = Related facility tailings failures (e.g. sinkholes, pipelines), and non-tailings incidents (e.g. mine plug failures, waste rock failures, etc.)</t>
  </si>
  <si>
    <t>Filtered Tailings, Waste Rock, Co-Diposal, and Heap Leach Failures</t>
  </si>
  <si>
    <t xml:space="preserve"> =======</t>
  </si>
  <si>
    <t>RETURN TO TOP</t>
  </si>
  <si>
    <t>Deposit Type:</t>
  </si>
  <si>
    <t>ICOLD 
DAM-TYPE KEY</t>
  </si>
  <si>
    <t>DAM FILL
MATERIAL KEY</t>
  </si>
  <si>
    <t xml:space="preserve">          INCIDENT-TYPE KEY</t>
  </si>
  <si>
    <t xml:space="preserve">         INCIDENT CAUSE CLASSIFICATIONS</t>
  </si>
  <si>
    <t>PCD-</t>
  </si>
  <si>
    <t>Porphyry Copper Deposit. Mineralization occurs as disseminations, in veinlets, and breccias. Always some pyrite in unoxidized/enriched zones, enargite can occur in upper reaches</t>
  </si>
  <si>
    <t>Upstream</t>
  </si>
  <si>
    <t>1A</t>
  </si>
  <si>
    <t>Active Dam Failure</t>
  </si>
  <si>
    <t>Slope instability - static failure</t>
  </si>
  <si>
    <t>HT Manto-</t>
  </si>
  <si>
    <t>High-Temperature Manto - mineralization hosted by volcanic rocks, especially confined to certain volcanic layers forming a tabular body</t>
  </si>
  <si>
    <t>Downstream</t>
  </si>
  <si>
    <t>Cycloned sand</t>
  </si>
  <si>
    <t>1B</t>
  </si>
  <si>
    <t>Inactive Dam Failure</t>
  </si>
  <si>
    <t>Seepage - seepage and internal erosion</t>
  </si>
  <si>
    <t>Skarn-</t>
  </si>
  <si>
    <t>High-temperature mineralization hosted by limestone, which was altered due to heat</t>
  </si>
  <si>
    <t>Centerline</t>
  </si>
  <si>
    <t>Mine waste</t>
  </si>
  <si>
    <t>2A</t>
  </si>
  <si>
    <t>Active Tailings Accident</t>
  </si>
  <si>
    <t>Foundation - structural and foundation conditions, foundations with insufficient investigations</t>
  </si>
  <si>
    <t>Placer-</t>
  </si>
  <si>
    <t>gold, and other heavy minerals like tin, occur as small grains in unconsolidated sediments</t>
  </si>
  <si>
    <t>NR</t>
  </si>
  <si>
    <t>Not reported</t>
  </si>
  <si>
    <t>Earthfill</t>
  </si>
  <si>
    <t>2B</t>
  </si>
  <si>
    <t>Inactive Tailings Accident</t>
  </si>
  <si>
    <t>Overtopping</t>
  </si>
  <si>
    <t>Laterite-</t>
  </si>
  <si>
    <t>Fe-rich soils in tropical climates that contain elevated quantities of Bauxite (aluminum oxide) and nickel</t>
  </si>
  <si>
    <t>waste rock</t>
  </si>
  <si>
    <t>Rockfill</t>
  </si>
  <si>
    <t>Groundwater</t>
  </si>
  <si>
    <t>Structural - structural inadequacies, inadequate or failed decants</t>
  </si>
  <si>
    <t>VMS-</t>
  </si>
  <si>
    <r>
      <t xml:space="preserve">Volcanogenic Massive Sulfide; herein, deposits formed at coean floor; majority of ore deposit is sulfides </t>
    </r>
    <r>
      <rPr>
        <b/>
        <sz val="10"/>
        <color theme="1"/>
        <rFont val="Arial"/>
        <family val="2"/>
      </rPr>
      <t>with a very high content of pyrite</t>
    </r>
  </si>
  <si>
    <t>heap leach pad</t>
  </si>
  <si>
    <t>Earthquake - seismic instability</t>
  </si>
  <si>
    <t>VEIN-</t>
  </si>
  <si>
    <t>Typically a subvertical tabular body; herein includes mineralization in faults and breccias</t>
  </si>
  <si>
    <t>Water retention</t>
  </si>
  <si>
    <t>Mine Subsidence</t>
  </si>
  <si>
    <t>WITS-</t>
  </si>
  <si>
    <t>Free gold in a lithified conglomerate typical of deposits in the Witswatersrand, S Africa near Johannesberg</t>
  </si>
  <si>
    <t>Filtered (Dry) tailings</t>
  </si>
  <si>
    <t>Erosion - external erosion</t>
  </si>
  <si>
    <t>Magmatic-</t>
  </si>
  <si>
    <t xml:space="preserve">Sulfide mineralization formed in layers as magma cools; commodity, e.g, platiunum group metals, generally confined to a layer </t>
  </si>
  <si>
    <t>Unknown</t>
  </si>
  <si>
    <t>SSC-</t>
  </si>
  <si>
    <r>
      <t xml:space="preserve">Stratiform sedimentary-rock hosted copper deposit; mineralization generally confined to a stratigraphic unit; </t>
    </r>
    <r>
      <rPr>
        <b/>
        <sz val="10"/>
        <color theme="1"/>
        <rFont val="Arial"/>
        <family val="2"/>
      </rPr>
      <t>very little or no pyrite</t>
    </r>
  </si>
  <si>
    <t>Strat-</t>
  </si>
  <si>
    <t>Stratiform. commodity either is the straigraphic unit, e.g., coal, iron, or confined to that unit, e.g., phosphate</t>
  </si>
  <si>
    <t>Est. Size-</t>
  </si>
  <si>
    <t>tonnage that encompasses the mineralization that may have the reasonable expectation of economic extraction; principal source is Singer, D.A., et al., 2008, Porphyry Copper Deposits of the World: USGS Open File Report 2008-1155</t>
  </si>
  <si>
    <t>Cu, %-</t>
  </si>
  <si>
    <t>grade of copper in percent; principal source as above</t>
  </si>
  <si>
    <t>Au, ppm-</t>
  </si>
  <si>
    <t>grade of gold in ppm (or g/t); principal source as above</t>
  </si>
  <si>
    <t>CuEq, %-</t>
  </si>
  <si>
    <t>equivalent coppr grade in percent adding gold grade; prices of $2.00/lb copper, $1,100/oz gold, $14.00/oz Ag, $1.00/lb Pb, $1.00/lb Zn, $4.00/lb Ni, $6.00/lb Mo used</t>
  </si>
  <si>
    <t>1st prod-</t>
  </si>
  <si>
    <t>year that mine started operations and production; based on production series from USGS Mineral Commodity Summaries, American Metal Statistics, and Annual Reports</t>
  </si>
  <si>
    <t>Est. throughput-</t>
  </si>
  <si>
    <t>calculated by dividing copper production by estimated copper grade from start to year of event using aforementioned sources</t>
  </si>
  <si>
    <t>Deleterious Minerals-</t>
  </si>
  <si>
    <t>Gangue minerals known to potentially cause environmental issues:</t>
  </si>
  <si>
    <t>Pyrite-</t>
  </si>
  <si>
    <t>Iron sulfide that upon the addition of water and oxygen, leaches to form sulfuric acid and iron in solution; other sulfide minerals, e.g., chalcopyrite, bornite, will also leach</t>
  </si>
  <si>
    <t>En</t>
  </si>
  <si>
    <t>Enargite-</t>
  </si>
  <si>
    <t>Copper-arsenic sulfide that upon oxidation or leaching will release arsenic and copper into the ecosystem</t>
  </si>
  <si>
    <t>Stibnite-</t>
  </si>
  <si>
    <t>Antimony sulfide</t>
  </si>
  <si>
    <t>Ga</t>
  </si>
  <si>
    <t>Galena-</t>
  </si>
  <si>
    <t>Lead sulfide</t>
  </si>
  <si>
    <t>Bi</t>
  </si>
  <si>
    <t>Bismuthinite-</t>
  </si>
  <si>
    <t>Bismuth sulfide</t>
  </si>
  <si>
    <t>TSF DAM FAILURES (10-Year Intervals)</t>
  </si>
  <si>
    <t>Asp-</t>
  </si>
  <si>
    <t>Arsenopyrite-</t>
  </si>
  <si>
    <t>Arsenic-iron sulfide</t>
  </si>
  <si>
    <t>Very Serious Failures</t>
  </si>
  <si>
    <t>Serious Failures</t>
  </si>
  <si>
    <t>Other Failures</t>
  </si>
  <si>
    <t>Other Accidents</t>
  </si>
  <si>
    <t>Heaps, etc.</t>
  </si>
  <si>
    <t>All Failures</t>
  </si>
  <si>
    <t>cu prod</t>
  </si>
  <si>
    <t>cugrade</t>
  </si>
  <si>
    <t>cucost</t>
  </si>
  <si>
    <t>cu price</t>
  </si>
  <si>
    <t>x axis</t>
  </si>
  <si>
    <t>Notes</t>
  </si>
  <si>
    <t>Co-</t>
  </si>
  <si>
    <t>Cobalt</t>
  </si>
  <si>
    <t>U-</t>
  </si>
  <si>
    <t>Uranium</t>
  </si>
  <si>
    <t>2020-present</t>
  </si>
  <si>
    <t>2010-19</t>
  </si>
  <si>
    <t>PY -</t>
  </si>
  <si>
    <t>indicates very high volume of pyrite in ore</t>
  </si>
  <si>
    <t>2000-09</t>
  </si>
  <si>
    <t>1990-99</t>
  </si>
  <si>
    <t>Key references:</t>
  </si>
  <si>
    <t>1980-89</t>
  </si>
  <si>
    <t>MRDS inventory (USGS) of mines</t>
  </si>
  <si>
    <t>1970-79</t>
  </si>
  <si>
    <t>USGS Mineral Commodities Summaries, American Metals Bulletin, Annual Reports (for production esitmates)</t>
  </si>
  <si>
    <t>1960-69</t>
  </si>
  <si>
    <t>USGS compilation of Porphyry Copper Deposits</t>
  </si>
  <si>
    <t>1950-59</t>
  </si>
  <si>
    <t>1940-49</t>
  </si>
  <si>
    <t>1930-39</t>
  </si>
  <si>
    <t>1920-29</t>
  </si>
  <si>
    <t>1910-19</t>
  </si>
  <si>
    <t>1900-09</t>
  </si>
  <si>
    <t>(Note: this data includes 1910 - 2017)</t>
  </si>
  <si>
    <t>TSF DAM FAILURES ( (10-Year Intervals, Ascending Order For Stats)</t>
  </si>
  <si>
    <t>Assessing Risks of Mine Tailing Dam Failures, Paulina Concha Larrauri and Upmanu Lall, August, 2017</t>
  </si>
  <si>
    <t>The minimum information that a TSF database should include is:</t>
  </si>
  <si>
    <r>
      <t>(1)</t>
    </r>
    <r>
      <rPr>
        <sz val="7"/>
        <color theme="1"/>
        <rFont val="Times New Roman"/>
        <family val="1"/>
      </rPr>
      <t xml:space="preserve">        </t>
    </r>
    <r>
      <rPr>
        <sz val="12"/>
        <color theme="1"/>
        <rFont val="Times New Roman"/>
        <family val="1"/>
      </rPr>
      <t>mine name/owner,</t>
    </r>
  </si>
  <si>
    <r>
      <t>(2)</t>
    </r>
    <r>
      <rPr>
        <sz val="7"/>
        <color theme="1"/>
        <rFont val="Times New Roman"/>
        <family val="1"/>
      </rPr>
      <t xml:space="preserve">        </t>
    </r>
    <r>
      <rPr>
        <sz val="12"/>
        <color theme="1"/>
        <rFont val="Times New Roman"/>
        <family val="1"/>
      </rPr>
      <t>type of ore,</t>
    </r>
  </si>
  <si>
    <r>
      <t>(3)</t>
    </r>
    <r>
      <rPr>
        <sz val="7"/>
        <color theme="1"/>
        <rFont val="Times New Roman"/>
        <family val="1"/>
      </rPr>
      <t xml:space="preserve">        </t>
    </r>
    <r>
      <rPr>
        <sz val="12"/>
        <color theme="1"/>
        <rFont val="Times New Roman"/>
        <family val="1"/>
      </rPr>
      <t>TSF coordinates,</t>
    </r>
  </si>
  <si>
    <r>
      <t>(4)</t>
    </r>
    <r>
      <rPr>
        <sz val="7"/>
        <color theme="1"/>
        <rFont val="Times New Roman"/>
        <family val="1"/>
      </rPr>
      <t xml:space="preserve">        </t>
    </r>
    <r>
      <rPr>
        <sz val="12"/>
        <color theme="1"/>
        <rFont val="Times New Roman"/>
        <family val="1"/>
      </rPr>
      <t>current and design height,</t>
    </r>
  </si>
  <si>
    <r>
      <t>(5)</t>
    </r>
    <r>
      <rPr>
        <sz val="7"/>
        <color theme="1"/>
        <rFont val="Times New Roman"/>
        <family val="1"/>
      </rPr>
      <t xml:space="preserve">        </t>
    </r>
    <r>
      <rPr>
        <sz val="12"/>
        <color theme="1"/>
        <rFont val="Times New Roman"/>
        <family val="1"/>
      </rPr>
      <t>number of rises,</t>
    </r>
  </si>
  <si>
    <r>
      <t>(6)</t>
    </r>
    <r>
      <rPr>
        <sz val="7"/>
        <color theme="1"/>
        <rFont val="Times New Roman"/>
        <family val="1"/>
      </rPr>
      <t xml:space="preserve">        </t>
    </r>
    <r>
      <rPr>
        <sz val="12"/>
        <color theme="1"/>
        <rFont val="Times New Roman"/>
        <family val="1"/>
      </rPr>
      <t>year of construction,</t>
    </r>
  </si>
  <si>
    <r>
      <t>(7)</t>
    </r>
    <r>
      <rPr>
        <sz val="7"/>
        <color theme="1"/>
        <rFont val="Times New Roman"/>
        <family val="1"/>
      </rPr>
      <t xml:space="preserve">        </t>
    </r>
    <r>
      <rPr>
        <sz val="12"/>
        <color theme="1"/>
        <rFont val="Times New Roman"/>
        <family val="1"/>
      </rPr>
      <t>projected life,</t>
    </r>
  </si>
  <si>
    <r>
      <t>(8)</t>
    </r>
    <r>
      <rPr>
        <sz val="7"/>
        <color theme="1"/>
        <rFont val="Times New Roman"/>
        <family val="1"/>
      </rPr>
      <t xml:space="preserve">        </t>
    </r>
    <r>
      <rPr>
        <sz val="12"/>
        <color theme="1"/>
        <rFont val="Times New Roman"/>
        <family val="1"/>
      </rPr>
      <t>current and design storage capacity,</t>
    </r>
  </si>
  <si>
    <r>
      <t>(9)</t>
    </r>
    <r>
      <rPr>
        <sz val="7"/>
        <color theme="1"/>
        <rFont val="Times New Roman"/>
        <family val="1"/>
      </rPr>
      <t xml:space="preserve">        </t>
    </r>
    <r>
      <rPr>
        <sz val="12"/>
        <color theme="1"/>
        <rFont val="Times New Roman"/>
        <family val="1"/>
      </rPr>
      <t>type of construction (e.g. upstream, downstream, centerline),</t>
    </r>
  </si>
  <si>
    <r>
      <t>(10)</t>
    </r>
    <r>
      <rPr>
        <sz val="7"/>
        <color theme="1"/>
        <rFont val="Times New Roman"/>
        <family val="1"/>
      </rPr>
      <t xml:space="preserve">    </t>
    </r>
    <r>
      <rPr>
        <sz val="12"/>
        <color theme="1"/>
        <rFont val="Times New Roman"/>
        <family val="1"/>
      </rPr>
      <t>material of construction,</t>
    </r>
  </si>
  <si>
    <r>
      <t>(11)</t>
    </r>
    <r>
      <rPr>
        <sz val="7"/>
        <color theme="1"/>
        <rFont val="Times New Roman"/>
        <family val="1"/>
      </rPr>
      <t xml:space="preserve">    </t>
    </r>
    <r>
      <rPr>
        <sz val="12"/>
        <color theme="1"/>
        <rFont val="Times New Roman"/>
        <family val="1"/>
      </rPr>
      <t>information about the nature of the tailings (inert, acid drain generating, toxic, etc.),</t>
    </r>
  </si>
  <si>
    <r>
      <t>(12)</t>
    </r>
    <r>
      <rPr>
        <sz val="7"/>
        <color theme="1"/>
        <rFont val="Times New Roman"/>
        <family val="1"/>
      </rPr>
      <t xml:space="preserve">    </t>
    </r>
    <r>
      <rPr>
        <sz val="12"/>
        <color theme="1"/>
        <rFont val="Times New Roman"/>
        <family val="1"/>
      </rPr>
      <t>status (active, closed, abandoned), and</t>
    </r>
  </si>
  <si>
    <r>
      <t>(13)</t>
    </r>
    <r>
      <rPr>
        <sz val="7"/>
        <color theme="1"/>
        <rFont val="Times New Roman"/>
        <family val="1"/>
      </rPr>
      <t xml:space="preserve">    </t>
    </r>
    <r>
      <rPr>
        <sz val="12"/>
        <color theme="1"/>
        <rFont val="Times New Roman"/>
        <family val="1"/>
      </rPr>
      <t>information about any past incidents.</t>
    </r>
  </si>
  <si>
    <t>Assume 1.6 metric tonnes per cubic meter (~100 pounds per cubic foot) for tailings.  Note, if the tailings discharge was pure water then the density would be 1 metric tonne per cubic meter.</t>
  </si>
  <si>
    <t>CONVERTER: Metric Tonnes to Cubic Meters</t>
  </si>
  <si>
    <t>TSF DAM FAILURES (5-Year Intervals)</t>
  </si>
  <si>
    <t>Enter Metric Tonnes:</t>
  </si>
  <si>
    <t>Cubic Meters:</t>
  </si>
  <si>
    <t>1905-14</t>
  </si>
  <si>
    <t>1915-19</t>
  </si>
  <si>
    <t>1920-24</t>
  </si>
  <si>
    <t>1925-29</t>
  </si>
  <si>
    <t>1930-34</t>
  </si>
  <si>
    <t>Gallons to Cubic Meters</t>
  </si>
  <si>
    <t>1935-39</t>
  </si>
  <si>
    <t>Gallons:</t>
  </si>
  <si>
    <t>1940-44</t>
  </si>
  <si>
    <t>1945-49</t>
  </si>
  <si>
    <t>1950-54</t>
  </si>
  <si>
    <t xml:space="preserve">Cubic Meters: </t>
  </si>
  <si>
    <t>1955-59</t>
  </si>
  <si>
    <t>1960-64</t>
  </si>
  <si>
    <t>1965-69</t>
  </si>
  <si>
    <t>1970-74</t>
  </si>
  <si>
    <t>1975-79</t>
  </si>
  <si>
    <t>1980-84</t>
  </si>
  <si>
    <t>1985-89</t>
  </si>
  <si>
    <t>1990-94</t>
  </si>
  <si>
    <t>1995-99</t>
  </si>
  <si>
    <t>2000-04</t>
  </si>
  <si>
    <t>2005-09</t>
  </si>
  <si>
    <t>2010-14</t>
  </si>
  <si>
    <t>2015-19</t>
  </si>
  <si>
    <t>2020-24</t>
  </si>
  <si>
    <t>2025-present</t>
  </si>
  <si>
    <t>TSF DAM FAILURES (10-Year Interval with a 5-Year Offset Data)</t>
  </si>
  <si>
    <t>2016-25</t>
  </si>
  <si>
    <t>2006-15</t>
  </si>
  <si>
    <t>1996-05</t>
  </si>
  <si>
    <t>1986-95</t>
  </si>
  <si>
    <t>1976-85</t>
  </si>
  <si>
    <t>1966-75</t>
  </si>
  <si>
    <t>1956-65</t>
  </si>
  <si>
    <t>1946-55</t>
  </si>
  <si>
    <t>1936-45</t>
  </si>
  <si>
    <t>1926-35</t>
  </si>
  <si>
    <t>1916-25</t>
  </si>
  <si>
    <t>1906-15</t>
  </si>
  <si>
    <t>1896-05</t>
  </si>
  <si>
    <t>TSF DAM FAILURES (10-Year Interval with ascending order for stats)</t>
  </si>
  <si>
    <t>TSF DAM FAILURES (20-Year Interval)</t>
  </si>
  <si>
    <t>1900-19</t>
  </si>
  <si>
    <t>1920-39</t>
  </si>
  <si>
    <t>1940-59</t>
  </si>
  <si>
    <t>1960-79</t>
  </si>
  <si>
    <t>1980-99</t>
  </si>
  <si>
    <t>2000-19</t>
  </si>
  <si>
    <t>TSF DAM FAILURES Yearly Interval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</si>
</sst>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1" formatCode="_(* #,##0_);_(* \(#,##0\);_(* &quot;-&quot;_);_(@_)"/>
    <numFmt numFmtId="164" formatCode="[$-409]d/mmm/yy;@"/>
    <numFmt numFmtId="165" formatCode="#,###"/>
    <numFmt numFmtId="166" formatCode="[$-409]mmm/yy;@"/>
    <numFmt numFmtId="167" formatCode="0.000"/>
    <numFmt numFmtId="168" formatCode="0.0"/>
  </numFmts>
  <fonts count="59" x14ac:knownFonts="1">
    <font>
      <sz val="10"/>
      <color theme="1"/>
      <name val="Arial"/>
      <family val="2"/>
    </font>
    <font>
      <sz val="10"/>
      <color theme="1"/>
      <name val="Arial"/>
      <family val="2"/>
    </font>
    <font>
      <b/>
      <sz val="10"/>
      <color theme="1"/>
      <name val="Arial"/>
      <family val="2"/>
    </font>
    <font>
      <u/>
      <sz val="10"/>
      <color theme="10"/>
      <name val="Arial"/>
      <family val="2"/>
    </font>
    <font>
      <b/>
      <sz val="11"/>
      <name val="Arial"/>
      <family val="2"/>
    </font>
    <font>
      <sz val="10"/>
      <name val="Arial"/>
      <family val="2"/>
    </font>
    <font>
      <b/>
      <sz val="11"/>
      <name val="Aptos Narrow"/>
      <family val="2"/>
      <scheme val="minor"/>
    </font>
    <font>
      <b/>
      <sz val="12"/>
      <name val="Aptos Narrow"/>
      <family val="2"/>
      <scheme val="minor"/>
    </font>
    <font>
      <sz val="11"/>
      <color theme="1"/>
      <name val="Aptos Narrow"/>
      <family val="2"/>
      <scheme val="minor"/>
    </font>
    <font>
      <sz val="11"/>
      <name val="Aptos Narrow"/>
      <family val="2"/>
      <scheme val="minor"/>
    </font>
    <font>
      <sz val="12"/>
      <name val="Aptos Narrow"/>
      <family val="2"/>
      <scheme val="minor"/>
    </font>
    <font>
      <b/>
      <sz val="10"/>
      <name val="Aptos Narrow"/>
      <family val="2"/>
      <scheme val="minor"/>
    </font>
    <font>
      <b/>
      <sz val="11"/>
      <color rgb="FF0000FF"/>
      <name val="Aptos Narrow"/>
      <family val="2"/>
      <scheme val="minor"/>
    </font>
    <font>
      <b/>
      <u/>
      <sz val="10"/>
      <color theme="10"/>
      <name val="Arial"/>
      <family val="2"/>
    </font>
    <font>
      <b/>
      <sz val="9"/>
      <color rgb="FFFF0000"/>
      <name val="Aptos Narrow"/>
      <family val="2"/>
      <scheme val="minor"/>
    </font>
    <font>
      <sz val="11"/>
      <color rgb="FF0000FF"/>
      <name val="Aptos Narrow"/>
      <family val="2"/>
      <scheme val="minor"/>
    </font>
    <font>
      <sz val="10"/>
      <name val="Aptos Narrow"/>
      <family val="2"/>
      <scheme val="minor"/>
    </font>
    <font>
      <sz val="9"/>
      <name val="Aptos Narrow"/>
      <family val="2"/>
      <scheme val="minor"/>
    </font>
    <font>
      <b/>
      <sz val="11"/>
      <color theme="10"/>
      <name val="Aptos Narrow"/>
      <family val="2"/>
      <scheme val="minor"/>
    </font>
    <font>
      <sz val="11"/>
      <name val="Arial"/>
      <family val="2"/>
    </font>
    <font>
      <sz val="8.5"/>
      <name val="Aptos Narrow"/>
      <family val="2"/>
      <scheme val="minor"/>
    </font>
    <font>
      <sz val="11"/>
      <color rgb="FF0000FF"/>
      <name val="Arial"/>
      <family val="2"/>
    </font>
    <font>
      <sz val="9"/>
      <name val="Arial"/>
      <family val="2"/>
    </font>
    <font>
      <sz val="8"/>
      <name val="Aptos Narrow"/>
      <family val="2"/>
      <scheme val="minor"/>
    </font>
    <font>
      <sz val="11"/>
      <color rgb="FFFF0000"/>
      <name val="Aptos Narrow"/>
      <family val="2"/>
      <scheme val="minor"/>
    </font>
    <font>
      <sz val="10"/>
      <color theme="10"/>
      <name val="Arial"/>
      <family val="2"/>
    </font>
    <font>
      <sz val="12"/>
      <color rgb="FF0000FF"/>
      <name val="Aptos Narrow"/>
      <family val="2"/>
      <scheme val="minor"/>
    </font>
    <font>
      <b/>
      <u/>
      <sz val="13"/>
      <name val="Aptos Narrow"/>
      <family val="2"/>
      <scheme val="minor"/>
    </font>
    <font>
      <sz val="10"/>
      <color rgb="FF0000FF"/>
      <name val="Aptos Narrow"/>
      <family val="2"/>
      <scheme val="minor"/>
    </font>
    <font>
      <sz val="9"/>
      <color rgb="FF0000FF"/>
      <name val="Aptos Narrow"/>
      <family val="2"/>
      <scheme val="minor"/>
    </font>
    <font>
      <sz val="9"/>
      <color theme="1"/>
      <name val="Aptos Narrow"/>
      <family val="2"/>
      <scheme val="minor"/>
    </font>
    <font>
      <b/>
      <sz val="11"/>
      <name val="Calibri"/>
      <family val="2"/>
    </font>
    <font>
      <sz val="12"/>
      <color theme="3"/>
      <name val="Aptos Narrow"/>
      <family val="2"/>
      <scheme val="minor"/>
    </font>
    <font>
      <b/>
      <sz val="9"/>
      <color rgb="FF0000FF"/>
      <name val="Calibri"/>
      <family val="2"/>
    </font>
    <font>
      <b/>
      <u/>
      <sz val="14"/>
      <name val="Aptos Narrow"/>
      <family val="2"/>
      <scheme val="minor"/>
    </font>
    <font>
      <b/>
      <sz val="10"/>
      <color rgb="FF000000"/>
      <name val="Aptos Narrow"/>
      <family val="2"/>
      <scheme val="minor"/>
    </font>
    <font>
      <sz val="10"/>
      <color theme="1"/>
      <name val="Aptos Narrow"/>
      <family val="2"/>
      <scheme val="minor"/>
    </font>
    <font>
      <sz val="10"/>
      <color rgb="FF0000FF"/>
      <name val="Arial"/>
      <family val="2"/>
    </font>
    <font>
      <sz val="10"/>
      <color rgb="FF002060"/>
      <name val="Aptos Narrow"/>
      <family val="2"/>
      <scheme val="minor"/>
    </font>
    <font>
      <sz val="12"/>
      <color rgb="FF002060"/>
      <name val="Times New Roman"/>
      <family val="1"/>
    </font>
    <font>
      <sz val="10"/>
      <color rgb="FF000000"/>
      <name val="Aptos Narrow"/>
      <family val="2"/>
      <scheme val="minor"/>
    </font>
    <font>
      <sz val="10"/>
      <color rgb="FF000000"/>
      <name val="Arial"/>
      <family val="2"/>
    </font>
    <font>
      <b/>
      <sz val="11"/>
      <color theme="1"/>
      <name val="Aptos Narrow"/>
      <family val="2"/>
      <scheme val="minor"/>
    </font>
    <font>
      <b/>
      <sz val="11"/>
      <color theme="3"/>
      <name val="Aptos Narrow"/>
      <family val="2"/>
      <scheme val="minor"/>
    </font>
    <font>
      <b/>
      <sz val="9"/>
      <color theme="3"/>
      <name val="Aptos Narrow"/>
      <family val="2"/>
      <scheme val="minor"/>
    </font>
    <font>
      <b/>
      <sz val="9"/>
      <color theme="1"/>
      <name val="Aptos Narrow"/>
      <family val="2"/>
      <scheme val="minor"/>
    </font>
    <font>
      <b/>
      <u/>
      <sz val="9"/>
      <name val="Aptos Narrow"/>
      <family val="2"/>
      <scheme val="minor"/>
    </font>
    <font>
      <b/>
      <u/>
      <sz val="9"/>
      <color theme="3"/>
      <name val="Aptos Narrow"/>
      <family val="2"/>
      <scheme val="minor"/>
    </font>
    <font>
      <b/>
      <sz val="11"/>
      <color theme="0"/>
      <name val="Aptos Narrow"/>
      <family val="2"/>
      <scheme val="minor"/>
    </font>
    <font>
      <i/>
      <sz val="11"/>
      <name val="Aptos Narrow"/>
      <family val="2"/>
      <scheme val="minor"/>
    </font>
    <font>
      <i/>
      <sz val="11"/>
      <color rgb="FF0000FF"/>
      <name val="Aptos Narrow"/>
      <family val="2"/>
      <scheme val="minor"/>
    </font>
    <font>
      <sz val="9"/>
      <color rgb="FF0000FF"/>
      <name val="Arial"/>
      <family val="2"/>
    </font>
    <font>
      <b/>
      <sz val="12"/>
      <color theme="1"/>
      <name val="Times New Roman"/>
      <family val="1"/>
    </font>
    <font>
      <sz val="12"/>
      <color theme="1"/>
      <name val="Times New Roman"/>
      <family val="1"/>
    </font>
    <font>
      <sz val="7"/>
      <color theme="1"/>
      <name val="Times New Roman"/>
      <family val="1"/>
    </font>
    <font>
      <b/>
      <u/>
      <sz val="10"/>
      <name val="Arial"/>
      <family val="2"/>
    </font>
    <font>
      <b/>
      <sz val="10"/>
      <color rgb="FFFF0000"/>
      <name val="Arial"/>
      <family val="2"/>
    </font>
    <font>
      <b/>
      <sz val="10"/>
      <color rgb="FF0000FF"/>
      <name val="Arial"/>
      <family val="2"/>
    </font>
    <font>
      <sz val="9"/>
      <color theme="1"/>
      <name val="Arial"/>
      <family val="2"/>
    </font>
  </fonts>
  <fills count="29">
    <fill>
      <patternFill patternType="none"/>
    </fill>
    <fill>
      <patternFill patternType="gray125"/>
    </fill>
    <fill>
      <patternFill patternType="solid">
        <fgColor theme="0" tint="-0.14999847407452621"/>
        <bgColor indexed="64"/>
      </patternFill>
    </fill>
    <fill>
      <patternFill patternType="solid">
        <fgColor theme="0" tint="-0.14999847407452621"/>
        <bgColor rgb="FF0000FF"/>
      </patternFill>
    </fill>
    <fill>
      <patternFill patternType="solid">
        <fgColor rgb="FFD9D9D9"/>
        <bgColor rgb="FF0000FF"/>
      </patternFill>
    </fill>
    <fill>
      <patternFill patternType="solid">
        <fgColor rgb="FFD9D9D9"/>
        <bgColor indexed="64"/>
      </patternFill>
    </fill>
    <fill>
      <patternFill patternType="solid">
        <fgColor rgb="FFFFEFBD"/>
        <bgColor rgb="FF0000FF"/>
      </patternFill>
    </fill>
    <fill>
      <patternFill patternType="solid">
        <fgColor theme="2"/>
        <bgColor indexed="64"/>
      </patternFill>
    </fill>
    <fill>
      <patternFill patternType="solid">
        <fgColor rgb="FFDDEBF7"/>
        <bgColor indexed="64"/>
      </patternFill>
    </fill>
    <fill>
      <patternFill patternType="solid">
        <fgColor rgb="FFFFEFBD"/>
        <bgColor indexed="64"/>
      </patternFill>
    </fill>
    <fill>
      <patternFill patternType="solid">
        <fgColor rgb="FFED7D31"/>
        <bgColor indexed="64"/>
      </patternFill>
    </fill>
    <fill>
      <patternFill patternType="solid">
        <fgColor rgb="FFC6E0B4"/>
        <bgColor indexed="64"/>
      </patternFill>
    </fill>
    <fill>
      <patternFill patternType="solid">
        <fgColor rgb="FFB4C6E7"/>
        <bgColor indexed="64"/>
      </patternFill>
    </fill>
    <fill>
      <patternFill patternType="solid">
        <fgColor rgb="FFB9FFFF"/>
        <bgColor indexed="64"/>
      </patternFill>
    </fill>
    <fill>
      <patternFill patternType="solid">
        <fgColor rgb="FFFFC000"/>
        <bgColor indexed="64"/>
      </patternFill>
    </fill>
    <fill>
      <patternFill patternType="solid">
        <fgColor rgb="FFFFF2CC"/>
        <bgColor indexed="64"/>
      </patternFill>
    </fill>
    <fill>
      <patternFill patternType="solid">
        <fgColor rgb="FFFFF2CC"/>
        <bgColor rgb="FFFFFFFF"/>
      </patternFill>
    </fill>
    <fill>
      <patternFill patternType="solid">
        <fgColor theme="5"/>
        <bgColor indexed="64"/>
      </patternFill>
    </fill>
    <fill>
      <patternFill patternType="solid">
        <fgColor rgb="FFFFFF00"/>
        <bgColor indexed="64"/>
      </patternFill>
    </fill>
    <fill>
      <patternFill patternType="solid">
        <fgColor theme="9" tint="0.59999389629810485"/>
        <bgColor indexed="64"/>
      </patternFill>
    </fill>
    <fill>
      <patternFill patternType="solid">
        <fgColor rgb="FF92D050"/>
        <bgColor rgb="FFFF0000"/>
      </patternFill>
    </fill>
    <fill>
      <patternFill patternType="solid">
        <fgColor rgb="FF92D050"/>
        <bgColor indexed="64"/>
      </patternFill>
    </fill>
    <fill>
      <patternFill patternType="solid">
        <fgColor theme="2"/>
        <bgColor rgb="FF0000FF"/>
      </patternFill>
    </fill>
    <fill>
      <patternFill patternType="solid">
        <fgColor theme="0"/>
        <bgColor indexed="64"/>
      </patternFill>
    </fill>
    <fill>
      <patternFill patternType="solid">
        <fgColor rgb="FFEEECE1"/>
        <bgColor indexed="64"/>
      </patternFill>
    </fill>
    <fill>
      <patternFill patternType="solid">
        <fgColor rgb="FF203764"/>
        <bgColor indexed="64"/>
      </patternFill>
    </fill>
    <fill>
      <patternFill patternType="solid">
        <fgColor rgb="FF4472C4"/>
        <bgColor indexed="64"/>
      </patternFill>
    </fill>
    <fill>
      <patternFill patternType="solid">
        <fgColor rgb="FFC5E4ED"/>
        <bgColor indexed="64"/>
      </patternFill>
    </fill>
    <fill>
      <patternFill patternType="solid">
        <fgColor theme="8" tint="0.79998168889431442"/>
        <bgColor indexed="64"/>
      </patternFill>
    </fill>
  </fills>
  <borders count="25">
    <border>
      <left/>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auto="1"/>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top style="thin">
        <color indexed="64"/>
      </top>
      <bottom style="medium">
        <color indexed="64"/>
      </bottom>
      <diagonal/>
    </border>
    <border>
      <left style="thin">
        <color indexed="64"/>
      </left>
      <right style="thin">
        <color indexed="64"/>
      </right>
      <top/>
      <bottom/>
      <diagonal/>
    </border>
    <border>
      <left/>
      <right style="thin">
        <color indexed="64"/>
      </right>
      <top/>
      <bottom/>
      <diagonal/>
    </border>
    <border>
      <left style="thin">
        <color auto="1"/>
      </left>
      <right/>
      <top/>
      <bottom/>
      <diagonal/>
    </border>
  </borders>
  <cellStyleXfs count="5">
    <xf numFmtId="0" fontId="0" fillId="0" borderId="0"/>
    <xf numFmtId="0" fontId="3" fillId="0" borderId="0" applyNumberFormat="0" applyFill="0" applyBorder="0" applyAlignment="0" applyProtection="0">
      <alignment vertical="top"/>
      <protection locked="0"/>
    </xf>
    <xf numFmtId="0" fontId="5" fillId="0" borderId="0"/>
    <xf numFmtId="0" fontId="8" fillId="0" borderId="0"/>
    <xf numFmtId="41" fontId="8" fillId="0" borderId="0" applyFont="0" applyFill="0" applyBorder="0" applyAlignment="0" applyProtection="0"/>
  </cellStyleXfs>
  <cellXfs count="362">
    <xf numFmtId="0" fontId="0" fillId="0" borderId="0" xfId="0"/>
    <xf numFmtId="0" fontId="9" fillId="0" borderId="5" xfId="3" applyFont="1" applyBorder="1"/>
    <xf numFmtId="0" fontId="10" fillId="2" borderId="5" xfId="3" applyFont="1" applyFill="1" applyBorder="1" applyAlignment="1">
      <alignment horizontal="center"/>
    </xf>
    <xf numFmtId="0" fontId="11" fillId="2" borderId="5" xfId="3" applyFont="1" applyFill="1" applyBorder="1" applyAlignment="1">
      <alignment horizontal="center" textRotation="90" wrapText="1"/>
    </xf>
    <xf numFmtId="164" fontId="12" fillId="3" borderId="5" xfId="2" applyNumberFormat="1" applyFont="1" applyFill="1" applyBorder="1" applyAlignment="1">
      <alignment horizontal="center" wrapText="1"/>
    </xf>
    <xf numFmtId="0" fontId="6" fillId="3" borderId="5" xfId="2" applyFont="1" applyFill="1" applyBorder="1" applyAlignment="1">
      <alignment horizontal="center" wrapText="1"/>
    </xf>
    <xf numFmtId="0" fontId="13" fillId="5" borderId="10" xfId="1" applyFont="1" applyFill="1" applyBorder="1" applyAlignment="1" applyProtection="1">
      <alignment horizontal="right" vertical="center"/>
    </xf>
    <xf numFmtId="0" fontId="3" fillId="5" borderId="10" xfId="1" applyFill="1" applyBorder="1" applyAlignment="1" applyProtection="1">
      <alignment horizontal="center" vertical="center"/>
    </xf>
    <xf numFmtId="0" fontId="6" fillId="2" borderId="6" xfId="0" applyFont="1" applyFill="1" applyBorder="1" applyAlignment="1">
      <alignment horizontal="center" wrapText="1"/>
    </xf>
    <xf numFmtId="0" fontId="6" fillId="2" borderId="5" xfId="0" applyFont="1" applyFill="1" applyBorder="1" applyAlignment="1">
      <alignment horizontal="center" wrapText="1"/>
    </xf>
    <xf numFmtId="0" fontId="6" fillId="2" borderId="5" xfId="0" applyFont="1" applyFill="1" applyBorder="1" applyAlignment="1">
      <alignment horizontal="center"/>
    </xf>
    <xf numFmtId="0" fontId="6" fillId="2" borderId="5" xfId="3" applyFont="1" applyFill="1" applyBorder="1" applyAlignment="1">
      <alignment horizontal="center" wrapText="1"/>
    </xf>
    <xf numFmtId="0" fontId="14" fillId="2" borderId="5" xfId="3" applyFont="1" applyFill="1" applyBorder="1" applyAlignment="1">
      <alignment horizontal="left" wrapText="1"/>
    </xf>
    <xf numFmtId="0" fontId="6" fillId="6" borderId="10" xfId="2" applyFont="1" applyFill="1" applyBorder="1" applyAlignment="1">
      <alignment horizontal="center" vertical="center" wrapText="1"/>
    </xf>
    <xf numFmtId="0" fontId="6" fillId="6" borderId="11" xfId="2" applyFont="1" applyFill="1" applyBorder="1" applyAlignment="1">
      <alignment horizontal="center" vertical="center" wrapText="1"/>
    </xf>
    <xf numFmtId="0" fontId="6" fillId="6" borderId="11" xfId="2" applyFont="1" applyFill="1" applyBorder="1" applyAlignment="1">
      <alignment horizontal="center" vertical="center"/>
    </xf>
    <xf numFmtId="0" fontId="6" fillId="6" borderId="12" xfId="2" applyFont="1" applyFill="1" applyBorder="1" applyAlignment="1">
      <alignment horizontal="center" vertical="center" wrapText="1"/>
    </xf>
    <xf numFmtId="0" fontId="9" fillId="2" borderId="5" xfId="3" applyFont="1" applyFill="1" applyBorder="1" applyAlignment="1">
      <alignment horizontal="center"/>
    </xf>
    <xf numFmtId="1" fontId="10" fillId="7" borderId="5" xfId="3" applyNumberFormat="1" applyFont="1" applyFill="1" applyBorder="1" applyAlignment="1">
      <alignment horizontal="center"/>
    </xf>
    <xf numFmtId="0" fontId="10" fillId="7" borderId="5" xfId="3" applyFont="1" applyFill="1" applyBorder="1" applyAlignment="1">
      <alignment horizontal="center"/>
    </xf>
    <xf numFmtId="2" fontId="15" fillId="0" borderId="5" xfId="3" applyNumberFormat="1" applyFont="1" applyBorder="1" applyAlignment="1">
      <alignment horizontal="center" vertical="center"/>
    </xf>
    <xf numFmtId="0" fontId="9" fillId="8" borderId="5" xfId="3" applyFont="1" applyFill="1" applyBorder="1" applyAlignment="1">
      <alignment vertical="center" wrapText="1"/>
    </xf>
    <xf numFmtId="0" fontId="9" fillId="8" borderId="5" xfId="3" applyFont="1" applyFill="1" applyBorder="1" applyAlignment="1">
      <alignment horizontal="center" vertical="center" wrapText="1"/>
    </xf>
    <xf numFmtId="0" fontId="9" fillId="8" borderId="5" xfId="3" applyFont="1" applyFill="1" applyBorder="1" applyAlignment="1">
      <alignment horizontal="center" vertical="center"/>
    </xf>
    <xf numFmtId="3" fontId="9" fillId="8" borderId="5" xfId="4" applyNumberFormat="1" applyFont="1" applyFill="1" applyBorder="1" applyAlignment="1">
      <alignment horizontal="right" vertical="center"/>
    </xf>
    <xf numFmtId="0" fontId="15" fillId="8" borderId="5" xfId="3" applyFont="1" applyFill="1" applyBorder="1" applyAlignment="1">
      <alignment horizontal="center" vertical="center"/>
    </xf>
    <xf numFmtId="164" fontId="16" fillId="8" borderId="5" xfId="0" applyNumberFormat="1" applyFont="1" applyFill="1" applyBorder="1" applyAlignment="1">
      <alignment horizontal="center" vertical="center" wrapText="1"/>
    </xf>
    <xf numFmtId="41" fontId="9" fillId="8" borderId="5" xfId="4" applyFont="1" applyFill="1" applyBorder="1" applyAlignment="1">
      <alignment horizontal="right" vertical="center"/>
    </xf>
    <xf numFmtId="0" fontId="9" fillId="8" borderId="5" xfId="0" applyFont="1" applyFill="1" applyBorder="1" applyAlignment="1">
      <alignment horizontal="center" vertical="center"/>
    </xf>
    <xf numFmtId="0" fontId="17" fillId="8" borderId="5" xfId="0" applyFont="1" applyFill="1" applyBorder="1" applyAlignment="1">
      <alignment horizontal="left" vertical="center" wrapText="1"/>
    </xf>
    <xf numFmtId="0" fontId="17" fillId="8" borderId="5" xfId="3" applyFont="1" applyFill="1" applyBorder="1" applyAlignment="1">
      <alignment vertical="center" wrapText="1"/>
    </xf>
    <xf numFmtId="0" fontId="9" fillId="9" borderId="5" xfId="3" applyFont="1" applyFill="1" applyBorder="1" applyAlignment="1">
      <alignment horizontal="center" vertical="center" wrapText="1"/>
    </xf>
    <xf numFmtId="0" fontId="9" fillId="9" borderId="5" xfId="2" applyFont="1" applyFill="1" applyBorder="1" applyAlignment="1">
      <alignment horizontal="center" vertical="center" wrapText="1"/>
    </xf>
    <xf numFmtId="0" fontId="9" fillId="9" borderId="5" xfId="3" applyFont="1" applyFill="1" applyBorder="1" applyAlignment="1">
      <alignment horizontal="center" vertical="center"/>
    </xf>
    <xf numFmtId="2" fontId="10" fillId="0" borderId="5" xfId="3" applyNumberFormat="1" applyFont="1" applyBorder="1" applyAlignment="1">
      <alignment horizontal="center" vertical="center"/>
    </xf>
    <xf numFmtId="0" fontId="10" fillId="0" borderId="5" xfId="3" applyFont="1" applyBorder="1" applyAlignment="1">
      <alignment horizontal="center" vertical="center"/>
    </xf>
    <xf numFmtId="0" fontId="9" fillId="10" borderId="5" xfId="3" applyFont="1" applyFill="1" applyBorder="1" applyAlignment="1">
      <alignment horizontal="center" vertical="center"/>
    </xf>
    <xf numFmtId="164" fontId="16" fillId="8" borderId="6" xfId="0" applyNumberFormat="1" applyFont="1" applyFill="1" applyBorder="1" applyAlignment="1">
      <alignment horizontal="center" vertical="center" wrapText="1"/>
    </xf>
    <xf numFmtId="41" fontId="9" fillId="8" borderId="5" xfId="4" applyFont="1" applyFill="1" applyBorder="1" applyAlignment="1">
      <alignment horizontal="right" vertical="center" wrapText="1"/>
    </xf>
    <xf numFmtId="0" fontId="18" fillId="11" borderId="5" xfId="1" applyFont="1" applyFill="1" applyBorder="1" applyAlignment="1" applyProtection="1">
      <alignment horizontal="center" vertical="center"/>
    </xf>
    <xf numFmtId="0" fontId="15" fillId="12" borderId="5" xfId="3" applyFont="1" applyFill="1" applyBorder="1" applyAlignment="1">
      <alignment horizontal="center" vertical="center"/>
    </xf>
    <xf numFmtId="0" fontId="15" fillId="13" borderId="5" xfId="3" applyFont="1" applyFill="1" applyBorder="1" applyAlignment="1">
      <alignment horizontal="center" vertical="center"/>
    </xf>
    <xf numFmtId="0" fontId="15" fillId="14" borderId="5" xfId="3" applyFont="1" applyFill="1" applyBorder="1" applyAlignment="1">
      <alignment horizontal="center" vertical="center"/>
    </xf>
    <xf numFmtId="3" fontId="9" fillId="8" borderId="5" xfId="4" applyNumberFormat="1" applyFont="1" applyFill="1" applyBorder="1" applyAlignment="1">
      <alignment horizontal="right" vertical="center" wrapText="1"/>
    </xf>
    <xf numFmtId="0" fontId="5" fillId="8" borderId="5" xfId="1" applyFont="1" applyFill="1" applyBorder="1" applyAlignment="1" applyProtection="1">
      <alignment horizontal="left" vertical="center" wrapText="1"/>
    </xf>
    <xf numFmtId="37" fontId="9" fillId="8" borderId="5" xfId="4" applyNumberFormat="1" applyFont="1" applyFill="1" applyBorder="1" applyAlignment="1">
      <alignment horizontal="right" vertical="center"/>
    </xf>
    <xf numFmtId="0" fontId="9" fillId="15" borderId="5" xfId="2" applyFont="1" applyFill="1" applyBorder="1" applyAlignment="1">
      <alignment horizontal="left" vertical="center" wrapText="1"/>
    </xf>
    <xf numFmtId="0" fontId="9" fillId="15" borderId="5" xfId="2" applyFont="1" applyFill="1" applyBorder="1" applyAlignment="1">
      <alignment horizontal="center" vertical="center"/>
    </xf>
    <xf numFmtId="3" fontId="9" fillId="15" borderId="5" xfId="2" applyNumberFormat="1" applyFont="1" applyFill="1" applyBorder="1" applyAlignment="1">
      <alignment horizontal="right" vertical="center"/>
    </xf>
    <xf numFmtId="0" fontId="15" fillId="15" borderId="5" xfId="2" applyFont="1" applyFill="1" applyBorder="1" applyAlignment="1">
      <alignment horizontal="center" vertical="center"/>
    </xf>
    <xf numFmtId="164" fontId="16" fillId="15" borderId="6" xfId="0" applyNumberFormat="1" applyFont="1" applyFill="1" applyBorder="1" applyAlignment="1">
      <alignment horizontal="center" vertical="center" wrapText="1"/>
    </xf>
    <xf numFmtId="165" fontId="9" fillId="15" borderId="5" xfId="2" applyNumberFormat="1" applyFont="1" applyFill="1" applyBorder="1" applyAlignment="1">
      <alignment horizontal="right" vertical="center"/>
    </xf>
    <xf numFmtId="0" fontId="17" fillId="15" borderId="5" xfId="0" applyFont="1" applyFill="1" applyBorder="1" applyAlignment="1">
      <alignment horizontal="left" vertical="center" wrapText="1"/>
    </xf>
    <xf numFmtId="0" fontId="17" fillId="15" borderId="5" xfId="3" applyFont="1" applyFill="1" applyBorder="1" applyAlignment="1">
      <alignment horizontal="left" vertical="center" wrapText="1"/>
    </xf>
    <xf numFmtId="0" fontId="9" fillId="0" borderId="5" xfId="3" applyFont="1" applyBorder="1" applyAlignment="1">
      <alignment horizontal="center"/>
    </xf>
    <xf numFmtId="0" fontId="15" fillId="0" borderId="5" xfId="3" applyFont="1" applyBorder="1" applyAlignment="1">
      <alignment horizontal="center"/>
    </xf>
    <xf numFmtId="0" fontId="9" fillId="16" borderId="5" xfId="2" applyFont="1" applyFill="1" applyBorder="1" applyAlignment="1">
      <alignment horizontal="center" vertical="center"/>
    </xf>
    <xf numFmtId="166" fontId="16" fillId="15" borderId="5" xfId="0" applyNumberFormat="1" applyFont="1" applyFill="1" applyBorder="1" applyAlignment="1">
      <alignment horizontal="center" vertical="center" wrapText="1"/>
    </xf>
    <xf numFmtId="41" fontId="9" fillId="15" borderId="5" xfId="2" applyNumberFormat="1" applyFont="1" applyFill="1" applyBorder="1" applyAlignment="1">
      <alignment horizontal="right" vertical="center"/>
    </xf>
    <xf numFmtId="1" fontId="9" fillId="15" borderId="5" xfId="2" applyNumberFormat="1" applyFont="1" applyFill="1" applyBorder="1" applyAlignment="1">
      <alignment horizontal="center" vertical="center"/>
    </xf>
    <xf numFmtId="167" fontId="15" fillId="0" borderId="5" xfId="3" applyNumberFormat="1" applyFont="1" applyBorder="1" applyAlignment="1">
      <alignment horizontal="center"/>
    </xf>
    <xf numFmtId="0" fontId="9" fillId="0" borderId="5" xfId="3" applyFont="1" applyBorder="1" applyAlignment="1">
      <alignment horizontal="center" vertical="center"/>
    </xf>
    <xf numFmtId="164" fontId="16" fillId="15" borderId="5" xfId="0" applyNumberFormat="1" applyFont="1" applyFill="1" applyBorder="1" applyAlignment="1">
      <alignment horizontal="center" vertical="center" wrapText="1"/>
    </xf>
    <xf numFmtId="0" fontId="8" fillId="15" borderId="5" xfId="2" applyFont="1" applyFill="1" applyBorder="1" applyAlignment="1">
      <alignment horizontal="center" vertical="center"/>
    </xf>
    <xf numFmtId="0" fontId="15" fillId="16" borderId="5" xfId="2" applyFont="1" applyFill="1" applyBorder="1" applyAlignment="1">
      <alignment horizontal="center" vertical="center"/>
    </xf>
    <xf numFmtId="165" fontId="9" fillId="16" borderId="5" xfId="2" applyNumberFormat="1" applyFont="1" applyFill="1" applyBorder="1" applyAlignment="1">
      <alignment horizontal="right" vertical="center"/>
    </xf>
    <xf numFmtId="0" fontId="17" fillId="15" borderId="5" xfId="2" applyFont="1" applyFill="1" applyBorder="1" applyAlignment="1">
      <alignment horizontal="left" vertical="center" wrapText="1"/>
    </xf>
    <xf numFmtId="3" fontId="9" fillId="15" borderId="5" xfId="2" applyNumberFormat="1" applyFont="1" applyFill="1" applyBorder="1" applyAlignment="1">
      <alignment horizontal="right" vertical="center" wrapText="1"/>
    </xf>
    <xf numFmtId="165" fontId="9" fillId="16" borderId="5" xfId="2" applyNumberFormat="1" applyFont="1" applyFill="1" applyBorder="1" applyAlignment="1">
      <alignment horizontal="right" vertical="center" wrapText="1"/>
    </xf>
    <xf numFmtId="0" fontId="17" fillId="15" borderId="0" xfId="3" applyFont="1" applyFill="1" applyAlignment="1">
      <alignment horizontal="left" vertical="center" wrapText="1"/>
    </xf>
    <xf numFmtId="0" fontId="20" fillId="15" borderId="5" xfId="2" applyFont="1" applyFill="1" applyBorder="1" applyAlignment="1">
      <alignment horizontal="left" vertical="center" wrapText="1"/>
    </xf>
    <xf numFmtId="0" fontId="9" fillId="16" borderId="5" xfId="2" applyFont="1" applyFill="1" applyBorder="1" applyAlignment="1">
      <alignment horizontal="center" vertical="center" wrapText="1"/>
    </xf>
    <xf numFmtId="0" fontId="9" fillId="15" borderId="5" xfId="2" applyFont="1" applyFill="1" applyBorder="1" applyAlignment="1">
      <alignment horizontal="center" vertical="center" wrapText="1"/>
    </xf>
    <xf numFmtId="0" fontId="17" fillId="15" borderId="5" xfId="3" applyFont="1" applyFill="1" applyBorder="1" applyAlignment="1">
      <alignment vertical="center" wrapText="1"/>
    </xf>
    <xf numFmtId="3" fontId="9" fillId="8" borderId="5" xfId="2" applyNumberFormat="1" applyFont="1" applyFill="1" applyBorder="1" applyAlignment="1">
      <alignment horizontal="right" vertical="center"/>
    </xf>
    <xf numFmtId="0" fontId="9" fillId="8" borderId="5" xfId="3" applyFont="1" applyFill="1" applyBorder="1" applyAlignment="1">
      <alignment horizontal="left" vertical="center" wrapText="1"/>
    </xf>
    <xf numFmtId="0" fontId="9" fillId="7" borderId="5" xfId="3" applyFont="1" applyFill="1" applyBorder="1"/>
    <xf numFmtId="166" fontId="16" fillId="8" borderId="6" xfId="0" applyNumberFormat="1" applyFont="1" applyFill="1" applyBorder="1" applyAlignment="1">
      <alignment horizontal="center" vertical="center" wrapText="1"/>
    </xf>
    <xf numFmtId="0" fontId="9" fillId="8" borderId="5" xfId="2" applyFont="1" applyFill="1" applyBorder="1" applyAlignment="1">
      <alignment horizontal="left" vertical="center" wrapText="1"/>
    </xf>
    <xf numFmtId="0" fontId="21" fillId="8" borderId="5" xfId="2" applyFont="1" applyFill="1" applyBorder="1" applyAlignment="1">
      <alignment horizontal="center" vertical="center"/>
    </xf>
    <xf numFmtId="0" fontId="19" fillId="8" borderId="5" xfId="2" applyFont="1" applyFill="1" applyBorder="1" applyAlignment="1">
      <alignment horizontal="center" vertical="center"/>
    </xf>
    <xf numFmtId="165" fontId="9" fillId="8" borderId="5" xfId="2" applyNumberFormat="1" applyFont="1" applyFill="1" applyBorder="1" applyAlignment="1">
      <alignment horizontal="right" vertical="center"/>
    </xf>
    <xf numFmtId="0" fontId="17" fillId="8" borderId="5" xfId="3" applyFont="1" applyFill="1" applyBorder="1" applyAlignment="1">
      <alignment horizontal="left" vertical="center" wrapText="1"/>
    </xf>
    <xf numFmtId="166" fontId="16" fillId="8" borderId="5" xfId="0" applyNumberFormat="1" applyFont="1" applyFill="1" applyBorder="1" applyAlignment="1">
      <alignment horizontal="center" vertical="center" wrapText="1"/>
    </xf>
    <xf numFmtId="0" fontId="22" fillId="8" borderId="5" xfId="2" applyFont="1" applyFill="1" applyBorder="1" applyAlignment="1">
      <alignment horizontal="left" vertical="center" wrapText="1"/>
    </xf>
    <xf numFmtId="0" fontId="15" fillId="17" borderId="5" xfId="3" applyFont="1" applyFill="1" applyBorder="1" applyAlignment="1">
      <alignment horizontal="center" vertical="center"/>
    </xf>
    <xf numFmtId="0" fontId="16" fillId="8" borderId="5" xfId="3" applyFont="1" applyFill="1" applyBorder="1" applyAlignment="1">
      <alignment horizontal="center" vertical="center"/>
    </xf>
    <xf numFmtId="0" fontId="9" fillId="8" borderId="5" xfId="3" quotePrefix="1" applyFont="1" applyFill="1" applyBorder="1" applyAlignment="1">
      <alignment horizontal="center" vertical="center"/>
    </xf>
    <xf numFmtId="1" fontId="9" fillId="8" borderId="5" xfId="0" applyNumberFormat="1" applyFont="1" applyFill="1" applyBorder="1" applyAlignment="1">
      <alignment horizontal="center" vertical="center"/>
    </xf>
    <xf numFmtId="0" fontId="9" fillId="18" borderId="5" xfId="3" applyFont="1" applyFill="1" applyBorder="1"/>
    <xf numFmtId="15" fontId="16" fillId="8" borderId="5" xfId="3" applyNumberFormat="1" applyFont="1" applyFill="1" applyBorder="1" applyAlignment="1">
      <alignment horizontal="center" vertical="center"/>
    </xf>
    <xf numFmtId="0" fontId="9" fillId="15" borderId="5" xfId="3" applyFont="1" applyFill="1" applyBorder="1" applyAlignment="1">
      <alignment vertical="center" wrapText="1"/>
    </xf>
    <xf numFmtId="0" fontId="9" fillId="15" borderId="5" xfId="3" applyFont="1" applyFill="1" applyBorder="1" applyAlignment="1">
      <alignment horizontal="center" vertical="center" wrapText="1"/>
    </xf>
    <xf numFmtId="0" fontId="9" fillId="15" borderId="5" xfId="3" applyFont="1" applyFill="1" applyBorder="1" applyAlignment="1">
      <alignment horizontal="center" vertical="center"/>
    </xf>
    <xf numFmtId="0" fontId="15" fillId="15" borderId="5" xfId="3" applyFont="1" applyFill="1" applyBorder="1" applyAlignment="1">
      <alignment horizontal="center" vertical="center"/>
    </xf>
    <xf numFmtId="41" fontId="9" fillId="15" borderId="5" xfId="4" applyFont="1" applyFill="1" applyBorder="1" applyAlignment="1">
      <alignment horizontal="right" vertical="center"/>
    </xf>
    <xf numFmtId="0" fontId="9" fillId="15" borderId="5" xfId="0" applyFont="1" applyFill="1" applyBorder="1" applyAlignment="1">
      <alignment horizontal="center" vertical="center"/>
    </xf>
    <xf numFmtId="0" fontId="19" fillId="9" borderId="5" xfId="0" applyFont="1" applyFill="1" applyBorder="1" applyAlignment="1">
      <alignment horizontal="center" vertical="center" wrapText="1"/>
    </xf>
    <xf numFmtId="0" fontId="19" fillId="9" borderId="5" xfId="0" applyFont="1" applyFill="1" applyBorder="1" applyAlignment="1">
      <alignment horizontal="center" vertical="center"/>
    </xf>
    <xf numFmtId="0" fontId="19" fillId="0" borderId="5" xfId="0" applyFont="1" applyBorder="1"/>
    <xf numFmtId="0" fontId="0" fillId="0" borderId="5" xfId="0" applyBorder="1"/>
    <xf numFmtId="15" fontId="16" fillId="15" borderId="5" xfId="0" applyNumberFormat="1" applyFont="1" applyFill="1" applyBorder="1" applyAlignment="1">
      <alignment horizontal="center" vertical="center" wrapText="1"/>
    </xf>
    <xf numFmtId="0" fontId="16" fillId="15" borderId="5" xfId="0" applyFont="1" applyFill="1" applyBorder="1" applyAlignment="1">
      <alignment horizontal="center" vertical="center" wrapText="1"/>
    </xf>
    <xf numFmtId="0" fontId="9" fillId="15" borderId="5" xfId="0" applyFont="1" applyFill="1" applyBorder="1" applyAlignment="1">
      <alignment horizontal="right" vertical="center"/>
    </xf>
    <xf numFmtId="168" fontId="9" fillId="15" borderId="5" xfId="0" applyNumberFormat="1" applyFont="1" applyFill="1" applyBorder="1" applyAlignment="1">
      <alignment horizontal="center" vertical="center"/>
    </xf>
    <xf numFmtId="0" fontId="23" fillId="15" borderId="5" xfId="0" applyFont="1" applyFill="1" applyBorder="1" applyAlignment="1">
      <alignment horizontal="left" vertical="center" wrapText="1"/>
    </xf>
    <xf numFmtId="0" fontId="19" fillId="16" borderId="5" xfId="2" applyFont="1" applyFill="1" applyBorder="1" applyAlignment="1">
      <alignment horizontal="center" vertical="center"/>
    </xf>
    <xf numFmtId="0" fontId="21" fillId="15" borderId="5" xfId="2" applyFont="1" applyFill="1" applyBorder="1" applyAlignment="1">
      <alignment horizontal="center" vertical="center"/>
    </xf>
    <xf numFmtId="0" fontId="19" fillId="15" borderId="5" xfId="2" applyFont="1" applyFill="1" applyBorder="1" applyAlignment="1">
      <alignment horizontal="center" vertical="center"/>
    </xf>
    <xf numFmtId="0" fontId="22" fillId="15" borderId="5" xfId="2" applyFont="1" applyFill="1" applyBorder="1" applyAlignment="1">
      <alignment horizontal="left" vertical="center" wrapText="1"/>
    </xf>
    <xf numFmtId="0" fontId="9" fillId="0" borderId="5" xfId="3" applyFont="1" applyBorder="1" applyAlignment="1">
      <alignment horizontal="left" vertical="center"/>
    </xf>
    <xf numFmtId="0" fontId="16" fillId="15" borderId="5" xfId="3" applyFont="1" applyFill="1" applyBorder="1" applyAlignment="1">
      <alignment horizontal="center" vertical="center"/>
    </xf>
    <xf numFmtId="0" fontId="9" fillId="0" borderId="12" xfId="3" applyFont="1" applyBorder="1"/>
    <xf numFmtId="15" fontId="16" fillId="15" borderId="5" xfId="3" applyNumberFormat="1" applyFont="1" applyFill="1" applyBorder="1" applyAlignment="1">
      <alignment horizontal="center" vertical="center"/>
    </xf>
    <xf numFmtId="0" fontId="9" fillId="0" borderId="0" xfId="3" applyFont="1"/>
    <xf numFmtId="0" fontId="8" fillId="0" borderId="0" xfId="3"/>
    <xf numFmtId="0" fontId="24" fillId="15" borderId="5" xfId="3" applyFont="1" applyFill="1" applyBorder="1" applyAlignment="1">
      <alignment horizontal="center" vertical="center"/>
    </xf>
    <xf numFmtId="1" fontId="9" fillId="15" borderId="5" xfId="0" applyNumberFormat="1" applyFont="1" applyFill="1" applyBorder="1" applyAlignment="1">
      <alignment horizontal="center" vertical="center"/>
    </xf>
    <xf numFmtId="0" fontId="24" fillId="0" borderId="5" xfId="3" applyFont="1" applyBorder="1" applyAlignment="1">
      <alignment vertical="center" wrapText="1"/>
    </xf>
    <xf numFmtId="0" fontId="25" fillId="19" borderId="5" xfId="1" applyFont="1" applyFill="1" applyBorder="1" applyAlignment="1" applyProtection="1">
      <alignment horizontal="center" vertical="center"/>
    </xf>
    <xf numFmtId="0" fontId="16" fillId="0" borderId="5" xfId="3" applyFont="1" applyBorder="1" applyAlignment="1">
      <alignment horizontal="center" vertical="center"/>
    </xf>
    <xf numFmtId="0" fontId="5" fillId="0" borderId="0" xfId="0" applyFont="1"/>
    <xf numFmtId="0" fontId="17" fillId="8" borderId="1" xfId="3" applyFont="1" applyFill="1" applyBorder="1" applyAlignment="1">
      <alignment vertical="center" wrapText="1"/>
    </xf>
    <xf numFmtId="0" fontId="8" fillId="0" borderId="5" xfId="3" applyBorder="1"/>
    <xf numFmtId="0" fontId="9" fillId="7" borderId="0" xfId="3" applyFont="1" applyFill="1"/>
    <xf numFmtId="0" fontId="8" fillId="0" borderId="12" xfId="3" applyBorder="1"/>
    <xf numFmtId="0" fontId="17" fillId="15" borderId="5" xfId="0" applyFont="1" applyFill="1" applyBorder="1" applyAlignment="1">
      <alignment horizontal="center" vertical="center" wrapText="1"/>
    </xf>
    <xf numFmtId="0" fontId="15" fillId="0" borderId="12" xfId="3" applyFont="1" applyBorder="1" applyAlignment="1">
      <alignment horizontal="center"/>
    </xf>
    <xf numFmtId="0" fontId="15" fillId="0" borderId="5" xfId="3" applyFont="1" applyBorder="1" applyAlignment="1">
      <alignment horizontal="center" vertical="center"/>
    </xf>
    <xf numFmtId="0" fontId="9" fillId="0" borderId="5" xfId="3" applyFont="1" applyBorder="1" applyAlignment="1">
      <alignment vertical="center" wrapText="1"/>
    </xf>
    <xf numFmtId="0" fontId="8" fillId="0" borderId="5" xfId="3" applyBorder="1" applyAlignment="1">
      <alignment horizontal="center" vertical="center"/>
    </xf>
    <xf numFmtId="0" fontId="8" fillId="0" borderId="5" xfId="3" applyBorder="1" applyAlignment="1">
      <alignment horizontal="right" vertical="center"/>
    </xf>
    <xf numFmtId="0" fontId="5" fillId="0" borderId="5" xfId="0" applyFont="1" applyBorder="1" applyAlignment="1">
      <alignment vertical="center"/>
    </xf>
    <xf numFmtId="0" fontId="0" fillId="0" borderId="5" xfId="0" applyBorder="1" applyAlignment="1">
      <alignment horizontal="center" vertical="center"/>
    </xf>
    <xf numFmtId="0" fontId="5" fillId="0" borderId="5" xfId="0" applyFont="1" applyBorder="1" applyAlignment="1">
      <alignment vertical="center" wrapText="1"/>
    </xf>
    <xf numFmtId="0" fontId="17" fillId="0" borderId="5" xfId="0" applyFont="1" applyBorder="1" applyAlignment="1">
      <alignment horizontal="left" vertical="center" wrapText="1"/>
    </xf>
    <xf numFmtId="0" fontId="17" fillId="0" borderId="5" xfId="3" applyFont="1" applyBorder="1" applyAlignment="1">
      <alignment vertical="center" wrapText="1"/>
    </xf>
    <xf numFmtId="0" fontId="9" fillId="0" borderId="5" xfId="3" applyFont="1" applyBorder="1" applyAlignment="1">
      <alignment horizontal="center" vertical="center" wrapText="1"/>
    </xf>
    <xf numFmtId="0" fontId="9" fillId="0" borderId="4" xfId="3" applyFont="1" applyBorder="1"/>
    <xf numFmtId="2" fontId="9" fillId="0" borderId="1" xfId="3" applyNumberFormat="1" applyFont="1" applyBorder="1"/>
    <xf numFmtId="2" fontId="10" fillId="2" borderId="1" xfId="3" applyNumberFormat="1" applyFont="1" applyFill="1" applyBorder="1" applyAlignment="1">
      <alignment horizontal="center"/>
    </xf>
    <xf numFmtId="2" fontId="9" fillId="0" borderId="5" xfId="3" applyNumberFormat="1" applyFont="1" applyBorder="1"/>
    <xf numFmtId="0" fontId="12" fillId="0" borderId="5" xfId="3" applyFont="1" applyBorder="1" applyAlignment="1">
      <alignment horizontal="center" vertical="center"/>
    </xf>
    <xf numFmtId="0" fontId="9" fillId="7" borderId="13" xfId="3" applyFont="1" applyFill="1" applyBorder="1"/>
    <xf numFmtId="0" fontId="9" fillId="7" borderId="14" xfId="3" applyFont="1" applyFill="1" applyBorder="1"/>
    <xf numFmtId="2" fontId="7" fillId="7" borderId="14" xfId="3" applyNumberFormat="1" applyFont="1" applyFill="1" applyBorder="1"/>
    <xf numFmtId="2" fontId="9" fillId="7" borderId="14" xfId="3" applyNumberFormat="1" applyFont="1" applyFill="1" applyBorder="1"/>
    <xf numFmtId="2" fontId="10" fillId="7" borderId="15" xfId="3" applyNumberFormat="1" applyFont="1" applyFill="1" applyBorder="1" applyAlignment="1">
      <alignment horizontal="center"/>
    </xf>
    <xf numFmtId="0" fontId="26" fillId="0" borderId="5" xfId="3" applyFont="1" applyBorder="1" applyAlignment="1">
      <alignment horizontal="center" vertical="center"/>
    </xf>
    <xf numFmtId="0" fontId="6" fillId="0" borderId="12" xfId="3" applyFont="1" applyBorder="1"/>
    <xf numFmtId="2" fontId="9" fillId="0" borderId="16" xfId="3" applyNumberFormat="1" applyFont="1" applyBorder="1"/>
    <xf numFmtId="0" fontId="27" fillId="8" borderId="5" xfId="3" applyFont="1" applyFill="1" applyBorder="1" applyAlignment="1">
      <alignment vertical="center"/>
    </xf>
    <xf numFmtId="0" fontId="8" fillId="8" borderId="0" xfId="3" applyFill="1" applyAlignment="1">
      <alignment vertical="center" wrapText="1"/>
    </xf>
    <xf numFmtId="0" fontId="6" fillId="0" borderId="17" xfId="3" applyFont="1" applyBorder="1"/>
    <xf numFmtId="2" fontId="9" fillId="0" borderId="18" xfId="3" applyNumberFormat="1" applyFont="1" applyBorder="1"/>
    <xf numFmtId="2" fontId="10" fillId="2" borderId="18" xfId="3" applyNumberFormat="1" applyFont="1" applyFill="1" applyBorder="1" applyAlignment="1">
      <alignment horizontal="right"/>
    </xf>
    <xf numFmtId="2" fontId="9" fillId="0" borderId="19" xfId="3" applyNumberFormat="1" applyFont="1" applyBorder="1"/>
    <xf numFmtId="0" fontId="6" fillId="8" borderId="5" xfId="3" applyFont="1" applyFill="1" applyBorder="1" applyAlignment="1">
      <alignment horizontal="left" vertical="center" wrapText="1"/>
    </xf>
    <xf numFmtId="0" fontId="28" fillId="0" borderId="5" xfId="3" applyFont="1" applyBorder="1" applyAlignment="1">
      <alignment horizontal="left" vertical="center"/>
    </xf>
    <xf numFmtId="0" fontId="8" fillId="0" borderId="5" xfId="3" applyBorder="1" applyAlignment="1">
      <alignment vertical="center"/>
    </xf>
    <xf numFmtId="0" fontId="29" fillId="0" borderId="5" xfId="3" applyFont="1" applyBorder="1" applyAlignment="1">
      <alignment vertical="center"/>
    </xf>
    <xf numFmtId="0" fontId="30" fillId="0" borderId="5" xfId="3" applyFont="1" applyBorder="1" applyAlignment="1">
      <alignment vertical="center"/>
    </xf>
    <xf numFmtId="0" fontId="9" fillId="0" borderId="1" xfId="3" applyFont="1" applyBorder="1"/>
    <xf numFmtId="2" fontId="6" fillId="0" borderId="12" xfId="3" applyNumberFormat="1" applyFont="1" applyBorder="1"/>
    <xf numFmtId="2" fontId="10" fillId="0" borderId="5" xfId="3" applyNumberFormat="1" applyFont="1" applyBorder="1" applyAlignment="1">
      <alignment horizontal="right"/>
    </xf>
    <xf numFmtId="2" fontId="9" fillId="0" borderId="20" xfId="3" applyNumberFormat="1" applyFont="1" applyBorder="1"/>
    <xf numFmtId="0" fontId="5" fillId="0" borderId="0" xfId="2"/>
    <xf numFmtId="0" fontId="32" fillId="0" borderId="5" xfId="3" applyFont="1" applyBorder="1" applyAlignment="1">
      <alignment horizontal="center" vertical="center"/>
    </xf>
    <xf numFmtId="2" fontId="6" fillId="0" borderId="17" xfId="3" applyNumberFormat="1" applyFont="1" applyBorder="1"/>
    <xf numFmtId="2" fontId="9" fillId="0" borderId="21" xfId="3" applyNumberFormat="1" applyFont="1" applyBorder="1" applyAlignment="1">
      <alignment horizontal="right"/>
    </xf>
    <xf numFmtId="2" fontId="6" fillId="0" borderId="19" xfId="3" applyNumberFormat="1" applyFont="1" applyBorder="1"/>
    <xf numFmtId="2" fontId="6" fillId="0" borderId="4" xfId="3" applyNumberFormat="1" applyFont="1" applyBorder="1"/>
    <xf numFmtId="2" fontId="9" fillId="0" borderId="2" xfId="3" applyNumberFormat="1" applyFont="1" applyBorder="1" applyAlignment="1">
      <alignment horizontal="right"/>
    </xf>
    <xf numFmtId="2" fontId="6" fillId="0" borderId="2" xfId="3" applyNumberFormat="1" applyFont="1" applyBorder="1"/>
    <xf numFmtId="0" fontId="3" fillId="0" borderId="5" xfId="1" applyBorder="1" applyAlignment="1" applyProtection="1">
      <alignment horizontal="left" vertical="center"/>
    </xf>
    <xf numFmtId="0" fontId="9" fillId="0" borderId="5" xfId="3" applyFont="1" applyBorder="1" applyAlignment="1">
      <alignment horizontal="left" vertical="center" wrapText="1"/>
    </xf>
    <xf numFmtId="0" fontId="15" fillId="0" borderId="5" xfId="3" applyFont="1" applyBorder="1" applyAlignment="1">
      <alignment vertical="center"/>
    </xf>
    <xf numFmtId="0" fontId="33" fillId="0" borderId="5" xfId="0" applyFont="1" applyBorder="1"/>
    <xf numFmtId="0" fontId="8" fillId="0" borderId="8" xfId="3" applyBorder="1"/>
    <xf numFmtId="0" fontId="3" fillId="0" borderId="5" xfId="1" applyBorder="1" applyAlignment="1" applyProtection="1">
      <alignment horizontal="center" vertical="center"/>
    </xf>
    <xf numFmtId="0" fontId="13" fillId="0" borderId="5" xfId="1" applyFont="1" applyBorder="1" applyAlignment="1" applyProtection="1">
      <alignment horizontal="left" vertical="center"/>
    </xf>
    <xf numFmtId="0" fontId="8" fillId="0" borderId="8" xfId="3" applyBorder="1" applyAlignment="1">
      <alignment wrapText="1"/>
    </xf>
    <xf numFmtId="0" fontId="17" fillId="0" borderId="5" xfId="3" applyFont="1" applyBorder="1" applyAlignment="1">
      <alignment horizontal="left" vertical="center" wrapText="1"/>
    </xf>
    <xf numFmtId="0" fontId="33" fillId="0" borderId="0" xfId="0" applyFont="1"/>
    <xf numFmtId="0" fontId="9" fillId="0" borderId="0" xfId="3" applyFont="1" applyAlignment="1">
      <alignment horizontal="left" vertical="center" wrapText="1"/>
    </xf>
    <xf numFmtId="0" fontId="9" fillId="0" borderId="0" xfId="3" applyFont="1" applyAlignment="1">
      <alignment horizontal="center" vertical="center"/>
    </xf>
    <xf numFmtId="0" fontId="15" fillId="0" borderId="0" xfId="3" applyFont="1" applyAlignment="1">
      <alignment vertical="center"/>
    </xf>
    <xf numFmtId="0" fontId="29" fillId="0" borderId="0" xfId="3" applyFont="1" applyAlignment="1">
      <alignment horizontal="left" vertical="center"/>
    </xf>
    <xf numFmtId="0" fontId="8" fillId="0" borderId="0" xfId="3" applyAlignment="1">
      <alignment vertical="center"/>
    </xf>
    <xf numFmtId="0" fontId="15" fillId="0" borderId="0" xfId="3" applyFont="1" applyAlignment="1">
      <alignment horizontal="center" vertical="center"/>
    </xf>
    <xf numFmtId="0" fontId="5" fillId="0" borderId="0" xfId="0" applyFont="1" applyAlignment="1">
      <alignment vertical="center"/>
    </xf>
    <xf numFmtId="0" fontId="8" fillId="0" borderId="0" xfId="3" applyAlignment="1">
      <alignment horizontal="right" vertical="center"/>
    </xf>
    <xf numFmtId="0" fontId="8" fillId="0" borderId="0" xfId="3" applyAlignment="1">
      <alignment horizontal="center" vertical="center"/>
    </xf>
    <xf numFmtId="0" fontId="9" fillId="0" borderId="0" xfId="3" applyFont="1" applyAlignment="1">
      <alignment vertical="center" wrapText="1"/>
    </xf>
    <xf numFmtId="0" fontId="17" fillId="0" borderId="0" xfId="3" applyFont="1" applyAlignment="1">
      <alignment horizontal="left" vertical="center" wrapText="1"/>
    </xf>
    <xf numFmtId="0" fontId="17" fillId="0" borderId="0" xfId="3" applyFont="1" applyAlignment="1">
      <alignment vertical="center" wrapText="1"/>
    </xf>
    <xf numFmtId="0" fontId="9" fillId="0" borderId="0" xfId="3" applyFont="1" applyAlignment="1">
      <alignment horizontal="center" vertical="center" wrapText="1"/>
    </xf>
    <xf numFmtId="0" fontId="9" fillId="0" borderId="0" xfId="3" applyFont="1" applyAlignment="1">
      <alignment vertical="center"/>
    </xf>
    <xf numFmtId="0" fontId="6" fillId="0" borderId="0" xfId="3" applyFont="1" applyAlignment="1">
      <alignment horizontal="center" vertical="center"/>
    </xf>
    <xf numFmtId="0" fontId="12" fillId="0" borderId="0" xfId="3" applyFont="1" applyAlignment="1">
      <alignment horizontal="center" vertical="center"/>
    </xf>
    <xf numFmtId="0" fontId="8" fillId="0" borderId="0" xfId="3" applyAlignment="1">
      <alignment wrapText="1"/>
    </xf>
    <xf numFmtId="0" fontId="16" fillId="0" borderId="0" xfId="2" applyFont="1" applyAlignment="1">
      <alignment vertical="center" wrapText="1"/>
    </xf>
    <xf numFmtId="0" fontId="16" fillId="0" borderId="0" xfId="2" applyFont="1" applyAlignment="1">
      <alignment vertical="center"/>
    </xf>
    <xf numFmtId="0" fontId="5" fillId="20" borderId="0" xfId="2" applyFill="1" applyAlignment="1">
      <alignment vertical="center"/>
    </xf>
    <xf numFmtId="0" fontId="34" fillId="21" borderId="0" xfId="3" applyFont="1" applyFill="1" applyAlignment="1">
      <alignment vertical="center"/>
    </xf>
    <xf numFmtId="0" fontId="3" fillId="20" borderId="0" xfId="1" applyFill="1" applyBorder="1" applyAlignment="1" applyProtection="1">
      <alignment vertical="center"/>
    </xf>
    <xf numFmtId="0" fontId="5" fillId="20" borderId="0" xfId="2" applyFill="1" applyAlignment="1">
      <alignment vertical="center" wrapText="1"/>
    </xf>
    <xf numFmtId="0" fontId="5" fillId="0" borderId="0" xfId="2" applyAlignment="1">
      <alignment wrapText="1"/>
    </xf>
    <xf numFmtId="0" fontId="22" fillId="0" borderId="0" xfId="2" applyFont="1" applyAlignment="1">
      <alignment wrapText="1"/>
    </xf>
    <xf numFmtId="0" fontId="2" fillId="9" borderId="0" xfId="0" applyFont="1" applyFill="1" applyAlignment="1">
      <alignment wrapText="1"/>
    </xf>
    <xf numFmtId="0" fontId="0" fillId="9" borderId="0" xfId="0" applyFill="1"/>
    <xf numFmtId="0" fontId="19" fillId="9" borderId="0" xfId="2" applyFont="1" applyFill="1" applyAlignment="1">
      <alignment horizontal="center" vertical="center"/>
    </xf>
    <xf numFmtId="0" fontId="19" fillId="9" borderId="0" xfId="2" applyFont="1" applyFill="1"/>
    <xf numFmtId="0" fontId="5" fillId="9" borderId="0" xfId="2" applyFill="1"/>
    <xf numFmtId="0" fontId="11" fillId="22" borderId="0" xfId="2" applyFont="1" applyFill="1" applyAlignment="1">
      <alignment horizontal="center" wrapText="1"/>
    </xf>
    <xf numFmtId="0" fontId="11" fillId="22" borderId="0" xfId="2" applyFont="1" applyFill="1"/>
    <xf numFmtId="0" fontId="11" fillId="22" borderId="0" xfId="2" applyFont="1" applyFill="1" applyAlignment="1">
      <alignment horizontal="left"/>
    </xf>
    <xf numFmtId="0" fontId="11" fillId="22" borderId="0" xfId="2" applyFont="1" applyFill="1" applyAlignment="1">
      <alignment wrapText="1"/>
    </xf>
    <xf numFmtId="0" fontId="5" fillId="0" borderId="0" xfId="2" applyAlignment="1">
      <alignment horizontal="left" vertical="center" wrapText="1"/>
    </xf>
    <xf numFmtId="0" fontId="2" fillId="9" borderId="0" xfId="0" applyFont="1" applyFill="1" applyAlignment="1">
      <alignment horizontal="left" wrapText="1"/>
    </xf>
    <xf numFmtId="0" fontId="5" fillId="0" borderId="0" xfId="2" applyAlignment="1">
      <alignment horizontal="center" vertical="center" wrapText="1"/>
    </xf>
    <xf numFmtId="0" fontId="35" fillId="23" borderId="0" xfId="2" applyFont="1" applyFill="1" applyAlignment="1">
      <alignment horizontal="center" vertical="center"/>
    </xf>
    <xf numFmtId="0" fontId="16" fillId="23" borderId="0" xfId="2" applyFont="1" applyFill="1" applyAlignment="1">
      <alignment vertical="center"/>
    </xf>
    <xf numFmtId="0" fontId="11" fillId="23" borderId="0" xfId="2" applyFont="1" applyFill="1" applyAlignment="1">
      <alignment horizontal="center" vertical="center"/>
    </xf>
    <xf numFmtId="0" fontId="36" fillId="23" borderId="0" xfId="2" applyFont="1" applyFill="1" applyAlignment="1">
      <alignment vertical="center"/>
    </xf>
    <xf numFmtId="0" fontId="5" fillId="23" borderId="0" xfId="2" applyFill="1"/>
    <xf numFmtId="0" fontId="16" fillId="23" borderId="0" xfId="2" applyFont="1" applyFill="1" applyAlignment="1">
      <alignment horizontal="left" vertical="center"/>
    </xf>
    <xf numFmtId="0" fontId="8" fillId="23" borderId="0" xfId="3" applyFill="1" applyAlignment="1">
      <alignment horizontal="center" vertical="center"/>
    </xf>
    <xf numFmtId="0" fontId="37" fillId="23" borderId="0" xfId="2" applyFont="1" applyFill="1" applyAlignment="1">
      <alignment vertical="center" wrapText="1"/>
    </xf>
    <xf numFmtId="0" fontId="38" fillId="0" borderId="0" xfId="0" applyFont="1" applyAlignment="1">
      <alignment vertical="center"/>
    </xf>
    <xf numFmtId="0" fontId="0" fillId="0" borderId="0" xfId="0" applyAlignment="1">
      <alignment wrapText="1"/>
    </xf>
    <xf numFmtId="0" fontId="19" fillId="9" borderId="0" xfId="2" applyFont="1" applyFill="1" applyAlignment="1">
      <alignment vertical="top"/>
    </xf>
    <xf numFmtId="0" fontId="5" fillId="9" borderId="0" xfId="2" applyFill="1" applyAlignment="1">
      <alignment vertical="top"/>
    </xf>
    <xf numFmtId="0" fontId="38" fillId="0" borderId="0" xfId="0" applyFont="1" applyAlignment="1">
      <alignment horizontal="left" vertical="center"/>
    </xf>
    <xf numFmtId="0" fontId="39" fillId="0" borderId="0" xfId="0" applyFont="1" applyAlignment="1">
      <alignment vertical="center" wrapText="1"/>
    </xf>
    <xf numFmtId="0" fontId="17" fillId="0" borderId="0" xfId="3" applyFont="1" applyAlignment="1">
      <alignment horizontal="center" vertical="center" wrapText="1"/>
    </xf>
    <xf numFmtId="0" fontId="40" fillId="20" borderId="0" xfId="2" applyFont="1" applyFill="1" applyAlignment="1">
      <alignment vertical="center"/>
    </xf>
    <xf numFmtId="0" fontId="36" fillId="20" borderId="0" xfId="2" applyFont="1" applyFill="1" applyAlignment="1">
      <alignment vertical="center"/>
    </xf>
    <xf numFmtId="0" fontId="41" fillId="20" borderId="0" xfId="2" applyFont="1" applyFill="1" applyAlignment="1">
      <alignment vertical="center"/>
    </xf>
    <xf numFmtId="0" fontId="41" fillId="20" borderId="0" xfId="2" applyFont="1" applyFill="1" applyAlignment="1">
      <alignment vertical="center" wrapText="1"/>
    </xf>
    <xf numFmtId="0" fontId="3" fillId="0" borderId="0" xfId="1" applyFill="1" applyBorder="1" applyAlignment="1" applyProtection="1">
      <alignment horizontal="center" vertical="center"/>
    </xf>
    <xf numFmtId="0" fontId="0" fillId="9" borderId="0" xfId="0" applyFill="1" applyAlignment="1">
      <alignment horizontal="left" wrapText="1"/>
    </xf>
    <xf numFmtId="0" fontId="9" fillId="9" borderId="0" xfId="3" applyFont="1" applyFill="1" applyAlignment="1">
      <alignment horizontal="center" vertical="center"/>
    </xf>
    <xf numFmtId="0" fontId="9" fillId="9" borderId="0" xfId="3" applyFont="1" applyFill="1"/>
    <xf numFmtId="0" fontId="8" fillId="9" borderId="0" xfId="3" applyFill="1"/>
    <xf numFmtId="0" fontId="42" fillId="0" borderId="0" xfId="3" applyFont="1" applyAlignment="1">
      <alignment horizontal="center" vertical="center"/>
    </xf>
    <xf numFmtId="0" fontId="0" fillId="9" borderId="0" xfId="0" applyFill="1" applyAlignment="1">
      <alignment wrapText="1"/>
    </xf>
    <xf numFmtId="0" fontId="8" fillId="9" borderId="0" xfId="3" applyFill="1" applyAlignment="1">
      <alignment wrapText="1"/>
    </xf>
    <xf numFmtId="0" fontId="2" fillId="9" borderId="0" xfId="0" applyFont="1" applyFill="1" applyAlignment="1">
      <alignment horizontal="right"/>
    </xf>
    <xf numFmtId="0" fontId="2" fillId="9" borderId="0" xfId="0" applyFont="1" applyFill="1" applyAlignment="1">
      <alignment horizontal="left"/>
    </xf>
    <xf numFmtId="0" fontId="5" fillId="0" borderId="0" xfId="0" applyFont="1" applyAlignment="1">
      <alignment horizontal="center" vertical="center" wrapText="1"/>
    </xf>
    <xf numFmtId="0" fontId="36" fillId="0" borderId="0" xfId="0" applyFont="1" applyAlignment="1">
      <alignment vertical="center" wrapText="1"/>
    </xf>
    <xf numFmtId="0" fontId="6" fillId="24" borderId="5" xfId="3" applyFont="1" applyFill="1" applyBorder="1" applyAlignment="1">
      <alignment horizontal="center" vertical="center"/>
    </xf>
    <xf numFmtId="0" fontId="6" fillId="24" borderId="5" xfId="3" applyFont="1" applyFill="1" applyBorder="1" applyAlignment="1">
      <alignment vertical="center"/>
    </xf>
    <xf numFmtId="0" fontId="0" fillId="24" borderId="5" xfId="0" applyFill="1" applyBorder="1" applyAlignment="1">
      <alignment vertical="center"/>
    </xf>
    <xf numFmtId="0" fontId="19" fillId="9" borderId="0" xfId="0" applyFont="1" applyFill="1" applyAlignment="1">
      <alignment horizontal="center" vertical="center"/>
    </xf>
    <xf numFmtId="0" fontId="19" fillId="9" borderId="0" xfId="0" applyFont="1" applyFill="1"/>
    <xf numFmtId="0" fontId="43" fillId="7" borderId="5" xfId="3" applyFont="1" applyFill="1" applyBorder="1" applyAlignment="1">
      <alignment vertical="center"/>
    </xf>
    <xf numFmtId="0" fontId="44" fillId="7" borderId="5" xfId="3" applyFont="1" applyFill="1" applyBorder="1" applyAlignment="1">
      <alignment horizontal="center" vertical="center" wrapText="1"/>
    </xf>
    <xf numFmtId="0" fontId="44" fillId="7" borderId="6" xfId="3" applyFont="1" applyFill="1" applyBorder="1" applyAlignment="1">
      <alignment horizontal="center" vertical="center" wrapText="1"/>
    </xf>
    <xf numFmtId="0" fontId="45" fillId="7" borderId="5" xfId="3" applyFont="1" applyFill="1" applyBorder="1" applyAlignment="1">
      <alignment horizontal="center" vertical="center" wrapText="1"/>
    </xf>
    <xf numFmtId="0" fontId="46" fillId="7" borderId="6" xfId="3" applyFont="1" applyFill="1" applyBorder="1" applyAlignment="1">
      <alignment horizontal="center" vertical="center"/>
    </xf>
    <xf numFmtId="0" fontId="47" fillId="7" borderId="6" xfId="3" applyFont="1" applyFill="1" applyBorder="1" applyAlignment="1">
      <alignment horizontal="center" vertical="center"/>
    </xf>
    <xf numFmtId="0" fontId="47" fillId="7" borderId="22" xfId="3" applyFont="1" applyFill="1" applyBorder="1" applyAlignment="1">
      <alignment horizontal="center" vertical="center"/>
    </xf>
    <xf numFmtId="0" fontId="47" fillId="7" borderId="22" xfId="3" applyFont="1" applyFill="1" applyBorder="1" applyAlignment="1">
      <alignment horizontal="left" vertical="center"/>
    </xf>
    <xf numFmtId="0" fontId="9" fillId="7" borderId="5" xfId="3" applyFont="1" applyFill="1" applyBorder="1" applyAlignment="1">
      <alignment vertical="center"/>
    </xf>
    <xf numFmtId="0" fontId="48" fillId="25" borderId="5" xfId="3" applyFont="1" applyFill="1" applyBorder="1" applyAlignment="1">
      <alignment horizontal="center" vertical="center"/>
    </xf>
    <xf numFmtId="0" fontId="48" fillId="26" borderId="5" xfId="3" applyFont="1" applyFill="1" applyBorder="1" applyAlignment="1">
      <alignment horizontal="center" vertical="center"/>
    </xf>
    <xf numFmtId="0" fontId="12" fillId="27" borderId="5" xfId="3" applyFont="1" applyFill="1" applyBorder="1" applyAlignment="1">
      <alignment horizontal="center" vertical="center"/>
    </xf>
    <xf numFmtId="0" fontId="12" fillId="13" borderId="5" xfId="3" applyFont="1" applyFill="1" applyBorder="1" applyAlignment="1">
      <alignment horizontal="center" vertical="center"/>
    </xf>
    <xf numFmtId="0" fontId="18" fillId="19" borderId="5" xfId="1" applyFont="1" applyFill="1" applyBorder="1" applyAlignment="1" applyProtection="1">
      <alignment horizontal="center" vertical="center"/>
    </xf>
    <xf numFmtId="168" fontId="9" fillId="0" borderId="5" xfId="3" applyNumberFormat="1" applyFont="1" applyBorder="1" applyAlignment="1">
      <alignment horizontal="center" vertical="center"/>
    </xf>
    <xf numFmtId="0" fontId="5" fillId="0" borderId="5" xfId="0" applyFont="1" applyBorder="1" applyAlignment="1">
      <alignment horizontal="center" vertical="center"/>
    </xf>
    <xf numFmtId="0" fontId="43" fillId="7" borderId="5" xfId="3" applyFont="1" applyFill="1" applyBorder="1" applyAlignment="1">
      <alignment horizontal="right" vertical="center"/>
    </xf>
    <xf numFmtId="168" fontId="9" fillId="0" borderId="5" xfId="0" applyNumberFormat="1" applyFont="1" applyBorder="1" applyAlignment="1">
      <alignment horizontal="center" vertical="center"/>
    </xf>
    <xf numFmtId="2" fontId="9" fillId="0" borderId="5" xfId="0" applyNumberFormat="1" applyFont="1" applyBorder="1" applyAlignment="1">
      <alignment horizontal="center" vertical="center"/>
    </xf>
    <xf numFmtId="2" fontId="8" fillId="0" borderId="5" xfId="0" applyNumberFormat="1" applyFont="1" applyBorder="1" applyAlignment="1">
      <alignment horizontal="center" vertical="center"/>
    </xf>
    <xf numFmtId="0" fontId="0" fillId="9" borderId="0" xfId="0" applyFill="1" applyAlignment="1">
      <alignment horizontal="right" wrapText="1"/>
    </xf>
    <xf numFmtId="0" fontId="8" fillId="0" borderId="5" xfId="0" applyFont="1" applyBorder="1" applyAlignment="1">
      <alignment horizontal="center" vertical="center"/>
    </xf>
    <xf numFmtId="0" fontId="2" fillId="9" borderId="0" xfId="0" applyFont="1" applyFill="1"/>
    <xf numFmtId="0" fontId="19" fillId="0" borderId="0" xfId="0" applyFont="1" applyAlignment="1">
      <alignment horizontal="center" vertical="center" wrapText="1"/>
    </xf>
    <xf numFmtId="0" fontId="19" fillId="0" borderId="0" xfId="0" applyFont="1" applyAlignment="1">
      <alignment horizontal="center" vertical="center"/>
    </xf>
    <xf numFmtId="0" fontId="19" fillId="0" borderId="0" xfId="0" applyFont="1"/>
    <xf numFmtId="0" fontId="49" fillId="0" borderId="0" xfId="3" applyFont="1" applyAlignment="1">
      <alignment horizontal="center" vertical="center" wrapText="1"/>
    </xf>
    <xf numFmtId="0" fontId="9" fillId="0" borderId="5" xfId="3" applyFont="1" applyBorder="1" applyAlignment="1">
      <alignment horizontal="right" vertical="center"/>
    </xf>
    <xf numFmtId="0" fontId="0" fillId="0" borderId="5" xfId="0" applyBorder="1" applyAlignment="1">
      <alignment vertical="center"/>
    </xf>
    <xf numFmtId="0" fontId="50" fillId="0" borderId="0" xfId="3" applyFont="1" applyAlignment="1">
      <alignment horizontal="right" vertical="center" wrapText="1"/>
    </xf>
    <xf numFmtId="0" fontId="49" fillId="0" borderId="5" xfId="3" applyFont="1" applyBorder="1" applyAlignment="1">
      <alignment horizontal="center" vertical="center"/>
    </xf>
    <xf numFmtId="0" fontId="5" fillId="0" borderId="5" xfId="0" applyFont="1" applyBorder="1" applyAlignment="1">
      <alignment horizontal="left" vertical="center"/>
    </xf>
    <xf numFmtId="0" fontId="50" fillId="0" borderId="0" xfId="3" applyFont="1" applyAlignment="1">
      <alignment horizontal="right" vertical="center"/>
    </xf>
    <xf numFmtId="0" fontId="49" fillId="0" borderId="0" xfId="3" applyFont="1" applyAlignment="1">
      <alignment horizontal="center" vertical="center"/>
    </xf>
    <xf numFmtId="0" fontId="51" fillId="0" borderId="0" xfId="0" applyFont="1" applyAlignment="1">
      <alignment horizontal="center" vertical="center"/>
    </xf>
    <xf numFmtId="0" fontId="5" fillId="0" borderId="23" xfId="0" applyFont="1" applyBorder="1" applyAlignment="1">
      <alignment horizontal="center" vertical="center" wrapText="1"/>
    </xf>
    <xf numFmtId="0" fontId="52" fillId="28" borderId="0" xfId="0" applyFont="1" applyFill="1" applyAlignment="1">
      <alignment vertical="center"/>
    </xf>
    <xf numFmtId="0" fontId="19" fillId="28" borderId="0" xfId="0" applyFont="1" applyFill="1" applyAlignment="1">
      <alignment horizontal="center" vertical="center" wrapText="1"/>
    </xf>
    <xf numFmtId="0" fontId="19" fillId="28" borderId="0" xfId="0" applyFont="1" applyFill="1" applyAlignment="1">
      <alignment horizontal="center" vertical="center"/>
    </xf>
    <xf numFmtId="0" fontId="19" fillId="28" borderId="0" xfId="0" applyFont="1" applyFill="1"/>
    <xf numFmtId="0" fontId="0" fillId="28" borderId="0" xfId="0" applyFill="1"/>
    <xf numFmtId="0" fontId="53" fillId="28" borderId="0" xfId="0" applyFont="1" applyFill="1" applyAlignment="1">
      <alignment vertical="center"/>
    </xf>
    <xf numFmtId="0" fontId="9" fillId="0" borderId="23" xfId="3" applyFont="1" applyBorder="1" applyAlignment="1">
      <alignment horizontal="center" vertical="center" wrapText="1"/>
    </xf>
    <xf numFmtId="168" fontId="5" fillId="0" borderId="5" xfId="0" applyNumberFormat="1" applyFont="1" applyBorder="1" applyAlignment="1">
      <alignment horizontal="center" vertical="center" wrapText="1"/>
    </xf>
    <xf numFmtId="0" fontId="53" fillId="28" borderId="0" xfId="0" applyFont="1" applyFill="1" applyAlignment="1">
      <alignment horizontal="left" vertical="center"/>
    </xf>
    <xf numFmtId="0" fontId="17" fillId="0" borderId="0" xfId="3" applyFont="1" applyAlignment="1">
      <alignment vertical="center"/>
    </xf>
    <xf numFmtId="0" fontId="51" fillId="0" borderId="5" xfId="0" applyFont="1" applyBorder="1" applyAlignment="1">
      <alignment horizontal="center" vertical="center"/>
    </xf>
    <xf numFmtId="164" fontId="5" fillId="0" borderId="5" xfId="0" applyNumberFormat="1" applyFont="1" applyBorder="1" applyAlignment="1">
      <alignment horizontal="center" vertical="center" wrapText="1"/>
    </xf>
    <xf numFmtId="0" fontId="5" fillId="0" borderId="0" xfId="2" applyAlignment="1">
      <alignment horizontal="left" vertical="center"/>
    </xf>
    <xf numFmtId="0" fontId="0" fillId="0" borderId="0" xfId="0" applyAlignment="1">
      <alignment vertical="center"/>
    </xf>
    <xf numFmtId="0" fontId="1" fillId="0" borderId="0" xfId="0" applyFont="1" applyAlignment="1">
      <alignment vertical="center"/>
    </xf>
    <xf numFmtId="0" fontId="5" fillId="0" borderId="0" xfId="0" applyFont="1" applyAlignment="1">
      <alignment horizontal="center" vertical="center"/>
    </xf>
    <xf numFmtId="0" fontId="55" fillId="28" borderId="0" xfId="2" applyFont="1" applyFill="1" applyAlignment="1">
      <alignment horizontal="left" vertical="center"/>
    </xf>
    <xf numFmtId="0" fontId="6" fillId="24" borderId="10" xfId="3" applyFont="1" applyFill="1" applyBorder="1" applyAlignment="1">
      <alignment horizontal="center" vertical="center"/>
    </xf>
    <xf numFmtId="0" fontId="6" fillId="24" borderId="11" xfId="3" applyFont="1" applyFill="1" applyBorder="1" applyAlignment="1">
      <alignment vertical="center"/>
    </xf>
    <xf numFmtId="0" fontId="6" fillId="24" borderId="12" xfId="3" applyFont="1" applyFill="1" applyBorder="1" applyAlignment="1">
      <alignment horizontal="center" vertical="center"/>
    </xf>
    <xf numFmtId="0" fontId="5" fillId="28" borderId="0" xfId="2" applyFill="1" applyAlignment="1">
      <alignment horizontal="left"/>
    </xf>
    <xf numFmtId="3" fontId="56" fillId="28" borderId="0" xfId="0" applyNumberFormat="1" applyFont="1" applyFill="1" applyAlignment="1">
      <alignment horizontal="left" vertical="center"/>
    </xf>
    <xf numFmtId="0" fontId="43" fillId="24" borderId="5" xfId="3" applyFont="1" applyFill="1" applyBorder="1" applyAlignment="1">
      <alignment vertical="center"/>
    </xf>
    <xf numFmtId="0" fontId="37" fillId="28" borderId="0" xfId="2" applyFont="1" applyFill="1" applyAlignment="1">
      <alignment horizontal="left" vertical="center"/>
    </xf>
    <xf numFmtId="3" fontId="57" fillId="28" borderId="0" xfId="2" applyNumberFormat="1" applyFont="1" applyFill="1" applyAlignment="1">
      <alignment horizontal="left" vertical="center"/>
    </xf>
    <xf numFmtId="0" fontId="0" fillId="28" borderId="0" xfId="0" applyFill="1" applyAlignment="1">
      <alignment horizontal="left" vertical="center"/>
    </xf>
    <xf numFmtId="0" fontId="37" fillId="28" borderId="0" xfId="0" applyFont="1" applyFill="1" applyAlignment="1">
      <alignment horizontal="left" vertical="center"/>
    </xf>
    <xf numFmtId="0" fontId="51" fillId="0" borderId="3" xfId="0" applyFont="1" applyBorder="1" applyAlignment="1">
      <alignment horizontal="center" vertical="center"/>
    </xf>
    <xf numFmtId="0" fontId="0" fillId="0" borderId="0" xfId="0" applyAlignment="1">
      <alignment horizontal="center" vertical="center"/>
    </xf>
    <xf numFmtId="0" fontId="17" fillId="0" borderId="0" xfId="0" applyFont="1" applyAlignment="1">
      <alignment horizontal="left" vertical="center" wrapText="1"/>
    </xf>
    <xf numFmtId="0" fontId="5" fillId="0" borderId="0" xfId="0" applyFont="1" applyAlignment="1">
      <alignment vertical="center" wrapText="1"/>
    </xf>
    <xf numFmtId="0" fontId="8" fillId="0" borderId="24" xfId="3" applyBorder="1"/>
    <xf numFmtId="0" fontId="9" fillId="0" borderId="24" xfId="3" applyFont="1" applyBorder="1" applyAlignment="1">
      <alignment horizontal="center" vertical="center"/>
    </xf>
    <xf numFmtId="0" fontId="43" fillId="7" borderId="0" xfId="3" applyFont="1" applyFill="1" applyAlignment="1">
      <alignment horizontal="right" vertical="center"/>
    </xf>
    <xf numFmtId="0" fontId="47" fillId="7" borderId="22" xfId="3" applyFont="1" applyFill="1" applyBorder="1" applyAlignment="1">
      <alignment horizontal="right" vertical="center" wrapText="1"/>
    </xf>
    <xf numFmtId="0" fontId="44" fillId="7" borderId="12" xfId="3" applyFont="1" applyFill="1" applyBorder="1" applyAlignment="1">
      <alignment horizontal="center" vertical="center" wrapText="1"/>
    </xf>
    <xf numFmtId="0" fontId="43" fillId="7" borderId="5" xfId="3" applyFont="1" applyFill="1" applyBorder="1" applyAlignment="1">
      <alignment horizontal="right" vertical="center" wrapText="1"/>
    </xf>
    <xf numFmtId="0" fontId="9" fillId="0" borderId="12" xfId="3" applyFont="1" applyBorder="1" applyAlignment="1">
      <alignment horizontal="center" vertical="center"/>
    </xf>
    <xf numFmtId="0" fontId="8" fillId="0" borderId="0" xfId="0" applyFont="1" applyAlignment="1">
      <alignment vertical="center" wrapText="1"/>
    </xf>
    <xf numFmtId="0" fontId="43" fillId="7" borderId="0" xfId="3" applyFont="1" applyFill="1" applyAlignment="1">
      <alignment horizontal="right" vertical="center" wrapText="1"/>
    </xf>
    <xf numFmtId="0" fontId="17" fillId="0" borderId="5" xfId="3" applyFont="1" applyBorder="1" applyAlignment="1">
      <alignment vertical="center"/>
    </xf>
    <xf numFmtId="0" fontId="37" fillId="0" borderId="0" xfId="0" applyFont="1" applyAlignment="1">
      <alignment horizontal="center" vertical="center"/>
    </xf>
    <xf numFmtId="0" fontId="37" fillId="0" borderId="0" xfId="0" applyFont="1" applyAlignment="1">
      <alignment vertical="center"/>
    </xf>
    <xf numFmtId="0" fontId="0" fillId="0" borderId="0" xfId="0" applyAlignment="1">
      <alignment vertical="center" wrapText="1"/>
    </xf>
    <xf numFmtId="0" fontId="58" fillId="0" borderId="0" xfId="0" applyFont="1" applyAlignment="1">
      <alignment vertical="center" wrapText="1"/>
    </xf>
    <xf numFmtId="0" fontId="16" fillId="23" borderId="0" xfId="2" applyFont="1" applyFill="1" applyAlignment="1">
      <alignment horizontal="left" vertical="center" wrapText="1"/>
    </xf>
    <xf numFmtId="0" fontId="7" fillId="2" borderId="4" xfId="3" applyFont="1" applyFill="1" applyBorder="1" applyAlignment="1">
      <alignment horizontal="center"/>
    </xf>
    <xf numFmtId="0" fontId="7" fillId="2" borderId="9" xfId="3" applyFont="1" applyFill="1" applyBorder="1" applyAlignment="1">
      <alignment horizontal="center"/>
    </xf>
    <xf numFmtId="2" fontId="9" fillId="5" borderId="1" xfId="3" applyNumberFormat="1" applyFont="1" applyFill="1" applyBorder="1" applyAlignment="1">
      <alignment horizontal="center"/>
    </xf>
    <xf numFmtId="2" fontId="9" fillId="5" borderId="6" xfId="3" applyNumberFormat="1" applyFont="1" applyFill="1" applyBorder="1" applyAlignment="1">
      <alignment horizontal="center"/>
    </xf>
    <xf numFmtId="0" fontId="7" fillId="2" borderId="1" xfId="3" applyFont="1" applyFill="1" applyBorder="1" applyAlignment="1">
      <alignment horizontal="center"/>
    </xf>
    <xf numFmtId="0" fontId="7" fillId="2" borderId="6" xfId="3" applyFont="1" applyFill="1" applyBorder="1" applyAlignment="1">
      <alignment horizontal="center"/>
    </xf>
    <xf numFmtId="0" fontId="7" fillId="2" borderId="2" xfId="3" applyFont="1" applyFill="1" applyBorder="1" applyAlignment="1">
      <alignment horizontal="center"/>
    </xf>
    <xf numFmtId="0" fontId="7" fillId="2" borderId="7" xfId="3" applyFont="1" applyFill="1" applyBorder="1" applyAlignment="1">
      <alignment horizontal="center"/>
    </xf>
    <xf numFmtId="0" fontId="11" fillId="22" borderId="0" xfId="2" applyFont="1" applyFill="1" applyAlignment="1">
      <alignment horizontal="center" wrapText="1"/>
    </xf>
    <xf numFmtId="0" fontId="6" fillId="2" borderId="1" xfId="0" applyFont="1" applyFill="1" applyBorder="1" applyAlignment="1">
      <alignment horizontal="center" wrapText="1"/>
    </xf>
    <xf numFmtId="0" fontId="6" fillId="2" borderId="6" xfId="0" applyFont="1" applyFill="1" applyBorder="1" applyAlignment="1">
      <alignment horizontal="center" wrapText="1"/>
    </xf>
    <xf numFmtId="0" fontId="9" fillId="5" borderId="1" xfId="3" applyFont="1" applyFill="1" applyBorder="1" applyAlignment="1">
      <alignment horizontal="center"/>
    </xf>
    <xf numFmtId="0" fontId="9" fillId="5" borderId="6" xfId="3" applyFont="1" applyFill="1" applyBorder="1" applyAlignment="1">
      <alignment horizontal="center"/>
    </xf>
    <xf numFmtId="0" fontId="7" fillId="2" borderId="3" xfId="3" applyFont="1" applyFill="1" applyBorder="1" applyAlignment="1">
      <alignment horizontal="center"/>
    </xf>
    <xf numFmtId="0" fontId="7" fillId="2" borderId="8" xfId="3" applyFont="1" applyFill="1" applyBorder="1" applyAlignment="1">
      <alignment horizontal="center"/>
    </xf>
    <xf numFmtId="0" fontId="6" fillId="3" borderId="1" xfId="2" applyFont="1" applyFill="1" applyBorder="1" applyAlignment="1">
      <alignment horizontal="center" wrapText="1"/>
    </xf>
    <xf numFmtId="0" fontId="6" fillId="3" borderId="6" xfId="2" applyFont="1" applyFill="1" applyBorder="1" applyAlignment="1">
      <alignment horizontal="center" wrapText="1"/>
    </xf>
    <xf numFmtId="0" fontId="7" fillId="4" borderId="1" xfId="2" applyFont="1" applyFill="1" applyBorder="1" applyAlignment="1">
      <alignment horizontal="center" wrapText="1"/>
    </xf>
    <xf numFmtId="0" fontId="7" fillId="4" borderId="6" xfId="2" applyFont="1" applyFill="1" applyBorder="1" applyAlignment="1">
      <alignment horizontal="center" wrapText="1"/>
    </xf>
    <xf numFmtId="0" fontId="7" fillId="3" borderId="2" xfId="2" applyFont="1" applyFill="1" applyBorder="1" applyAlignment="1">
      <alignment horizontal="center" wrapText="1"/>
    </xf>
    <xf numFmtId="0" fontId="7" fillId="3" borderId="7" xfId="2" applyFont="1" applyFill="1" applyBorder="1" applyAlignment="1">
      <alignment horizontal="center" wrapText="1"/>
    </xf>
    <xf numFmtId="0" fontId="4" fillId="2" borderId="1" xfId="1" applyFont="1" applyFill="1" applyBorder="1" applyAlignment="1" applyProtection="1">
      <alignment horizontal="center" textRotation="90" wrapText="1"/>
    </xf>
    <xf numFmtId="0" fontId="4" fillId="2" borderId="6" xfId="1" applyFont="1" applyFill="1" applyBorder="1" applyAlignment="1" applyProtection="1">
      <alignment horizontal="center" textRotation="90" wrapText="1"/>
    </xf>
  </cellXfs>
  <cellStyles count="5">
    <cellStyle name="Comma [0] 2" xfId="4" xr:uid="{99A01685-BAB6-4048-A12C-E5E3ECD86823}"/>
    <cellStyle name="Hyperlink" xfId="1" builtinId="8"/>
    <cellStyle name="Normal" xfId="0" builtinId="0"/>
    <cellStyle name="Normal 2" xfId="2" xr:uid="{53B0C666-42DA-4946-9C9A-58B6A0ED5DCC}"/>
    <cellStyle name="Normal 3" xfId="3" xr:uid="{19E9B2E0-159E-47E8-863A-E47B8B83977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1.gif"/><Relationship Id="rId1" Type="http://schemas.openxmlformats.org/officeDocument/2006/relationships/hyperlink" Target="http://www.zcmc.am/" TargetMode="External"/></Relationships>
</file>

<file path=xl/drawings/drawing1.xml><?xml version="1.0" encoding="utf-8"?>
<xdr:wsDr xmlns:xdr="http://schemas.openxmlformats.org/drawingml/2006/spreadsheetDrawing" xmlns:a="http://schemas.openxmlformats.org/drawingml/2006/main">
  <xdr:twoCellAnchor>
    <xdr:from>
      <xdr:col>0</xdr:col>
      <xdr:colOff>4761</xdr:colOff>
      <xdr:row>423</xdr:row>
      <xdr:rowOff>28574</xdr:rowOff>
    </xdr:from>
    <xdr:to>
      <xdr:col>1</xdr:col>
      <xdr:colOff>4114800</xdr:colOff>
      <xdr:row>561</xdr:row>
      <xdr:rowOff>142875</xdr:rowOff>
    </xdr:to>
    <xdr:sp macro="" textlink="">
      <xdr:nvSpPr>
        <xdr:cNvPr id="2" name="TextBox 1">
          <a:extLst>
            <a:ext uri="{FF2B5EF4-FFF2-40B4-BE49-F238E27FC236}">
              <a16:creationId xmlns:a16="http://schemas.microsoft.com/office/drawing/2014/main" id="{8336A801-9E24-45A4-9F10-B19336520F6B}"/>
            </a:ext>
          </a:extLst>
        </xdr:cNvPr>
        <xdr:cNvSpPr txBox="1"/>
      </xdr:nvSpPr>
      <xdr:spPr>
        <a:xfrm>
          <a:off x="4761" y="178069874"/>
          <a:ext cx="4475799" cy="27317701"/>
        </a:xfrm>
        <a:prstGeom prst="rect">
          <a:avLst/>
        </a:prstGeom>
        <a:solidFill>
          <a:schemeClr val="accent5">
            <a:lumMod val="20000"/>
            <a:lumOff val="80000"/>
          </a:schemeClr>
        </a:solidFill>
        <a:ln w="0"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en-US" sz="1100" b="1"/>
            <a:t>SOURCES: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900" b="1" i="0" u="none" strike="noStrike" kern="0" cap="none" spc="0" normalizeH="0" baseline="0" noProof="0">
            <a:ln>
              <a:noFill/>
            </a:ln>
            <a:solidFill>
              <a:prstClr val="black"/>
            </a:solidFill>
            <a:effectLst/>
            <a:uLnTx/>
            <a:uFillTx/>
            <a:latin typeface="+mn-lt"/>
            <a:ea typeface="+mn-ea"/>
            <a:cs typeface="+mn-cs"/>
          </a:endParaRPr>
        </a:p>
        <a:p>
          <a:pPr marL="342900" marR="0" lvl="0" indent="-342900" defTabSz="914400" eaLnBrk="1" fontAlgn="base" latinLnBrk="0" hangingPunct="1">
            <a:lnSpc>
              <a:spcPct val="100000"/>
            </a:lnSpc>
            <a:spcBef>
              <a:spcPts val="0"/>
            </a:spcBef>
            <a:spcAft>
              <a:spcPts val="600"/>
            </a:spcAft>
            <a:buClrTx/>
            <a:buSzPts val="1000"/>
            <a:buFont typeface="Arial" panose="020B0604020202020204" pitchFamily="34" charset="0"/>
            <a:buAutoNum type="arabicParenBoth"/>
            <a:tabLst>
              <a:tab pos="228600" algn="l"/>
            </a:tabLst>
            <a:defRPr/>
          </a:pPr>
          <a:r>
            <a:rPr kumimoji="0" lang="en-US" sz="1100" b="0" i="0" u="none" strike="noStrike" kern="0" cap="none" spc="0" normalizeH="0" baseline="0" noProof="0">
              <a:ln>
                <a:noFill/>
              </a:ln>
              <a:solidFill>
                <a:prstClr val="black"/>
              </a:solidFill>
              <a:effectLst/>
              <a:uLnTx/>
              <a:uFillTx/>
              <a:latin typeface="+mn-lt"/>
              <a:ea typeface="Times New Roman" panose="02020603050405020304" pitchFamily="18" charset="0"/>
              <a:cs typeface="Times New Roman" panose="02020603050405020304" pitchFamily="18" charset="0"/>
            </a:rPr>
            <a:t>AGU Blogosphere. American Geophysical Union, http://blogs.agu.org/landslideblog</a:t>
          </a:r>
        </a:p>
        <a:p>
          <a:pPr marL="342900" marR="0" lvl="0" indent="-342900" defTabSz="914400" eaLnBrk="1" fontAlgn="base" latinLnBrk="0" hangingPunct="1">
            <a:lnSpc>
              <a:spcPct val="100000"/>
            </a:lnSpc>
            <a:spcBef>
              <a:spcPts val="0"/>
            </a:spcBef>
            <a:spcAft>
              <a:spcPts val="600"/>
            </a:spcAft>
            <a:buClrTx/>
            <a:buSzPts val="1000"/>
            <a:buFont typeface="Arial" panose="020B0604020202020204" pitchFamily="34" charset="0"/>
            <a:buAutoNum type="arabicParenBoth"/>
            <a:tabLst>
              <a:tab pos="228600" algn="l"/>
            </a:tabLst>
            <a:defRPr/>
          </a:pPr>
          <a:r>
            <a:rPr lang="en-US" sz="1100" b="0" i="0" baseline="0">
              <a:solidFill>
                <a:schemeClr val="dk1"/>
              </a:solidFill>
              <a:effectLst/>
              <a:latin typeface="+mn-lt"/>
              <a:ea typeface="+mn-ea"/>
              <a:cs typeface="+mn-cs"/>
            </a:rPr>
            <a:t>Beavers 2013. An Overview of Phosphate Mining and Reclamation in Florida, Casey Beavers, University of Florida thesis, April 2013</a:t>
          </a:r>
          <a:endParaRPr lang="en-US" sz="1100">
            <a:effectLst/>
          </a:endParaRPr>
        </a:p>
        <a:p>
          <a:pPr marL="342900" marR="0" lvl="0" indent="-342900" defTabSz="914400" eaLnBrk="1" fontAlgn="base" latinLnBrk="0" hangingPunct="1">
            <a:lnSpc>
              <a:spcPct val="100000"/>
            </a:lnSpc>
            <a:spcBef>
              <a:spcPts val="0"/>
            </a:spcBef>
            <a:spcAft>
              <a:spcPts val="600"/>
            </a:spcAft>
            <a:buClrTx/>
            <a:buSzPts val="1000"/>
            <a:buFont typeface="Arial" panose="020B0604020202020204" pitchFamily="34" charset="0"/>
            <a:buAutoNum type="arabicParenBoth"/>
            <a:tabLst>
              <a:tab pos="228600" algn="l"/>
            </a:tabLst>
            <a:defRPr/>
          </a:pPr>
          <a:r>
            <a:rPr lang="en-US" sz="1100" b="0" i="0" baseline="0">
              <a:solidFill>
                <a:schemeClr val="dk1"/>
              </a:solidFill>
              <a:effectLst/>
              <a:latin typeface="+mn-lt"/>
              <a:ea typeface="+mn-ea"/>
              <a:cs typeface="+mn-cs"/>
            </a:rPr>
            <a:t>Blight &amp; Fourie 2004. A Review of Catastrophic Flow Failures of Deposits of Mine Waste and Municipal Refuse, Proceedings International Workshop, G.E. Blight &amp; A.B. Fourie, "Occurrence and Mechanisms of Flow-like Landslides in Natural Slopes and Earthfills," Sorrento, 19-36, Picarello (ed), Patron, Bologna, 2004</a:t>
          </a:r>
          <a:endParaRPr lang="en-US" sz="1100">
            <a:effectLst/>
          </a:endParaRPr>
        </a:p>
        <a:p>
          <a:pPr marL="342900" marR="0" lvl="0" indent="-342900" defTabSz="914400" eaLnBrk="1" fontAlgn="base" latinLnBrk="0" hangingPunct="1">
            <a:lnSpc>
              <a:spcPct val="100000"/>
            </a:lnSpc>
            <a:spcBef>
              <a:spcPts val="0"/>
            </a:spcBef>
            <a:spcAft>
              <a:spcPts val="600"/>
            </a:spcAft>
            <a:buClrTx/>
            <a:buSzPts val="1000"/>
            <a:buFont typeface="Arial" panose="020B0604020202020204" pitchFamily="34" charset="0"/>
            <a:buAutoNum type="arabicParenBoth"/>
            <a:tabLst>
              <a:tab pos="228600" algn="l"/>
            </a:tabLst>
            <a:defRPr/>
          </a:pPr>
          <a:r>
            <a:rPr lang="en-US" sz="1100" b="0" i="0" baseline="0">
              <a:solidFill>
                <a:schemeClr val="dk1"/>
              </a:solidFill>
              <a:effectLst/>
              <a:latin typeface="+mn-lt"/>
              <a:ea typeface="+mn-ea"/>
              <a:cs typeface="+mn-cs"/>
            </a:rPr>
            <a:t>CDA 2017. Advancing the State of Practice for Tailings Dam Breach Assessment Using Empirical Correlations, Andy Small, Michael James, Mohammad Al-Mamun, CDA 2017 Annual Conference, Kelowna, BC, Canada, October 16-18, 2017</a:t>
          </a:r>
          <a:endParaRPr lang="en-US" sz="1100">
            <a:effectLst/>
          </a:endParaRPr>
        </a:p>
        <a:p>
          <a:pPr marL="342900" marR="0" lvl="0" indent="-342900" defTabSz="914400" eaLnBrk="1" fontAlgn="base" latinLnBrk="0" hangingPunct="1">
            <a:lnSpc>
              <a:spcPct val="100000"/>
            </a:lnSpc>
            <a:spcBef>
              <a:spcPts val="0"/>
            </a:spcBef>
            <a:spcAft>
              <a:spcPts val="600"/>
            </a:spcAft>
            <a:buClrTx/>
            <a:buSzPts val="1000"/>
            <a:buFont typeface="Arial" panose="020B0604020202020204" pitchFamily="34" charset="0"/>
            <a:buAutoNum type="arabicParenBoth"/>
            <a:tabLst>
              <a:tab pos="228600" algn="l"/>
            </a:tabLst>
            <a:defRPr/>
          </a:pPr>
          <a:r>
            <a:rPr lang="en-US" sz="1100">
              <a:solidFill>
                <a:schemeClr val="dk1"/>
              </a:solidFill>
              <a:effectLst/>
              <a:latin typeface="+mn-lt"/>
              <a:ea typeface="+mn-ea"/>
              <a:cs typeface="+mn-cs"/>
            </a:rPr>
            <a:t>Decipher, A chronology of major tailings dam failures 2000 - 2020, 25Jan21</a:t>
          </a:r>
          <a:endParaRPr lang="en-US" sz="1100" b="0" i="0" baseline="0">
            <a:solidFill>
              <a:schemeClr val="dk1"/>
            </a:solidFill>
            <a:effectLst/>
            <a:latin typeface="+mn-lt"/>
            <a:ea typeface="+mn-ea"/>
            <a:cs typeface="+mn-cs"/>
          </a:endParaRPr>
        </a:p>
        <a:p>
          <a:pPr marL="342900" marR="0" lvl="0" indent="-342900" defTabSz="914400" eaLnBrk="1" fontAlgn="base" latinLnBrk="0" hangingPunct="1">
            <a:lnSpc>
              <a:spcPct val="100000"/>
            </a:lnSpc>
            <a:spcBef>
              <a:spcPts val="0"/>
            </a:spcBef>
            <a:spcAft>
              <a:spcPts val="600"/>
            </a:spcAft>
            <a:buClrTx/>
            <a:buSzPts val="1000"/>
            <a:buFont typeface="Arial" panose="020B0604020202020204" pitchFamily="34" charset="0"/>
            <a:buAutoNum type="arabicParenBoth"/>
            <a:tabLst>
              <a:tab pos="228600" algn="l"/>
            </a:tabLst>
            <a:defRPr/>
          </a:pPr>
          <a:r>
            <a:rPr lang="en-US" sz="1100" b="0" i="0" baseline="0">
              <a:solidFill>
                <a:schemeClr val="dk1"/>
              </a:solidFill>
              <a:effectLst/>
              <a:latin typeface="+mn-lt"/>
              <a:ea typeface="+mn-ea"/>
              <a:cs typeface="+mn-cs"/>
            </a:rPr>
            <a:t>Duque 2011. Reconstitution of the failure of the Fonte Santa mine tailings dam. Modelling of the dam breaching process. Marta AC Duque, New University of Lisbon, Master of Civil Engineering Structures and Geotechnics thesis, July 2011 https://run.unl.pt/handle/10362/6889</a:t>
          </a:r>
          <a:endParaRPr lang="en-US" sz="1100">
            <a:effectLst/>
          </a:endParaRPr>
        </a:p>
        <a:p>
          <a:pPr marL="342900" marR="0" lvl="0" indent="-342900" defTabSz="914400" eaLnBrk="1" fontAlgn="base" latinLnBrk="0" hangingPunct="1">
            <a:lnSpc>
              <a:spcPct val="100000"/>
            </a:lnSpc>
            <a:spcBef>
              <a:spcPts val="0"/>
            </a:spcBef>
            <a:spcAft>
              <a:spcPts val="600"/>
            </a:spcAft>
            <a:buClrTx/>
            <a:buSzPts val="1000"/>
            <a:buFont typeface="Arial" panose="020B0604020202020204" pitchFamily="34" charset="0"/>
            <a:buAutoNum type="arabicParenBoth"/>
            <a:tabLst>
              <a:tab pos="228600" algn="l"/>
            </a:tabLst>
            <a:defRPr/>
          </a:pPr>
          <a:r>
            <a:rPr lang="en-US" sz="1100" b="0" i="0" baseline="0">
              <a:solidFill>
                <a:schemeClr val="dk1"/>
              </a:solidFill>
              <a:effectLst/>
              <a:latin typeface="+mn-lt"/>
              <a:ea typeface="+mn-ea"/>
              <a:cs typeface="+mn-cs"/>
            </a:rPr>
            <a:t>EPA 1997.  Damage Cases and Environmental Releases from Mines and Mineral Processing Sites, USEPA Office of Solid Waste, 1997</a:t>
          </a:r>
        </a:p>
        <a:p>
          <a:pPr marL="342900" marR="0" lvl="0" indent="-342900" defTabSz="914400" eaLnBrk="1" fontAlgn="base" latinLnBrk="0" hangingPunct="1">
            <a:lnSpc>
              <a:spcPct val="100000"/>
            </a:lnSpc>
            <a:spcBef>
              <a:spcPts val="0"/>
            </a:spcBef>
            <a:spcAft>
              <a:spcPts val="600"/>
            </a:spcAft>
            <a:buClrTx/>
            <a:buSzPts val="1000"/>
            <a:buFont typeface="Arial" panose="020B0604020202020204" pitchFamily="34" charset="0"/>
            <a:buAutoNum type="arabicParenBoth"/>
            <a:tabLst>
              <a:tab pos="228600" algn="l"/>
            </a:tabLst>
            <a:defRPr/>
          </a:pPr>
          <a:r>
            <a:rPr lang="en-US" sz="1100" b="0" i="0" baseline="0">
              <a:solidFill>
                <a:schemeClr val="dk1"/>
              </a:solidFill>
              <a:effectLst/>
              <a:latin typeface="+mn-lt"/>
              <a:ea typeface="+mn-ea"/>
              <a:cs typeface="+mn-cs"/>
            </a:rPr>
            <a:t>EPA 1998.  Costs of Remediation at Mine Sites, USEPA Office of Solid Waste, 1998</a:t>
          </a:r>
          <a:endParaRPr lang="en-US" sz="1100">
            <a:effectLst/>
          </a:endParaRPr>
        </a:p>
        <a:p>
          <a:pPr marL="342900" marR="0" lvl="0" indent="-342900" defTabSz="914400" eaLnBrk="1" fontAlgn="base" latinLnBrk="0" hangingPunct="1">
            <a:lnSpc>
              <a:spcPct val="100000"/>
            </a:lnSpc>
            <a:spcBef>
              <a:spcPts val="0"/>
            </a:spcBef>
            <a:spcAft>
              <a:spcPts val="600"/>
            </a:spcAft>
            <a:buClrTx/>
            <a:buSzPts val="1000"/>
            <a:buFont typeface="Arial" panose="020B0604020202020204" pitchFamily="34" charset="0"/>
            <a:buAutoNum type="arabicParenBoth"/>
            <a:tabLst>
              <a:tab pos="228600" algn="l"/>
            </a:tabLst>
            <a:defRPr/>
          </a:pPr>
          <a:r>
            <a:rPr lang="en-US" sz="1100" b="0" i="0" baseline="0">
              <a:solidFill>
                <a:schemeClr val="dk1"/>
              </a:solidFill>
              <a:effectLst/>
              <a:latin typeface="+mn-lt"/>
              <a:ea typeface="+mn-ea"/>
              <a:cs typeface="+mn-cs"/>
            </a:rPr>
            <a:t>Fernández-Naranjo 2017. Analysis of Tailings Dam Failure Based on Historical Documents: The Case Study of “La Luciana”, Spain, F.J. Fernández-Naranjo, V. Rodríguez, R. Rodríguez, M.E. Alberruche, J.C. Arranz, R. Sarro, R.M. Mateos, G. Herrera, L. Vadillo, JTC1 Workshop on Advances in Landslide Understanding, May 24 – 26, 2017, Barcelona , Spain</a:t>
          </a:r>
          <a:endParaRPr lang="en-US" sz="1100">
            <a:effectLst/>
          </a:endParaRPr>
        </a:p>
        <a:p>
          <a:pPr marL="342900" marR="0" lvl="0" indent="-342900" defTabSz="914400" eaLnBrk="1" fontAlgn="base" latinLnBrk="0" hangingPunct="1">
            <a:lnSpc>
              <a:spcPct val="100000"/>
            </a:lnSpc>
            <a:spcBef>
              <a:spcPts val="0"/>
            </a:spcBef>
            <a:spcAft>
              <a:spcPts val="600"/>
            </a:spcAft>
            <a:buClrTx/>
            <a:buSzPts val="1000"/>
            <a:buFont typeface="Arial" panose="020B0604020202020204" pitchFamily="34" charset="0"/>
            <a:buAutoNum type="arabicParenBoth"/>
            <a:tabLst>
              <a:tab pos="228600" algn="l"/>
            </a:tabLst>
            <a:defRPr/>
          </a:pPr>
          <a:r>
            <a:rPr lang="en-US" sz="1100" b="0" i="0" baseline="0">
              <a:solidFill>
                <a:schemeClr val="dk1"/>
              </a:solidFill>
              <a:effectLst/>
              <a:latin typeface="+mn-lt"/>
              <a:ea typeface="+mn-ea"/>
              <a:cs typeface="+mn-cs"/>
            </a:rPr>
            <a:t>Franca et al 2007. The failure of the Fonte Santa mine tailing dam (Northeast Portugal), Mário J. Franca, Luis Gézero &amp; Rui M.L. Ferreira, (Instituto Superior Técnico, Av. Rovisco Pais, 1049-001 Lisbon, Portugal), Sílvia Amaral (Laboratório Nacional de Engenharia Civil, Av. do Brasil, 101, 1700-066 Lisbon, Portugal), Hugo D.B. Montenegro (Instituto Superior Técnico, Av. Rovisco Pais, 1049-001 Lisbon, Portugal), 16Jul08, http://repositorio.lnec.pt:8080/bitstream/123456789/1002793/1/Franca_et_al._5thIAHR2007.pdf</a:t>
          </a:r>
          <a:endParaRPr lang="en-US" sz="1100">
            <a:effectLst/>
          </a:endParaRPr>
        </a:p>
        <a:p>
          <a:pPr marL="342900" marR="0" lvl="0" indent="-342900" defTabSz="914400" eaLnBrk="1" fontAlgn="base" latinLnBrk="0" hangingPunct="1">
            <a:lnSpc>
              <a:spcPct val="100000"/>
            </a:lnSpc>
            <a:spcBef>
              <a:spcPts val="0"/>
            </a:spcBef>
            <a:spcAft>
              <a:spcPts val="600"/>
            </a:spcAft>
            <a:buClrTx/>
            <a:buSzPts val="1000"/>
            <a:buFont typeface="Arial" panose="020B0604020202020204" pitchFamily="34" charset="0"/>
            <a:buAutoNum type="arabicParenBoth"/>
            <a:tabLst>
              <a:tab pos="228600" algn="l"/>
            </a:tabLst>
            <a:defRPr/>
          </a:pPr>
          <a:r>
            <a:rPr lang="en-US" sz="1100" b="0" i="0" baseline="0">
              <a:solidFill>
                <a:schemeClr val="dk1"/>
              </a:solidFill>
              <a:effectLst/>
              <a:latin typeface="+mn-lt"/>
              <a:ea typeface="+mn-ea"/>
              <a:cs typeface="+mn-cs"/>
            </a:rPr>
            <a:t>Garino et al 2016. Caracterización geotécnica de residuos mineros (Geotechnical characterization of mining waste), L. Garino, L. Oldecop y G. Rodari, Congresso Argentino de mechanica de suelos ingenieria e ingerieria geotecnica (Argentine congress of soil mechanics, engineering and geotechnical engineering), Santa Fe, Argentina, 2016</a:t>
          </a:r>
          <a:endParaRPr lang="en-US" sz="1100">
            <a:effectLst/>
          </a:endParaRPr>
        </a:p>
        <a:p>
          <a:pPr marL="342900" marR="0" lvl="0" indent="-342900" defTabSz="914400" eaLnBrk="1" fontAlgn="base" latinLnBrk="0" hangingPunct="1">
            <a:lnSpc>
              <a:spcPct val="100000"/>
            </a:lnSpc>
            <a:spcBef>
              <a:spcPts val="0"/>
            </a:spcBef>
            <a:spcAft>
              <a:spcPts val="600"/>
            </a:spcAft>
            <a:buClrTx/>
            <a:buSzPts val="1000"/>
            <a:buFont typeface="Arial" panose="020B0604020202020204" pitchFamily="34" charset="0"/>
            <a:buAutoNum type="arabicParenBoth"/>
            <a:tabLst>
              <a:tab pos="228600" algn="l"/>
            </a:tabLst>
            <a:defRPr/>
          </a:pPr>
          <a:r>
            <a:rPr lang="en-US" sz="1100" b="0" i="0" baseline="0">
              <a:solidFill>
                <a:schemeClr val="dk1"/>
              </a:solidFill>
              <a:effectLst/>
              <a:latin typeface="+mn-lt"/>
              <a:ea typeface="+mn-ea"/>
              <a:cs typeface="+mn-cs"/>
            </a:rPr>
            <a:t>Gill 2011. Accidentes Y Fallas En Presas De Relave, Arnaldo Carrillo Gil, Profesor Emérito, Universidad Nacional de Ingeniería, 2May11 [Accidents and Failures in Dams of Tailings, Arnaldo Carrillo Gil, Professor Emeritus, National University of Engineering] http://www.acingenieros.com/descargas/pdfs/Articulo_03_Parte_03.pdf </a:t>
          </a:r>
          <a:endParaRPr lang="en-US" sz="1100">
            <a:effectLst/>
          </a:endParaRPr>
        </a:p>
        <a:p>
          <a:pPr marL="342900" marR="0" lvl="0" indent="-342900" defTabSz="914400" eaLnBrk="1" fontAlgn="base" latinLnBrk="0" hangingPunct="1">
            <a:lnSpc>
              <a:spcPct val="100000"/>
            </a:lnSpc>
            <a:spcBef>
              <a:spcPts val="0"/>
            </a:spcBef>
            <a:spcAft>
              <a:spcPts val="600"/>
            </a:spcAft>
            <a:buClrTx/>
            <a:buSzPts val="1000"/>
            <a:buFont typeface="Arial" panose="020B0604020202020204" pitchFamily="34" charset="0"/>
            <a:buAutoNum type="arabicParenBoth"/>
            <a:tabLst>
              <a:tab pos="228600" algn="l"/>
            </a:tabLst>
            <a:defRPr/>
          </a:pPr>
          <a:r>
            <a:rPr kumimoji="0" lang="en-US" sz="1100" b="0" i="0" u="none" strike="noStrike" kern="0" cap="none" spc="0" normalizeH="0" baseline="0" noProof="0">
              <a:ln>
                <a:noFill/>
              </a:ln>
              <a:solidFill>
                <a:prstClr val="black"/>
              </a:solidFill>
              <a:effectLst/>
              <a:uLnTx/>
              <a:uFillTx/>
              <a:latin typeface="+mn-lt"/>
              <a:ea typeface="Times New Roman" panose="02020603050405020304" pitchFamily="18" charset="0"/>
              <a:cs typeface="Times New Roman" panose="02020603050405020304" pitchFamily="18" charset="0"/>
            </a:rPr>
            <a:t>ICOLD-UNEP 2001.  International Committee on Large Dams, Bulletin 121 “Tailings Dams Risks of Dangerous Occurrences Lessons Learned From Practical Experiences,” 2001.</a:t>
          </a:r>
        </a:p>
        <a:p>
          <a:pPr marL="342900" marR="0" lvl="0" indent="-342900" defTabSz="914400" eaLnBrk="1" fontAlgn="base" latinLnBrk="0" hangingPunct="1">
            <a:lnSpc>
              <a:spcPct val="100000"/>
            </a:lnSpc>
            <a:spcBef>
              <a:spcPts val="0"/>
            </a:spcBef>
            <a:spcAft>
              <a:spcPts val="600"/>
            </a:spcAft>
            <a:buClrTx/>
            <a:buSzPts val="1000"/>
            <a:buFont typeface="Arial" panose="020B0604020202020204" pitchFamily="34" charset="0"/>
            <a:buAutoNum type="arabicParenBoth"/>
            <a:tabLst>
              <a:tab pos="228600" algn="l"/>
            </a:tabLst>
            <a:defRPr/>
          </a:pPr>
          <a:r>
            <a:rPr kumimoji="0" lang="en-US" sz="1100" b="0" i="0" u="none" strike="noStrike" kern="0" cap="none" spc="0" normalizeH="0" baseline="0" noProof="0">
              <a:ln>
                <a:noFill/>
              </a:ln>
              <a:solidFill>
                <a:prstClr val="black"/>
              </a:solidFill>
              <a:effectLst/>
              <a:uLnTx/>
              <a:uFillTx/>
              <a:latin typeface="+mn-lt"/>
              <a:ea typeface="Times New Roman" panose="02020603050405020304" pitchFamily="18" charset="0"/>
              <a:cs typeface="Times New Roman" panose="02020603050405020304" pitchFamily="18" charset="0"/>
            </a:rPr>
            <a:t>Ishihara 1984.  Post-Earthquake Failure of a Tailings Dam Due to Liquefaction of Pond Deposit, Kenji Ishihara, First International Conference on Case Histories in Geotechnical Engineering, 1984</a:t>
          </a:r>
        </a:p>
        <a:p>
          <a:pPr marL="342900" marR="0" lvl="0" indent="-342900" defTabSz="914400" eaLnBrk="1" fontAlgn="base" latinLnBrk="0" hangingPunct="1">
            <a:lnSpc>
              <a:spcPct val="100000"/>
            </a:lnSpc>
            <a:spcBef>
              <a:spcPts val="0"/>
            </a:spcBef>
            <a:spcAft>
              <a:spcPts val="600"/>
            </a:spcAft>
            <a:buClrTx/>
            <a:buSzPts val="1000"/>
            <a:buFont typeface="Arial" panose="020B0604020202020204" pitchFamily="34" charset="0"/>
            <a:buAutoNum type="arabicParenBoth"/>
            <a:tabLst>
              <a:tab pos="228600" algn="l"/>
            </a:tabLst>
            <a:defRPr/>
          </a:pPr>
          <a:r>
            <a:rPr kumimoji="0" lang="en-US" sz="1100" b="0" i="0" u="none" strike="noStrike" kern="0" cap="none" spc="0" normalizeH="0" baseline="0" noProof="0">
              <a:ln>
                <a:noFill/>
              </a:ln>
              <a:solidFill>
                <a:prstClr val="black"/>
              </a:solidFill>
              <a:effectLst/>
              <a:uLnTx/>
              <a:uFillTx/>
              <a:latin typeface="+mn-lt"/>
              <a:ea typeface="Times New Roman" panose="02020603050405020304" pitchFamily="18" charset="0"/>
              <a:cs typeface="Times New Roman" panose="02020603050405020304" pitchFamily="18" charset="0"/>
            </a:rPr>
            <a:t>K2fly 2021.  A chronology of major tailings dam failures 2000 - 2020. K2fly, January 25, 2021</a:t>
          </a:r>
        </a:p>
        <a:p>
          <a:pPr marL="342900" marR="0" lvl="0" indent="-342900" defTabSz="914400" eaLnBrk="1" fontAlgn="base" latinLnBrk="0" hangingPunct="1">
            <a:lnSpc>
              <a:spcPct val="100000"/>
            </a:lnSpc>
            <a:spcBef>
              <a:spcPts val="0"/>
            </a:spcBef>
            <a:spcAft>
              <a:spcPts val="600"/>
            </a:spcAft>
            <a:buClrTx/>
            <a:buSzPts val="1000"/>
            <a:buFont typeface="Arial" panose="020B0604020202020204" pitchFamily="34" charset="0"/>
            <a:buAutoNum type="arabicParenBoth"/>
            <a:tabLst>
              <a:tab pos="228600" algn="l"/>
            </a:tabLst>
            <a:defRPr/>
          </a:pPr>
          <a:r>
            <a:rPr lang="en-US" sz="1100" b="0" i="0" baseline="0">
              <a:solidFill>
                <a:schemeClr val="dk1"/>
              </a:solidFill>
              <a:effectLst/>
              <a:latin typeface="+mn-lt"/>
              <a:ea typeface="+mn-ea"/>
              <a:cs typeface="+mn-cs"/>
            </a:rPr>
            <a:t>Larrauri &amp; Lall 2018. Tailings Dams Failures: Updated Statistical Model for Discharge Volume and Runout, Paulina Concha Larrauri, and Upmanu Lall, Environments 2018, 5, 28; doi:10.3390</a:t>
          </a:r>
        </a:p>
        <a:p>
          <a:pPr marL="342900" marR="0" lvl="0" indent="-342900" defTabSz="914400" eaLnBrk="1" fontAlgn="base" latinLnBrk="0" hangingPunct="1">
            <a:lnSpc>
              <a:spcPct val="100000"/>
            </a:lnSpc>
            <a:spcBef>
              <a:spcPts val="0"/>
            </a:spcBef>
            <a:spcAft>
              <a:spcPts val="600"/>
            </a:spcAft>
            <a:buClrTx/>
            <a:buSzPts val="1000"/>
            <a:buFont typeface="Arial" panose="020B0604020202020204" pitchFamily="34" charset="0"/>
            <a:buAutoNum type="arabicParenBoth"/>
            <a:tabLst>
              <a:tab pos="228600" algn="l"/>
            </a:tabLst>
            <a:defRPr/>
          </a:pPr>
          <a:r>
            <a:rPr kumimoji="0" lang="en-US" sz="1100" b="0" i="0" u="none" strike="noStrike" kern="0" cap="none" spc="0" normalizeH="0" baseline="0" noProof="0">
              <a:ln>
                <a:noFill/>
              </a:ln>
              <a:solidFill>
                <a:prstClr val="black"/>
              </a:solidFill>
              <a:effectLst/>
              <a:uLnTx/>
              <a:uFillTx/>
              <a:latin typeface="+mn-lt"/>
              <a:ea typeface="+mn-ea"/>
              <a:cs typeface="+mn-cs"/>
            </a:rPr>
            <a:t>Larrauri 2020.  “World_TSF.csv”, Paulina Concha Larrauri, Columbia Water Center, http://water.columbia.edu/, pc2521@columbia.edu</a:t>
          </a:r>
        </a:p>
        <a:p>
          <a:pPr marL="342900" marR="0" lvl="0" indent="-342900" defTabSz="914400" eaLnBrk="1" fontAlgn="base" latinLnBrk="0" hangingPunct="1">
            <a:lnSpc>
              <a:spcPct val="100000"/>
            </a:lnSpc>
            <a:spcBef>
              <a:spcPts val="0"/>
            </a:spcBef>
            <a:spcAft>
              <a:spcPts val="600"/>
            </a:spcAft>
            <a:buClrTx/>
            <a:buSzPts val="1000"/>
            <a:buFont typeface="Arial" panose="020B0604020202020204" pitchFamily="34" charset="0"/>
            <a:buAutoNum type="arabicParenBoth"/>
            <a:tabLst>
              <a:tab pos="228600" algn="l"/>
            </a:tabLst>
            <a:defRPr/>
          </a:pPr>
          <a:r>
            <a:rPr lang="en-US" sz="1100" b="0" i="0" baseline="0">
              <a:solidFill>
                <a:schemeClr val="dk1"/>
              </a:solidFill>
              <a:effectLst/>
              <a:latin typeface="+mn-lt"/>
              <a:ea typeface="+mn-ea"/>
              <a:cs typeface="+mn-cs"/>
            </a:rPr>
            <a:t>Macias et al, 2015.  The 27 May 1937 catastrophic flow failure of gold tailings at Tlalpujahua, Michoacán, Mexico, J. L. Macías, P. Corona-Chávez, J. M. Sanchéz-Núñez, M. Martínez-Medina, V. H. Garduño-Monroy, L. Capra, F. García-Tenorio, and G. Cisneros-Máximo, Nat. Hazards Earth Syst. Sci., 15, 1069–1085, 2015, www.nat-hazards-earth-syst-sci.net/15/1069/2015/</a:t>
          </a:r>
          <a:endParaRPr lang="en-US" sz="1100">
            <a:effectLst/>
          </a:endParaRPr>
        </a:p>
        <a:p>
          <a:pPr marL="342900" marR="0" lvl="0" indent="-342900" defTabSz="914400" eaLnBrk="1" fontAlgn="base" latinLnBrk="0" hangingPunct="1">
            <a:lnSpc>
              <a:spcPct val="100000"/>
            </a:lnSpc>
            <a:spcBef>
              <a:spcPts val="0"/>
            </a:spcBef>
            <a:spcAft>
              <a:spcPts val="600"/>
            </a:spcAft>
            <a:buClrTx/>
            <a:buSzPts val="1000"/>
            <a:buFont typeface="Arial" panose="020B0604020202020204" pitchFamily="34" charset="0"/>
            <a:buAutoNum type="arabicParenBoth"/>
            <a:tabLst>
              <a:tab pos="228600" algn="l"/>
            </a:tabLst>
            <a:defRPr/>
          </a:pPr>
          <a:r>
            <a:rPr lang="en-US" sz="1100" b="0" i="0" baseline="0">
              <a:solidFill>
                <a:schemeClr val="dk1"/>
              </a:solidFill>
              <a:effectLst/>
              <a:latin typeface="+mn-lt"/>
              <a:ea typeface="+mn-ea"/>
              <a:cs typeface="+mn-cs"/>
            </a:rPr>
            <a:t>Martín-Crespo et al 2017. Geoenvironmental characterization of unstable abandoned mine tailings combining geophysical and geochemical methods (Cartagena-La Union district, Spain), Tomás Martín-Crespo, David Gómez-Ortiz, Silvia Martín-Velázquez, Pedro Martínez-Pagán, Cristina De Ignacio, Javier Lillo, Ángel Faz, Engineering Geology, Accepted 22Nov17</a:t>
          </a:r>
          <a:endParaRPr lang="en-US" sz="1100">
            <a:effectLst/>
          </a:endParaRPr>
        </a:p>
        <a:p>
          <a:pPr marL="342900" marR="0" lvl="0" indent="-342900" defTabSz="914400" eaLnBrk="1" fontAlgn="base" latinLnBrk="0" hangingPunct="1">
            <a:lnSpc>
              <a:spcPct val="100000"/>
            </a:lnSpc>
            <a:spcBef>
              <a:spcPts val="0"/>
            </a:spcBef>
            <a:spcAft>
              <a:spcPts val="600"/>
            </a:spcAft>
            <a:buClrTx/>
            <a:buSzPts val="1000"/>
            <a:buFont typeface="Arial" panose="020B0604020202020204" pitchFamily="34" charset="0"/>
            <a:buAutoNum type="arabicParenBoth"/>
            <a:tabLst>
              <a:tab pos="228600" algn="l"/>
            </a:tabLst>
            <a:defRPr/>
          </a:pPr>
          <a:r>
            <a:rPr lang="en-US" sz="1100" b="0" i="0" baseline="0">
              <a:solidFill>
                <a:schemeClr val="dk1"/>
              </a:solidFill>
              <a:effectLst/>
              <a:latin typeface="+mn-lt"/>
              <a:ea typeface="+mn-ea"/>
              <a:cs typeface="+mn-cs"/>
            </a:rPr>
            <a:t>McLemore et al 2014. Sampling and Monitoring for the Mine Life Cycle edited by McLemore, Virginia T., Smith, Kathleen S., Russell, Carol C. Russell, SME, 2014</a:t>
          </a:r>
          <a:endParaRPr lang="en-US" sz="1100">
            <a:effectLst/>
          </a:endParaRPr>
        </a:p>
        <a:p>
          <a:pPr marL="342900" marR="0" lvl="0" indent="-342900" defTabSz="914400" eaLnBrk="1" fontAlgn="base" latinLnBrk="0" hangingPunct="1">
            <a:lnSpc>
              <a:spcPct val="100000"/>
            </a:lnSpc>
            <a:spcBef>
              <a:spcPts val="0"/>
            </a:spcBef>
            <a:spcAft>
              <a:spcPts val="600"/>
            </a:spcAft>
            <a:buClrTx/>
            <a:buSzPts val="1000"/>
            <a:buFont typeface="Arial" panose="020B0604020202020204" pitchFamily="34" charset="0"/>
            <a:buAutoNum type="arabicParenBoth"/>
            <a:tabLst>
              <a:tab pos="228600" algn="l"/>
            </a:tabLst>
            <a:defRPr/>
          </a:pPr>
          <a:r>
            <a:rPr lang="en-US" sz="1100">
              <a:solidFill>
                <a:schemeClr val="dk1"/>
              </a:solidFill>
              <a:effectLst/>
              <a:latin typeface="+mn-lt"/>
              <a:ea typeface="+mn-ea"/>
              <a:cs typeface="+mn-cs"/>
            </a:rPr>
            <a:t>Oldecop &amp; Rodríguez 2007.  "Liquifaction of Mine Tailings: Environmental Risk", Luciano Oldecop and Roberto Rodríguez, Conference Paper, DOI: 10.13140/RG.2.1.1795.2409,</a:t>
          </a:r>
          <a:r>
            <a:rPr lang="en-US" sz="1100" baseline="0">
              <a:solidFill>
                <a:schemeClr val="dk1"/>
              </a:solidFill>
              <a:effectLst/>
              <a:latin typeface="+mn-lt"/>
              <a:ea typeface="+mn-ea"/>
              <a:cs typeface="+mn-cs"/>
            </a:rPr>
            <a:t> </a:t>
          </a:r>
          <a:r>
            <a:rPr lang="en-US" sz="1100">
              <a:solidFill>
                <a:schemeClr val="dk1"/>
              </a:solidFill>
              <a:effectLst/>
              <a:latin typeface="+mn-lt"/>
              <a:ea typeface="+mn-ea"/>
              <a:cs typeface="+mn-cs"/>
            </a:rPr>
            <a:t>July 2007</a:t>
          </a:r>
          <a:endParaRPr lang="en-US" sz="1100">
            <a:effectLst/>
          </a:endParaRPr>
        </a:p>
        <a:p>
          <a:pPr marL="342900" marR="0" lvl="0" indent="-342900" defTabSz="914400" eaLnBrk="1" fontAlgn="base" latinLnBrk="0" hangingPunct="1">
            <a:lnSpc>
              <a:spcPct val="100000"/>
            </a:lnSpc>
            <a:spcBef>
              <a:spcPts val="0"/>
            </a:spcBef>
            <a:spcAft>
              <a:spcPts val="600"/>
            </a:spcAft>
            <a:buClrTx/>
            <a:buSzPts val="1000"/>
            <a:buFont typeface="Arial" panose="020B0604020202020204" pitchFamily="34" charset="0"/>
            <a:buAutoNum type="arabicParenBoth"/>
            <a:tabLst>
              <a:tab pos="228600" algn="l"/>
            </a:tabLst>
            <a:defRPr/>
          </a:pPr>
          <a:r>
            <a:rPr lang="en-US" sz="1100" b="0" i="0" baseline="0">
              <a:solidFill>
                <a:schemeClr val="dk1"/>
              </a:solidFill>
              <a:effectLst/>
              <a:latin typeface="+mn-lt"/>
              <a:ea typeface="+mn-ea"/>
              <a:cs typeface="+mn-cs"/>
            </a:rPr>
            <a:t>Pacheco 2018. Roberto Lorenzo Rodríguez Pacheco, Geological Survey of Spain, Madrid, personal communication, Nov18.</a:t>
          </a:r>
          <a:endParaRPr lang="en-US" sz="1100">
            <a:effectLst/>
          </a:endParaRPr>
        </a:p>
        <a:p>
          <a:pPr marL="342900" marR="0" lvl="0" indent="-342900" defTabSz="914400" eaLnBrk="1" fontAlgn="base" latinLnBrk="0" hangingPunct="1">
            <a:lnSpc>
              <a:spcPct val="100000"/>
            </a:lnSpc>
            <a:spcBef>
              <a:spcPts val="0"/>
            </a:spcBef>
            <a:spcAft>
              <a:spcPts val="600"/>
            </a:spcAft>
            <a:buClrTx/>
            <a:buSzPts val="1000"/>
            <a:buFont typeface="Arial" panose="020B0604020202020204" pitchFamily="34" charset="0"/>
            <a:buAutoNum type="arabicParenBoth"/>
            <a:tabLst>
              <a:tab pos="228600" algn="l"/>
            </a:tabLst>
            <a:defRPr/>
          </a:pPr>
          <a:r>
            <a:rPr lang="en-US" sz="1100" b="0" i="0" baseline="0">
              <a:solidFill>
                <a:schemeClr val="dk1"/>
              </a:solidFill>
              <a:effectLst/>
              <a:latin typeface="+mn-lt"/>
              <a:ea typeface="+mn-ea"/>
              <a:cs typeface="+mn-cs"/>
            </a:rPr>
            <a:t>Piplinks 2015. “Chronology of Tailings Dam Failures In The Philippines (1982-2007),” accessed January 2015 at http://www.piplinks.org</a:t>
          </a:r>
          <a:endParaRPr lang="en-US" sz="1100">
            <a:effectLst/>
          </a:endParaRPr>
        </a:p>
        <a:p>
          <a:pPr marL="342900" marR="0" lvl="0" indent="-342900" defTabSz="914400" eaLnBrk="1" fontAlgn="base" latinLnBrk="0" hangingPunct="1">
            <a:lnSpc>
              <a:spcPct val="100000"/>
            </a:lnSpc>
            <a:spcBef>
              <a:spcPts val="0"/>
            </a:spcBef>
            <a:spcAft>
              <a:spcPts val="600"/>
            </a:spcAft>
            <a:buClrTx/>
            <a:buSzPts val="1000"/>
            <a:buFont typeface="Arial" panose="020B0604020202020204" pitchFamily="34" charset="0"/>
            <a:buAutoNum type="arabicParenBoth"/>
            <a:tabLst>
              <a:tab pos="228600" algn="l"/>
            </a:tabLst>
            <a:defRPr/>
          </a:pPr>
          <a:r>
            <a:rPr lang="en-US" sz="1100" b="0" i="0" baseline="0">
              <a:solidFill>
                <a:schemeClr val="dk1"/>
              </a:solidFill>
              <a:effectLst/>
              <a:latin typeface="+mn-lt"/>
              <a:ea typeface="+mn-ea"/>
              <a:cs typeface="+mn-cs"/>
            </a:rPr>
            <a:t>Quelopana, 2019.  Released Volume Estimation for Dam Break Analysis, Hugo Quelopana, Tailings 2019, 6th International Seminar on Tailings Management</a:t>
          </a:r>
        </a:p>
        <a:p>
          <a:pPr marL="342900" marR="0" lvl="0" indent="-342900" defTabSz="914400" eaLnBrk="1" fontAlgn="base" latinLnBrk="0" hangingPunct="1">
            <a:lnSpc>
              <a:spcPct val="100000"/>
            </a:lnSpc>
            <a:spcBef>
              <a:spcPts val="0"/>
            </a:spcBef>
            <a:spcAft>
              <a:spcPts val="600"/>
            </a:spcAft>
            <a:buClrTx/>
            <a:buSzPts val="1000"/>
            <a:buFont typeface="Arial" panose="020B0604020202020204" pitchFamily="34" charset="0"/>
            <a:buAutoNum type="arabicParenBoth"/>
            <a:tabLst>
              <a:tab pos="228600" algn="l"/>
            </a:tabLst>
            <a:defRPr/>
          </a:pPr>
          <a:r>
            <a:rPr lang="en-US" sz="1100" b="0" i="0" baseline="0">
              <a:solidFill>
                <a:schemeClr val="dk1"/>
              </a:solidFill>
              <a:effectLst/>
              <a:latin typeface="+mn-lt"/>
              <a:ea typeface="+mn-ea"/>
              <a:cs typeface="+mn-cs"/>
            </a:rPr>
            <a:t>Rana et al 2021.  "Catastrophic mass flows resulting from tailings impoundment failures", Nahyan M. Rana, Negar Ghahramani, Stephen G. Evans, Scott McDougall, Andy Small, W. Andy Take, Engineering Geology 292 (2021) 106262</a:t>
          </a:r>
          <a:endParaRPr lang="en-US" sz="1100">
            <a:effectLst/>
          </a:endParaRPr>
        </a:p>
        <a:p>
          <a:pPr marL="342900" marR="0" lvl="0" indent="-342900" defTabSz="914400" eaLnBrk="1" fontAlgn="base" latinLnBrk="0" hangingPunct="1">
            <a:lnSpc>
              <a:spcPct val="100000"/>
            </a:lnSpc>
            <a:spcBef>
              <a:spcPts val="0"/>
            </a:spcBef>
            <a:spcAft>
              <a:spcPts val="600"/>
            </a:spcAft>
            <a:buClrTx/>
            <a:buSzPts val="1000"/>
            <a:buFont typeface="Arial" panose="020B0604020202020204" pitchFamily="34" charset="0"/>
            <a:buAutoNum type="arabicParenBoth"/>
            <a:tabLst>
              <a:tab pos="228600" algn="l"/>
            </a:tabLst>
            <a:defRPr/>
          </a:pPr>
          <a:r>
            <a:rPr lang="en-US" sz="1100" b="0" i="0" baseline="0">
              <a:solidFill>
                <a:schemeClr val="dk1"/>
              </a:solidFill>
              <a:effectLst/>
              <a:latin typeface="+mn-lt"/>
              <a:ea typeface="+mn-ea"/>
              <a:cs typeface="+mn-cs"/>
            </a:rPr>
            <a:t>Repetto 2004. “Silence is Golden, Leaden and Copper Disclosure of Material Environmental Information in the Hardrock Mining Industry” Repetto, Robert, Yale School of Forestry &amp; Environmental Studies, July 2004 accessed November 2014 at http://environment.research.yale.edu/documents/downloads/o-u/repetto_report_execsum.pdf</a:t>
          </a:r>
          <a:endParaRPr lang="en-US" sz="1100">
            <a:effectLst/>
          </a:endParaRPr>
        </a:p>
        <a:p>
          <a:pPr marL="342900" marR="0" lvl="0" indent="-342900" defTabSz="914400" eaLnBrk="1" fontAlgn="base" latinLnBrk="0" hangingPunct="1">
            <a:lnSpc>
              <a:spcPct val="100000"/>
            </a:lnSpc>
            <a:spcBef>
              <a:spcPts val="0"/>
            </a:spcBef>
            <a:spcAft>
              <a:spcPts val="600"/>
            </a:spcAft>
            <a:buClrTx/>
            <a:buSzPts val="1000"/>
            <a:buFont typeface="Arial" panose="020B0604020202020204" pitchFamily="34" charset="0"/>
            <a:buAutoNum type="arabicParenBoth"/>
            <a:tabLst>
              <a:tab pos="228600" algn="l"/>
            </a:tabLst>
            <a:defRPr/>
          </a:pPr>
          <a:r>
            <a:rPr kumimoji="0" lang="en-US" sz="1100" b="0" i="0" u="none" strike="noStrike" kern="0" cap="none" spc="0" normalizeH="0" baseline="0" noProof="0">
              <a:ln>
                <a:noFill/>
              </a:ln>
              <a:solidFill>
                <a:prstClr val="black"/>
              </a:solidFill>
              <a:effectLst/>
              <a:uLnTx/>
              <a:uFillTx/>
              <a:latin typeface="+mn-lt"/>
              <a:ea typeface="Times New Roman" panose="02020603050405020304" pitchFamily="18" charset="0"/>
              <a:cs typeface="Times New Roman" panose="02020603050405020304" pitchFamily="18" charset="0"/>
            </a:rPr>
            <a:t>Rico et al 2007. “Floods From Tailings Dam Failures” Rico, M., Benito, G., Díez-Herrero, A, Geological Hazards Unit, Spanish Geological Survey (IGME), Madrid, Spain,  October 2, 2007, http://digital.csic.es/bitstream/10261/12706/3/MayteRico_10.pdf</a:t>
          </a:r>
        </a:p>
        <a:p>
          <a:pPr marL="342900" marR="0" lvl="0" indent="-342900" defTabSz="914400" eaLnBrk="1" fontAlgn="base" latinLnBrk="0" hangingPunct="1">
            <a:lnSpc>
              <a:spcPct val="100000"/>
            </a:lnSpc>
            <a:spcBef>
              <a:spcPts val="0"/>
            </a:spcBef>
            <a:spcAft>
              <a:spcPts val="600"/>
            </a:spcAft>
            <a:buClrTx/>
            <a:buSzPts val="1000"/>
            <a:buFont typeface="Arial" panose="020B0604020202020204" pitchFamily="34" charset="0"/>
            <a:buAutoNum type="arabicParenBoth"/>
            <a:tabLst>
              <a:tab pos="228600" algn="l"/>
            </a:tabLst>
            <a:defRPr/>
          </a:pPr>
          <a:r>
            <a:rPr kumimoji="0" lang="en-US" sz="1100" b="0" i="0" u="none" strike="noStrike" kern="0" cap="none" spc="0" normalizeH="0" baseline="0" noProof="0">
              <a:ln>
                <a:noFill/>
              </a:ln>
              <a:solidFill>
                <a:prstClr val="black"/>
              </a:solidFill>
              <a:effectLst/>
              <a:uLnTx/>
              <a:uFillTx/>
              <a:latin typeface="+mn-lt"/>
              <a:ea typeface="Times New Roman" panose="02020603050405020304" pitchFamily="18" charset="0"/>
              <a:cs typeface="Times New Roman" panose="02020603050405020304" pitchFamily="18" charset="0"/>
            </a:rPr>
            <a:t>RISKOPE. https://www.riskope.com/2019/10/08/tailings-dam-failure-and-risk-confusion/</a:t>
          </a:r>
          <a:endParaRPr kumimoji="0" lang="en-US" sz="1200" b="0" i="0" u="none" strike="noStrike" kern="0" cap="none" spc="0" normalizeH="0" baseline="0" noProof="0">
            <a:ln>
              <a:noFill/>
            </a:ln>
            <a:solidFill>
              <a:prstClr val="black"/>
            </a:solidFill>
            <a:effectLst/>
            <a:uLnTx/>
            <a:uFillTx/>
            <a:latin typeface="Times New Roman" panose="02020603050405020304" pitchFamily="18" charset="0"/>
            <a:ea typeface="Times New Roman" panose="02020603050405020304" pitchFamily="18" charset="0"/>
            <a:cs typeface="Times New Roman" panose="02020603050405020304" pitchFamily="18" charset="0"/>
          </a:endParaRPr>
        </a:p>
        <a:p>
          <a:pPr marL="342900" marR="0" lvl="0" indent="-342900" defTabSz="914400" eaLnBrk="1" fontAlgn="base" latinLnBrk="0" hangingPunct="1">
            <a:lnSpc>
              <a:spcPct val="100000"/>
            </a:lnSpc>
            <a:spcBef>
              <a:spcPts val="0"/>
            </a:spcBef>
            <a:spcAft>
              <a:spcPts val="600"/>
            </a:spcAft>
            <a:buClrTx/>
            <a:buSzPts val="1000"/>
            <a:buFont typeface="Arial" panose="020B0604020202020204" pitchFamily="34" charset="0"/>
            <a:buAutoNum type="arabicParenBoth"/>
            <a:tabLst>
              <a:tab pos="228600" algn="l"/>
            </a:tabLst>
            <a:defRPr/>
          </a:pPr>
          <a:r>
            <a:rPr lang="en-US" sz="1100" b="0" i="0" baseline="0">
              <a:solidFill>
                <a:schemeClr val="dk1"/>
              </a:solidFill>
              <a:effectLst/>
              <a:latin typeface="+mn-lt"/>
              <a:ea typeface="+mn-ea"/>
              <a:cs typeface="+mn-cs"/>
            </a:rPr>
            <a:t>Rodríguez et al. 2011. Geological and geotechnical characteristics of the flotation muds of the Sierra Minera de Cartagena-La Unión (SE Spain). Bulletin Geological and Mining, 122 (2): 127-144, ISSN: 0366-0176</a:t>
          </a:r>
          <a:endParaRPr lang="en-US" sz="1100">
            <a:effectLst/>
          </a:endParaRPr>
        </a:p>
        <a:p>
          <a:pPr marL="342900" marR="0" lvl="0" indent="-342900" defTabSz="914400" eaLnBrk="1" fontAlgn="base" latinLnBrk="0" hangingPunct="1">
            <a:lnSpc>
              <a:spcPct val="100000"/>
            </a:lnSpc>
            <a:spcBef>
              <a:spcPts val="0"/>
            </a:spcBef>
            <a:spcAft>
              <a:spcPts val="600"/>
            </a:spcAft>
            <a:buClrTx/>
            <a:buSzPts val="1000"/>
            <a:buFont typeface="Arial" panose="020B0604020202020204" pitchFamily="34" charset="0"/>
            <a:buAutoNum type="arabicParenBoth"/>
            <a:tabLst>
              <a:tab pos="228600" algn="l"/>
            </a:tabLst>
            <a:defRPr/>
          </a:pPr>
          <a:r>
            <a:rPr kumimoji="0" lang="en-US" sz="1100" b="0" i="0" u="none" strike="noStrike" kern="0" cap="none" spc="0" normalizeH="0" baseline="0" noProof="0">
              <a:ln>
                <a:noFill/>
              </a:ln>
              <a:solidFill>
                <a:prstClr val="black"/>
              </a:solidFill>
              <a:effectLst/>
              <a:uLnTx/>
              <a:uFillTx/>
              <a:latin typeface="+mn-lt"/>
              <a:ea typeface="Times New Roman" panose="02020603050405020304" pitchFamily="18" charset="0"/>
              <a:cs typeface="Times New Roman" panose="02020603050405020304" pitchFamily="18" charset="0"/>
            </a:rPr>
            <a:t>Rudolph &amp; Coldewey 2008. Implications of Earthquakes on the Stability of Tailings Dams, Tobias Rudolph, Wilhelm G. Coldewey, Institute for Geology-Palaeontology, University of Münster, 14May08</a:t>
          </a:r>
        </a:p>
        <a:p>
          <a:pPr marL="342900" marR="0" lvl="0" indent="-342900" defTabSz="914400" eaLnBrk="1" fontAlgn="base" latinLnBrk="0" hangingPunct="1">
            <a:lnSpc>
              <a:spcPct val="100000"/>
            </a:lnSpc>
            <a:spcBef>
              <a:spcPts val="0"/>
            </a:spcBef>
            <a:spcAft>
              <a:spcPts val="600"/>
            </a:spcAft>
            <a:buClrTx/>
            <a:buSzPts val="1000"/>
            <a:buFont typeface="Arial" panose="020B0604020202020204" pitchFamily="34" charset="0"/>
            <a:buAutoNum type="arabicParenBoth"/>
            <a:tabLst>
              <a:tab pos="228600" algn="l"/>
            </a:tabLst>
            <a:defRPr/>
          </a:pPr>
          <a:r>
            <a:rPr lang="en-US" sz="1100" b="0" i="0" baseline="0">
              <a:solidFill>
                <a:schemeClr val="dk1"/>
              </a:solidFill>
              <a:effectLst/>
              <a:latin typeface="+mn-lt"/>
              <a:ea typeface="+mn-ea"/>
              <a:cs typeface="+mn-cs"/>
            </a:rPr>
            <a:t>SAMARCO 2017. Biennial Report 2015-2016, SAMARCO, accessed 3Nov17, at: http//www.samarco.com/en/relatorios/  </a:t>
          </a:r>
          <a:endParaRPr lang="en-US" sz="1100">
            <a:effectLst/>
          </a:endParaRPr>
        </a:p>
        <a:p>
          <a:pPr marL="342900" marR="0" lvl="0" indent="-342900" defTabSz="914400" eaLnBrk="1" fontAlgn="base" latinLnBrk="0" hangingPunct="1">
            <a:lnSpc>
              <a:spcPct val="100000"/>
            </a:lnSpc>
            <a:spcBef>
              <a:spcPts val="0"/>
            </a:spcBef>
            <a:spcAft>
              <a:spcPts val="600"/>
            </a:spcAft>
            <a:buClrTx/>
            <a:buSzPts val="1000"/>
            <a:buFont typeface="Arial" panose="020B0604020202020204" pitchFamily="34" charset="0"/>
            <a:buAutoNum type="arabicParenBoth"/>
            <a:tabLst>
              <a:tab pos="228600" algn="l"/>
            </a:tabLst>
            <a:defRPr/>
          </a:pPr>
          <a:r>
            <a:rPr kumimoji="0" lang="en-US" sz="1100" b="0" i="0" u="none" strike="noStrike" kern="0" cap="none" spc="0" normalizeH="0" baseline="0" noProof="0">
              <a:ln>
                <a:noFill/>
              </a:ln>
              <a:solidFill>
                <a:prstClr val="black"/>
              </a:solidFill>
              <a:effectLst/>
              <a:uLnTx/>
              <a:uFillTx/>
              <a:latin typeface="+mn-lt"/>
              <a:ea typeface="Times New Roman" panose="02020603050405020304" pitchFamily="18" charset="0"/>
              <a:cs typeface="Times New Roman" panose="02020603050405020304" pitchFamily="18" charset="0"/>
            </a:rPr>
            <a:t>Tailings.info.  Tailings Related Accidents - Failures, Breaches and Mudflows, </a:t>
          </a:r>
          <a:r>
            <a:rPr kumimoji="0" lang="en-US" sz="1100" b="0" i="0" u="none" strike="noStrike" kern="0" cap="none" spc="0" normalizeH="0" baseline="0" noProof="0">
              <a:ln>
                <a:noFill/>
              </a:ln>
              <a:solidFill>
                <a:srgbClr val="0563C1"/>
              </a:solidFill>
              <a:effectLst/>
              <a:uLnTx/>
              <a:uFillTx/>
              <a:latin typeface="+mn-lt"/>
              <a:ea typeface="Times New Roman" panose="02020603050405020304" pitchFamily="18" charset="0"/>
              <a:cs typeface="Times New Roman" panose="02020603050405020304" pitchFamily="18" charset="0"/>
              <a:hlinkClick xmlns:r="http://schemas.openxmlformats.org/officeDocument/2006/relationships" r:id=""/>
            </a:rPr>
            <a:t>http://www.tailings.info/knowledge/accidents.htm</a:t>
          </a:r>
          <a:endParaRPr kumimoji="0" lang="en-US" sz="1200" b="0" i="0" u="none" strike="noStrike" kern="0" cap="none" spc="0" normalizeH="0" baseline="0" noProof="0">
            <a:ln>
              <a:noFill/>
            </a:ln>
            <a:solidFill>
              <a:prstClr val="black"/>
            </a:solidFill>
            <a:effectLst/>
            <a:uLnTx/>
            <a:uFillTx/>
            <a:latin typeface="Times New Roman" panose="02020603050405020304" pitchFamily="18" charset="0"/>
            <a:ea typeface="Times New Roman" panose="02020603050405020304" pitchFamily="18" charset="0"/>
            <a:cs typeface="Times New Roman" panose="02020603050405020304" pitchFamily="18" charset="0"/>
          </a:endParaRPr>
        </a:p>
        <a:p>
          <a:pPr marL="342900" marR="0" lvl="0" indent="-342900" defTabSz="914400" eaLnBrk="1" fontAlgn="base" latinLnBrk="0" hangingPunct="1">
            <a:lnSpc>
              <a:spcPct val="100000"/>
            </a:lnSpc>
            <a:spcBef>
              <a:spcPts val="0"/>
            </a:spcBef>
            <a:spcAft>
              <a:spcPts val="600"/>
            </a:spcAft>
            <a:buClrTx/>
            <a:buSzPts val="1000"/>
            <a:buFont typeface="Arial" panose="020B0604020202020204" pitchFamily="34" charset="0"/>
            <a:buAutoNum type="arabicParenBoth"/>
            <a:tabLst>
              <a:tab pos="228600" algn="l"/>
            </a:tabLst>
            <a:defRPr/>
          </a:pPr>
          <a:r>
            <a:rPr kumimoji="0" lang="en-US" sz="1100" b="0" i="0" u="none" strike="noStrike" kern="0" cap="none" spc="0" normalizeH="0" baseline="0" noProof="0">
              <a:ln>
                <a:noFill/>
              </a:ln>
              <a:solidFill>
                <a:prstClr val="black"/>
              </a:solidFill>
              <a:effectLst/>
              <a:uLnTx/>
              <a:uFillTx/>
              <a:latin typeface="+mn-lt"/>
              <a:ea typeface="Times New Roman" panose="02020603050405020304" pitchFamily="18" charset="0"/>
              <a:cs typeface="Times New Roman" panose="02020603050405020304" pitchFamily="18" charset="0"/>
            </a:rPr>
            <a:t>UN DESA 2007. “Case Study of the Impact of Mining &amp; Dams on the Environment and Indigenous Peoples in Benguet, Cordillera, Philippines,” </a:t>
          </a:r>
          <a:r>
            <a:rPr kumimoji="0" lang="en-US" sz="1100" b="0" i="0" u="none" strike="noStrike" kern="0" cap="none" spc="0" normalizeH="0" baseline="0" noProof="0">
              <a:ln>
                <a:noFill/>
              </a:ln>
              <a:solidFill>
                <a:prstClr val="black"/>
              </a:solidFill>
              <a:effectLst/>
              <a:uLnTx/>
              <a:uFillTx/>
              <a:latin typeface="+mn-lt"/>
              <a:ea typeface="+mn-ea"/>
              <a:cs typeface="+mn-cs"/>
            </a:rPr>
            <a:t>United Nations, Department of Economic &amp; Social Affairs, International Expert Group Meeting on Indigenous Peoples And Protection of the Environment, </a:t>
          </a:r>
          <a:r>
            <a:rPr kumimoji="0" lang="en-US" sz="1100" b="0" i="0" u="none" strike="noStrike" kern="0" cap="none" spc="0" normalizeH="0" baseline="0" noProof="0">
              <a:ln>
                <a:noFill/>
              </a:ln>
              <a:solidFill>
                <a:prstClr val="black"/>
              </a:solidFill>
              <a:effectLst/>
              <a:uLnTx/>
              <a:uFillTx/>
              <a:latin typeface="+mn-lt"/>
              <a:ea typeface="Times New Roman" panose="02020603050405020304" pitchFamily="18" charset="0"/>
              <a:cs typeface="Times New Roman" panose="02020603050405020304" pitchFamily="18" charset="0"/>
            </a:rPr>
            <a:t>Aug 27-29, 2007  </a:t>
          </a:r>
        </a:p>
        <a:p>
          <a:pPr marL="342900" marR="0" lvl="0" indent="-342900" defTabSz="914400" eaLnBrk="1" fontAlgn="base" latinLnBrk="0" hangingPunct="1">
            <a:lnSpc>
              <a:spcPct val="100000"/>
            </a:lnSpc>
            <a:spcBef>
              <a:spcPts val="0"/>
            </a:spcBef>
            <a:spcAft>
              <a:spcPts val="600"/>
            </a:spcAft>
            <a:buClrTx/>
            <a:buSzPts val="1000"/>
            <a:buFont typeface="Arial" panose="020B0604020202020204" pitchFamily="34" charset="0"/>
            <a:buAutoNum type="arabicParenBoth"/>
            <a:tabLst>
              <a:tab pos="228600" algn="l"/>
            </a:tabLst>
            <a:defRPr/>
          </a:pPr>
          <a:r>
            <a:rPr lang="en-US" sz="1100" b="0" i="0" baseline="0">
              <a:solidFill>
                <a:schemeClr val="dk1"/>
              </a:solidFill>
              <a:effectLst/>
              <a:latin typeface="+mn-lt"/>
              <a:ea typeface="+mn-ea"/>
              <a:cs typeface="+mn-cs"/>
            </a:rPr>
            <a:t>Vanden Berghe et al 2009. Importance of Shear Stress Anisotropy and bottom drainage on Tailings Dam Stability: a Case History, Jean-François Vanden Berghe, Jean-Christophe Ballard, Richard A. Jewell, Marc Pirson, Uwe Reh, Proceedings of the 17th International Conference on Soil Mechanics and Geotechnical Engineering, M. Hamza et al. (Eds.), 2009 IOS Press</a:t>
          </a:r>
          <a:endParaRPr lang="en-US" sz="1100">
            <a:effectLst/>
          </a:endParaRPr>
        </a:p>
        <a:p>
          <a:pPr marL="342900" marR="0" lvl="0" indent="-342900" defTabSz="914400" eaLnBrk="1" fontAlgn="base" latinLnBrk="0" hangingPunct="1">
            <a:lnSpc>
              <a:spcPct val="100000"/>
            </a:lnSpc>
            <a:spcBef>
              <a:spcPts val="0"/>
            </a:spcBef>
            <a:spcAft>
              <a:spcPts val="600"/>
            </a:spcAft>
            <a:buClrTx/>
            <a:buSzPts val="1000"/>
            <a:buFont typeface="Arial" panose="020B0604020202020204" pitchFamily="34" charset="0"/>
            <a:buAutoNum type="arabicParenBoth"/>
            <a:tabLst>
              <a:tab pos="228600" algn="l"/>
            </a:tabLst>
            <a:defRPr/>
          </a:pPr>
          <a:r>
            <a:rPr kumimoji="0" lang="en-US" sz="1100" b="0" i="0" u="none" strike="noStrike" kern="0" cap="none" spc="0" normalizeH="0" baseline="0" noProof="0">
              <a:ln>
                <a:noFill/>
              </a:ln>
              <a:solidFill>
                <a:prstClr val="black"/>
              </a:solidFill>
              <a:effectLst/>
              <a:uLnTx/>
              <a:uFillTx/>
              <a:latin typeface="+mn-lt"/>
              <a:ea typeface="+mn-ea"/>
              <a:cs typeface="+mn-cs"/>
            </a:rPr>
            <a:t>Villavicencio et al 2014. </a:t>
          </a:r>
          <a:r>
            <a:rPr kumimoji="0" lang="en-US" sz="1100" b="0" i="0" u="none" strike="noStrike" kern="0" cap="none" spc="0" normalizeH="0" baseline="0" noProof="0">
              <a:ln>
                <a:noFill/>
              </a:ln>
              <a:solidFill>
                <a:prstClr val="black"/>
              </a:solidFill>
              <a:effectLst/>
              <a:uLnTx/>
              <a:uFillTx/>
              <a:latin typeface="+mn-lt"/>
              <a:ea typeface="Times New Roman" panose="02020603050405020304" pitchFamily="18" charset="0"/>
              <a:cs typeface="Times New Roman" panose="02020603050405020304" pitchFamily="18" charset="0"/>
            </a:rPr>
            <a:t>"Failures of sand tailings dams in a highly seismic country," </a:t>
          </a:r>
          <a:r>
            <a:rPr kumimoji="0" lang="en-US" sz="1100" b="0" i="0" u="none" strike="noStrike" kern="0" cap="none" spc="0" normalizeH="0" baseline="0" noProof="0">
              <a:ln>
                <a:noFill/>
              </a:ln>
              <a:solidFill>
                <a:prstClr val="black"/>
              </a:solidFill>
              <a:effectLst/>
              <a:uLnTx/>
              <a:uFillTx/>
              <a:latin typeface="+mn-lt"/>
              <a:ea typeface="+mn-ea"/>
              <a:cs typeface="+mn-cs"/>
            </a:rPr>
            <a:t>Villavicencio, Gabriel, Raul Espinace, Juan Palma, Andy Fourie, and Pamela Valenzuela, </a:t>
          </a:r>
          <a:r>
            <a:rPr kumimoji="0" lang="en-US" sz="1100" b="0" i="0" u="none" strike="noStrike" kern="0" cap="none" spc="0" normalizeH="0" baseline="0" noProof="0">
              <a:ln>
                <a:noFill/>
              </a:ln>
              <a:solidFill>
                <a:prstClr val="black"/>
              </a:solidFill>
              <a:effectLst/>
              <a:uLnTx/>
              <a:uFillTx/>
              <a:latin typeface="+mn-lt"/>
              <a:ea typeface="Times New Roman" panose="02020603050405020304" pitchFamily="18" charset="0"/>
              <a:cs typeface="Times New Roman" panose="02020603050405020304" pitchFamily="18" charset="0"/>
            </a:rPr>
            <a:t>Can. Geotech. J. 51: 449–464 (2014) </a:t>
          </a:r>
        </a:p>
        <a:p>
          <a:pPr marL="342900" marR="0" lvl="0" indent="-342900" defTabSz="914400" eaLnBrk="1" fontAlgn="base" latinLnBrk="0" hangingPunct="1">
            <a:lnSpc>
              <a:spcPct val="100000"/>
            </a:lnSpc>
            <a:spcBef>
              <a:spcPts val="0"/>
            </a:spcBef>
            <a:spcAft>
              <a:spcPts val="600"/>
            </a:spcAft>
            <a:buClrTx/>
            <a:buSzPts val="1000"/>
            <a:buFont typeface="Arial" panose="020B0604020202020204" pitchFamily="34" charset="0"/>
            <a:buAutoNum type="arabicParenBoth"/>
            <a:tabLst>
              <a:tab pos="228600" algn="l"/>
            </a:tabLst>
            <a:defRPr/>
          </a:pPr>
          <a:r>
            <a:rPr lang="en-US" sz="1100" b="0" i="0" baseline="0">
              <a:solidFill>
                <a:schemeClr val="dk1"/>
              </a:solidFill>
              <a:effectLst/>
              <a:latin typeface="+mn-lt"/>
              <a:ea typeface="+mn-ea"/>
              <a:cs typeface="+mn-cs"/>
            </a:rPr>
            <a:t>Wei et al 2012. “Design Construction and Management of Tailings Storage Facilities For Surface Disposal In China: Case Studies of Failures” Wei, Zuoan, Yin, Guangszhi, Wang J.G, Ling, Wan, Guangzhi, Li, Waste Management An Research Vol 31 p 106-112 Sage Publications October 11,2012 http://wmr.sagepub.com/content/31/1/106.full.pdf+html</a:t>
          </a:r>
          <a:endParaRPr lang="en-US" sz="1100">
            <a:effectLst/>
          </a:endParaRPr>
        </a:p>
        <a:p>
          <a:pPr marL="342900" marR="0" lvl="0" indent="-342900" defTabSz="914400" eaLnBrk="1" fontAlgn="base" latinLnBrk="0" hangingPunct="1">
            <a:lnSpc>
              <a:spcPct val="100000"/>
            </a:lnSpc>
            <a:spcBef>
              <a:spcPts val="0"/>
            </a:spcBef>
            <a:spcAft>
              <a:spcPts val="600"/>
            </a:spcAft>
            <a:buClrTx/>
            <a:buSzPts val="1000"/>
            <a:buFont typeface="Arial" panose="020B0604020202020204" pitchFamily="34" charset="0"/>
            <a:buAutoNum type="arabicParenBoth"/>
            <a:tabLst>
              <a:tab pos="228600" algn="l"/>
            </a:tabLst>
            <a:defRPr/>
          </a:pPr>
          <a:r>
            <a:rPr lang="en-US" sz="1100" b="0" i="0" baseline="0">
              <a:solidFill>
                <a:schemeClr val="dk1"/>
              </a:solidFill>
              <a:effectLst/>
              <a:latin typeface="+mn-lt"/>
              <a:ea typeface="+mn-ea"/>
              <a:cs typeface="+mn-cs"/>
            </a:rPr>
            <a:t>WISE.  World Information Service on Energy Uranium Project (http://www.wise-uranium.org/mdaf.html) </a:t>
          </a:r>
          <a:endParaRPr lang="en-US" sz="1100">
            <a:effectLst/>
          </a:endParaRPr>
        </a:p>
        <a:p>
          <a:pPr marL="342900" marR="0" lvl="0" indent="-342900" defTabSz="914400" eaLnBrk="1" fontAlgn="base" latinLnBrk="0" hangingPunct="1">
            <a:lnSpc>
              <a:spcPct val="100000"/>
            </a:lnSpc>
            <a:spcBef>
              <a:spcPts val="0"/>
            </a:spcBef>
            <a:spcAft>
              <a:spcPts val="600"/>
            </a:spcAft>
            <a:buClrTx/>
            <a:buSzPts val="1000"/>
            <a:buFont typeface="Arial" panose="020B0604020202020204" pitchFamily="34" charset="0"/>
            <a:buAutoNum type="arabicParenBoth"/>
            <a:tabLst>
              <a:tab pos="228600" algn="l"/>
            </a:tabLst>
            <a:defRPr/>
          </a:pPr>
          <a:r>
            <a:rPr kumimoji="0" lang="en-US" sz="1100" b="0" i="0" u="none" strike="noStrike" kern="0" cap="none" spc="0" normalizeH="0" baseline="0" noProof="0">
              <a:ln>
                <a:noFill/>
              </a:ln>
              <a:solidFill>
                <a:prstClr val="black"/>
              </a:solidFill>
              <a:effectLst/>
              <a:uLnTx/>
              <a:uFillTx/>
              <a:latin typeface="+mn-lt"/>
              <a:ea typeface="Times New Roman" panose="02020603050405020304" pitchFamily="18" charset="0"/>
              <a:cs typeface="Times New Roman" panose="02020603050405020304" pitchFamily="18" charset="0"/>
            </a:rPr>
            <a:t>Wood 2012. Disasters and Minewater, Good Practice and Prevention, Harvey Wood, IWA Publishing, London, 2012, ISBN 9781780400068</a:t>
          </a:r>
        </a:p>
        <a:p>
          <a:pPr marL="342900" marR="0" lvl="0" indent="-342900" defTabSz="914400" eaLnBrk="1" fontAlgn="base" latinLnBrk="0" hangingPunct="1">
            <a:lnSpc>
              <a:spcPct val="100000"/>
            </a:lnSpc>
            <a:spcBef>
              <a:spcPts val="0"/>
            </a:spcBef>
            <a:spcAft>
              <a:spcPts val="600"/>
            </a:spcAft>
            <a:buClrTx/>
            <a:buSzPts val="1000"/>
            <a:buFont typeface="Arial" panose="020B0604020202020204" pitchFamily="34" charset="0"/>
            <a:buAutoNum type="arabicParenBoth"/>
            <a:tabLst>
              <a:tab pos="228600" algn="l"/>
            </a:tabLst>
            <a:defRPr/>
          </a:pPr>
          <a:endParaRPr kumimoji="0" lang="en-US" sz="1100" b="0" i="0" u="none" strike="noStrike" kern="0" cap="none" spc="0" normalizeH="0" baseline="0" noProof="0">
            <a:ln>
              <a:noFill/>
            </a:ln>
            <a:solidFill>
              <a:prstClr val="black"/>
            </a:solidFill>
            <a:effectLst/>
            <a:uLnTx/>
            <a:uFillTx/>
            <a:latin typeface="+mn-lt"/>
            <a:ea typeface="Times New Roman" panose="02020603050405020304" pitchFamily="18" charset="0"/>
            <a:cs typeface="Times New Roman" panose="02020603050405020304" pitchFamily="18" charset="0"/>
          </a:endParaRPr>
        </a:p>
      </xdr:txBody>
    </xdr:sp>
    <xdr:clientData/>
  </xdr:twoCellAnchor>
  <xdr:oneCellAnchor>
    <xdr:from>
      <xdr:col>8</xdr:col>
      <xdr:colOff>0</xdr:colOff>
      <xdr:row>526</xdr:row>
      <xdr:rowOff>0</xdr:rowOff>
    </xdr:from>
    <xdr:ext cx="184731" cy="264560"/>
    <xdr:sp macro="" textlink="">
      <xdr:nvSpPr>
        <xdr:cNvPr id="3" name="TextBox 2">
          <a:extLst>
            <a:ext uri="{FF2B5EF4-FFF2-40B4-BE49-F238E27FC236}">
              <a16:creationId xmlns:a16="http://schemas.microsoft.com/office/drawing/2014/main" id="{ED658832-DE40-4C9D-836B-97609AB5462D}"/>
            </a:ext>
          </a:extLst>
        </xdr:cNvPr>
        <xdr:cNvSpPr txBox="1"/>
      </xdr:nvSpPr>
      <xdr:spPr>
        <a:xfrm>
          <a:off x="9296400" y="198379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twoCellAnchor editAs="oneCell">
    <xdr:from>
      <xdr:col>1</xdr:col>
      <xdr:colOff>0</xdr:colOff>
      <xdr:row>89</xdr:row>
      <xdr:rowOff>0</xdr:rowOff>
    </xdr:from>
    <xdr:to>
      <xdr:col>1</xdr:col>
      <xdr:colOff>95250</xdr:colOff>
      <xdr:row>89</xdr:row>
      <xdr:rowOff>66675</xdr:rowOff>
    </xdr:to>
    <xdr:pic>
      <xdr:nvPicPr>
        <xdr:cNvPr id="4" name="Picture 1" descr="external link">
          <a:hlinkClick xmlns:r="http://schemas.openxmlformats.org/officeDocument/2006/relationships" r:id="rId1"/>
          <a:extLst>
            <a:ext uri="{FF2B5EF4-FFF2-40B4-BE49-F238E27FC236}">
              <a16:creationId xmlns:a16="http://schemas.microsoft.com/office/drawing/2014/main" id="{86FEAEAB-C94F-4D69-A722-3940C6C640C7}"/>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65760" y="53621940"/>
          <a:ext cx="95250" cy="66675"/>
        </a:xfrm>
        <a:prstGeom prst="rect">
          <a:avLst/>
        </a:prstGeom>
        <a:noFill/>
      </xdr:spPr>
    </xdr:pic>
    <xdr:clientData/>
  </xdr:twoCellAnchor>
  <xdr:oneCellAnchor>
    <xdr:from>
      <xdr:col>11</xdr:col>
      <xdr:colOff>11905</xdr:colOff>
      <xdr:row>494</xdr:row>
      <xdr:rowOff>0</xdr:rowOff>
    </xdr:from>
    <xdr:ext cx="184731" cy="264560"/>
    <xdr:sp macro="" textlink="">
      <xdr:nvSpPr>
        <xdr:cNvPr id="5" name="TextBox 4">
          <a:extLst>
            <a:ext uri="{FF2B5EF4-FFF2-40B4-BE49-F238E27FC236}">
              <a16:creationId xmlns:a16="http://schemas.microsoft.com/office/drawing/2014/main" id="{E3618AD5-B3E7-4B2C-BD76-AA2E45F99436}"/>
            </a:ext>
          </a:extLst>
        </xdr:cNvPr>
        <xdr:cNvSpPr txBox="1"/>
      </xdr:nvSpPr>
      <xdr:spPr>
        <a:xfrm>
          <a:off x="11022805" y="1921916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8</xdr:col>
      <xdr:colOff>0</xdr:colOff>
      <xdr:row>494</xdr:row>
      <xdr:rowOff>0</xdr:rowOff>
    </xdr:from>
    <xdr:ext cx="184731" cy="264560"/>
    <xdr:sp macro="" textlink="">
      <xdr:nvSpPr>
        <xdr:cNvPr id="6" name="TextBox 5">
          <a:extLst>
            <a:ext uri="{FF2B5EF4-FFF2-40B4-BE49-F238E27FC236}">
              <a16:creationId xmlns:a16="http://schemas.microsoft.com/office/drawing/2014/main" id="{E5CBB855-87EE-490F-B197-B0BAB12B68CB}"/>
            </a:ext>
          </a:extLst>
        </xdr:cNvPr>
        <xdr:cNvSpPr txBox="1"/>
      </xdr:nvSpPr>
      <xdr:spPr>
        <a:xfrm>
          <a:off x="9296400" y="1921916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8</xdr:col>
      <xdr:colOff>0</xdr:colOff>
      <xdr:row>494</xdr:row>
      <xdr:rowOff>0</xdr:rowOff>
    </xdr:from>
    <xdr:ext cx="184731" cy="264560"/>
    <xdr:sp macro="" textlink="">
      <xdr:nvSpPr>
        <xdr:cNvPr id="7" name="TextBox 6">
          <a:extLst>
            <a:ext uri="{FF2B5EF4-FFF2-40B4-BE49-F238E27FC236}">
              <a16:creationId xmlns:a16="http://schemas.microsoft.com/office/drawing/2014/main" id="{2B359977-4406-4430-94E3-7A11D4C65230}"/>
            </a:ext>
          </a:extLst>
        </xdr:cNvPr>
        <xdr:cNvSpPr txBox="1"/>
      </xdr:nvSpPr>
      <xdr:spPr>
        <a:xfrm>
          <a:off x="9296400" y="1921916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11</xdr:col>
      <xdr:colOff>11905</xdr:colOff>
      <xdr:row>568</xdr:row>
      <xdr:rowOff>0</xdr:rowOff>
    </xdr:from>
    <xdr:ext cx="184731" cy="264560"/>
    <xdr:sp macro="" textlink="">
      <xdr:nvSpPr>
        <xdr:cNvPr id="8" name="TextBox 7">
          <a:extLst>
            <a:ext uri="{FF2B5EF4-FFF2-40B4-BE49-F238E27FC236}">
              <a16:creationId xmlns:a16="http://schemas.microsoft.com/office/drawing/2014/main" id="{04363E36-2208-48F7-82AA-AEAA68F65868}"/>
            </a:ext>
          </a:extLst>
        </xdr:cNvPr>
        <xdr:cNvSpPr txBox="1"/>
      </xdr:nvSpPr>
      <xdr:spPr>
        <a:xfrm>
          <a:off x="11022805" y="2065705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8</xdr:col>
      <xdr:colOff>0</xdr:colOff>
      <xdr:row>568</xdr:row>
      <xdr:rowOff>0</xdr:rowOff>
    </xdr:from>
    <xdr:ext cx="184731" cy="264560"/>
    <xdr:sp macro="" textlink="">
      <xdr:nvSpPr>
        <xdr:cNvPr id="9" name="TextBox 8">
          <a:extLst>
            <a:ext uri="{FF2B5EF4-FFF2-40B4-BE49-F238E27FC236}">
              <a16:creationId xmlns:a16="http://schemas.microsoft.com/office/drawing/2014/main" id="{9E4B8700-592E-466E-B466-FF750081D40A}"/>
            </a:ext>
          </a:extLst>
        </xdr:cNvPr>
        <xdr:cNvSpPr txBox="1"/>
      </xdr:nvSpPr>
      <xdr:spPr>
        <a:xfrm>
          <a:off x="9296400" y="2065705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8</xdr:col>
      <xdr:colOff>0</xdr:colOff>
      <xdr:row>568</xdr:row>
      <xdr:rowOff>0</xdr:rowOff>
    </xdr:from>
    <xdr:ext cx="184731" cy="264560"/>
    <xdr:sp macro="" textlink="">
      <xdr:nvSpPr>
        <xdr:cNvPr id="10" name="TextBox 9">
          <a:extLst>
            <a:ext uri="{FF2B5EF4-FFF2-40B4-BE49-F238E27FC236}">
              <a16:creationId xmlns:a16="http://schemas.microsoft.com/office/drawing/2014/main" id="{0CD6306E-36DC-4CA5-A3FD-123C0923F1FD}"/>
            </a:ext>
          </a:extLst>
        </xdr:cNvPr>
        <xdr:cNvSpPr txBox="1"/>
      </xdr:nvSpPr>
      <xdr:spPr>
        <a:xfrm>
          <a:off x="9296400" y="2065705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11</xdr:col>
      <xdr:colOff>11905</xdr:colOff>
      <xdr:row>583</xdr:row>
      <xdr:rowOff>0</xdr:rowOff>
    </xdr:from>
    <xdr:ext cx="184731" cy="264560"/>
    <xdr:sp macro="" textlink="">
      <xdr:nvSpPr>
        <xdr:cNvPr id="11" name="TextBox 10">
          <a:extLst>
            <a:ext uri="{FF2B5EF4-FFF2-40B4-BE49-F238E27FC236}">
              <a16:creationId xmlns:a16="http://schemas.microsoft.com/office/drawing/2014/main" id="{28FDB419-4558-4DB4-B249-00D836E2FE03}"/>
            </a:ext>
          </a:extLst>
        </xdr:cNvPr>
        <xdr:cNvSpPr txBox="1"/>
      </xdr:nvSpPr>
      <xdr:spPr>
        <a:xfrm>
          <a:off x="11022805" y="20954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8</xdr:col>
      <xdr:colOff>0</xdr:colOff>
      <xdr:row>583</xdr:row>
      <xdr:rowOff>0</xdr:rowOff>
    </xdr:from>
    <xdr:ext cx="184731" cy="264560"/>
    <xdr:sp macro="" textlink="">
      <xdr:nvSpPr>
        <xdr:cNvPr id="12" name="TextBox 11">
          <a:extLst>
            <a:ext uri="{FF2B5EF4-FFF2-40B4-BE49-F238E27FC236}">
              <a16:creationId xmlns:a16="http://schemas.microsoft.com/office/drawing/2014/main" id="{91732729-AAD8-476D-96A6-2D4B7CE66B29}"/>
            </a:ext>
          </a:extLst>
        </xdr:cNvPr>
        <xdr:cNvSpPr txBox="1"/>
      </xdr:nvSpPr>
      <xdr:spPr>
        <a:xfrm>
          <a:off x="9296400" y="20954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8</xdr:col>
      <xdr:colOff>0</xdr:colOff>
      <xdr:row>583</xdr:row>
      <xdr:rowOff>0</xdr:rowOff>
    </xdr:from>
    <xdr:ext cx="184731" cy="264560"/>
    <xdr:sp macro="" textlink="">
      <xdr:nvSpPr>
        <xdr:cNvPr id="13" name="TextBox 12">
          <a:extLst>
            <a:ext uri="{FF2B5EF4-FFF2-40B4-BE49-F238E27FC236}">
              <a16:creationId xmlns:a16="http://schemas.microsoft.com/office/drawing/2014/main" id="{18B0CA3C-FE9E-4B80-892C-9E4EF0FD8AF3}"/>
            </a:ext>
          </a:extLst>
        </xdr:cNvPr>
        <xdr:cNvSpPr txBox="1"/>
      </xdr:nvSpPr>
      <xdr:spPr>
        <a:xfrm>
          <a:off x="9296400" y="20954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8</xdr:col>
      <xdr:colOff>0</xdr:colOff>
      <xdr:row>568</xdr:row>
      <xdr:rowOff>0</xdr:rowOff>
    </xdr:from>
    <xdr:ext cx="184731" cy="264560"/>
    <xdr:sp macro="" textlink="">
      <xdr:nvSpPr>
        <xdr:cNvPr id="14" name="TextBox 13">
          <a:extLst>
            <a:ext uri="{FF2B5EF4-FFF2-40B4-BE49-F238E27FC236}">
              <a16:creationId xmlns:a16="http://schemas.microsoft.com/office/drawing/2014/main" id="{18ADC9D4-63C5-4662-A612-24EBDABDABDF}"/>
            </a:ext>
          </a:extLst>
        </xdr:cNvPr>
        <xdr:cNvSpPr txBox="1"/>
      </xdr:nvSpPr>
      <xdr:spPr>
        <a:xfrm>
          <a:off x="9296400" y="2065705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8</xdr:col>
      <xdr:colOff>0</xdr:colOff>
      <xdr:row>568</xdr:row>
      <xdr:rowOff>0</xdr:rowOff>
    </xdr:from>
    <xdr:ext cx="184731" cy="264560"/>
    <xdr:sp macro="" textlink="">
      <xdr:nvSpPr>
        <xdr:cNvPr id="15" name="TextBox 14">
          <a:extLst>
            <a:ext uri="{FF2B5EF4-FFF2-40B4-BE49-F238E27FC236}">
              <a16:creationId xmlns:a16="http://schemas.microsoft.com/office/drawing/2014/main" id="{7EB964B8-3414-4995-B318-FB9FF1D5C356}"/>
            </a:ext>
          </a:extLst>
        </xdr:cNvPr>
        <xdr:cNvSpPr txBox="1"/>
      </xdr:nvSpPr>
      <xdr:spPr>
        <a:xfrm>
          <a:off x="9296400" y="2065705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705</xdr:row>
      <xdr:rowOff>0</xdr:rowOff>
    </xdr:from>
    <xdr:ext cx="184731" cy="264560"/>
    <xdr:sp macro="" textlink="">
      <xdr:nvSpPr>
        <xdr:cNvPr id="16" name="TextBox 15">
          <a:extLst>
            <a:ext uri="{FF2B5EF4-FFF2-40B4-BE49-F238E27FC236}">
              <a16:creationId xmlns:a16="http://schemas.microsoft.com/office/drawing/2014/main" id="{874EDF09-E6D2-4360-9FED-7E6E9CF183CF}"/>
            </a:ext>
          </a:extLst>
        </xdr:cNvPr>
        <xdr:cNvSpPr txBox="1"/>
      </xdr:nvSpPr>
      <xdr:spPr>
        <a:xfrm>
          <a:off x="9829800" y="232897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8</xdr:col>
      <xdr:colOff>0</xdr:colOff>
      <xdr:row>705</xdr:row>
      <xdr:rowOff>0</xdr:rowOff>
    </xdr:from>
    <xdr:ext cx="184731" cy="264560"/>
    <xdr:sp macro="" textlink="">
      <xdr:nvSpPr>
        <xdr:cNvPr id="17" name="TextBox 16">
          <a:extLst>
            <a:ext uri="{FF2B5EF4-FFF2-40B4-BE49-F238E27FC236}">
              <a16:creationId xmlns:a16="http://schemas.microsoft.com/office/drawing/2014/main" id="{9157C945-FDC6-49C1-99BC-EC67AF19C547}"/>
            </a:ext>
          </a:extLst>
        </xdr:cNvPr>
        <xdr:cNvSpPr txBox="1"/>
      </xdr:nvSpPr>
      <xdr:spPr>
        <a:xfrm>
          <a:off x="9296400" y="232897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705</xdr:row>
      <xdr:rowOff>0</xdr:rowOff>
    </xdr:from>
    <xdr:ext cx="184731" cy="264560"/>
    <xdr:sp macro="" textlink="">
      <xdr:nvSpPr>
        <xdr:cNvPr id="18" name="TextBox 17">
          <a:extLst>
            <a:ext uri="{FF2B5EF4-FFF2-40B4-BE49-F238E27FC236}">
              <a16:creationId xmlns:a16="http://schemas.microsoft.com/office/drawing/2014/main" id="{AC73C3C2-6464-4291-9557-3AFC2BCB2609}"/>
            </a:ext>
          </a:extLst>
        </xdr:cNvPr>
        <xdr:cNvSpPr txBox="1"/>
      </xdr:nvSpPr>
      <xdr:spPr>
        <a:xfrm>
          <a:off x="9829800" y="232897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8</xdr:col>
      <xdr:colOff>0</xdr:colOff>
      <xdr:row>705</xdr:row>
      <xdr:rowOff>0</xdr:rowOff>
    </xdr:from>
    <xdr:ext cx="184731" cy="264560"/>
    <xdr:sp macro="" textlink="">
      <xdr:nvSpPr>
        <xdr:cNvPr id="19" name="TextBox 18">
          <a:extLst>
            <a:ext uri="{FF2B5EF4-FFF2-40B4-BE49-F238E27FC236}">
              <a16:creationId xmlns:a16="http://schemas.microsoft.com/office/drawing/2014/main" id="{DD3A3FF9-4F42-43CE-9304-F61024A09790}"/>
            </a:ext>
          </a:extLst>
        </xdr:cNvPr>
        <xdr:cNvSpPr txBox="1"/>
      </xdr:nvSpPr>
      <xdr:spPr>
        <a:xfrm>
          <a:off x="9296400" y="232897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705</xdr:row>
      <xdr:rowOff>0</xdr:rowOff>
    </xdr:from>
    <xdr:ext cx="184731" cy="264560"/>
    <xdr:sp macro="" textlink="">
      <xdr:nvSpPr>
        <xdr:cNvPr id="20" name="TextBox 19">
          <a:extLst>
            <a:ext uri="{FF2B5EF4-FFF2-40B4-BE49-F238E27FC236}">
              <a16:creationId xmlns:a16="http://schemas.microsoft.com/office/drawing/2014/main" id="{5C9B96B5-7F3F-4333-A095-D10E827EE06B}"/>
            </a:ext>
          </a:extLst>
        </xdr:cNvPr>
        <xdr:cNvSpPr txBox="1"/>
      </xdr:nvSpPr>
      <xdr:spPr>
        <a:xfrm>
          <a:off x="9829800" y="232897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8</xdr:col>
      <xdr:colOff>0</xdr:colOff>
      <xdr:row>705</xdr:row>
      <xdr:rowOff>0</xdr:rowOff>
    </xdr:from>
    <xdr:ext cx="184731" cy="264560"/>
    <xdr:sp macro="" textlink="">
      <xdr:nvSpPr>
        <xdr:cNvPr id="21" name="TextBox 20">
          <a:extLst>
            <a:ext uri="{FF2B5EF4-FFF2-40B4-BE49-F238E27FC236}">
              <a16:creationId xmlns:a16="http://schemas.microsoft.com/office/drawing/2014/main" id="{5EC8AADC-BF07-4496-BD6C-70F98CF653F1}"/>
            </a:ext>
          </a:extLst>
        </xdr:cNvPr>
        <xdr:cNvSpPr txBox="1"/>
      </xdr:nvSpPr>
      <xdr:spPr>
        <a:xfrm>
          <a:off x="9296400" y="232897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705</xdr:row>
      <xdr:rowOff>0</xdr:rowOff>
    </xdr:from>
    <xdr:ext cx="184731" cy="264560"/>
    <xdr:sp macro="" textlink="">
      <xdr:nvSpPr>
        <xdr:cNvPr id="22" name="TextBox 21">
          <a:extLst>
            <a:ext uri="{FF2B5EF4-FFF2-40B4-BE49-F238E27FC236}">
              <a16:creationId xmlns:a16="http://schemas.microsoft.com/office/drawing/2014/main" id="{38C8AD09-5BB0-45F3-A5EF-6EC21F20A4A0}"/>
            </a:ext>
          </a:extLst>
        </xdr:cNvPr>
        <xdr:cNvSpPr txBox="1"/>
      </xdr:nvSpPr>
      <xdr:spPr>
        <a:xfrm>
          <a:off x="9829800" y="232897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8</xdr:col>
      <xdr:colOff>0</xdr:colOff>
      <xdr:row>705</xdr:row>
      <xdr:rowOff>0</xdr:rowOff>
    </xdr:from>
    <xdr:ext cx="184731" cy="264560"/>
    <xdr:sp macro="" textlink="">
      <xdr:nvSpPr>
        <xdr:cNvPr id="23" name="TextBox 22">
          <a:extLst>
            <a:ext uri="{FF2B5EF4-FFF2-40B4-BE49-F238E27FC236}">
              <a16:creationId xmlns:a16="http://schemas.microsoft.com/office/drawing/2014/main" id="{ED680A3D-0BFB-4200-AD9C-536EAE0A9AFE}"/>
            </a:ext>
          </a:extLst>
        </xdr:cNvPr>
        <xdr:cNvSpPr txBox="1"/>
      </xdr:nvSpPr>
      <xdr:spPr>
        <a:xfrm>
          <a:off x="9296400" y="232897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705</xdr:row>
      <xdr:rowOff>0</xdr:rowOff>
    </xdr:from>
    <xdr:ext cx="184731" cy="264560"/>
    <xdr:sp macro="" textlink="">
      <xdr:nvSpPr>
        <xdr:cNvPr id="24" name="TextBox 23">
          <a:extLst>
            <a:ext uri="{FF2B5EF4-FFF2-40B4-BE49-F238E27FC236}">
              <a16:creationId xmlns:a16="http://schemas.microsoft.com/office/drawing/2014/main" id="{F6AF494D-E9F5-48B4-BED1-9DE9C29A2254}"/>
            </a:ext>
          </a:extLst>
        </xdr:cNvPr>
        <xdr:cNvSpPr txBox="1"/>
      </xdr:nvSpPr>
      <xdr:spPr>
        <a:xfrm>
          <a:off x="9829800" y="232897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8</xdr:col>
      <xdr:colOff>0</xdr:colOff>
      <xdr:row>705</xdr:row>
      <xdr:rowOff>0</xdr:rowOff>
    </xdr:from>
    <xdr:ext cx="184731" cy="264560"/>
    <xdr:sp macro="" textlink="">
      <xdr:nvSpPr>
        <xdr:cNvPr id="25" name="TextBox 24">
          <a:extLst>
            <a:ext uri="{FF2B5EF4-FFF2-40B4-BE49-F238E27FC236}">
              <a16:creationId xmlns:a16="http://schemas.microsoft.com/office/drawing/2014/main" id="{EB2EE7D4-DDBC-4FCB-BD7E-4D10CEDB9D40}"/>
            </a:ext>
          </a:extLst>
        </xdr:cNvPr>
        <xdr:cNvSpPr txBox="1"/>
      </xdr:nvSpPr>
      <xdr:spPr>
        <a:xfrm>
          <a:off x="9296400" y="232897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706</xdr:row>
      <xdr:rowOff>0</xdr:rowOff>
    </xdr:from>
    <xdr:ext cx="184731" cy="264560"/>
    <xdr:sp macro="" textlink="">
      <xdr:nvSpPr>
        <xdr:cNvPr id="26" name="TextBox 25">
          <a:extLst>
            <a:ext uri="{FF2B5EF4-FFF2-40B4-BE49-F238E27FC236}">
              <a16:creationId xmlns:a16="http://schemas.microsoft.com/office/drawing/2014/main" id="{214DDA4C-8829-436D-8E63-BD0813FE033B}"/>
            </a:ext>
          </a:extLst>
        </xdr:cNvPr>
        <xdr:cNvSpPr txBox="1"/>
      </xdr:nvSpPr>
      <xdr:spPr>
        <a:xfrm>
          <a:off x="9829800" y="233088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706</xdr:row>
      <xdr:rowOff>0</xdr:rowOff>
    </xdr:from>
    <xdr:ext cx="184731" cy="264560"/>
    <xdr:sp macro="" textlink="">
      <xdr:nvSpPr>
        <xdr:cNvPr id="27" name="TextBox 26">
          <a:extLst>
            <a:ext uri="{FF2B5EF4-FFF2-40B4-BE49-F238E27FC236}">
              <a16:creationId xmlns:a16="http://schemas.microsoft.com/office/drawing/2014/main" id="{1596E572-C8D6-4AE0-8A31-6771682A79F3}"/>
            </a:ext>
          </a:extLst>
        </xdr:cNvPr>
        <xdr:cNvSpPr txBox="1"/>
      </xdr:nvSpPr>
      <xdr:spPr>
        <a:xfrm>
          <a:off x="9829800" y="233088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706</xdr:row>
      <xdr:rowOff>0</xdr:rowOff>
    </xdr:from>
    <xdr:ext cx="184731" cy="264560"/>
    <xdr:sp macro="" textlink="">
      <xdr:nvSpPr>
        <xdr:cNvPr id="28" name="TextBox 27">
          <a:extLst>
            <a:ext uri="{FF2B5EF4-FFF2-40B4-BE49-F238E27FC236}">
              <a16:creationId xmlns:a16="http://schemas.microsoft.com/office/drawing/2014/main" id="{F9FE8489-DB40-4FB5-AD16-B7D76B6FAF20}"/>
            </a:ext>
          </a:extLst>
        </xdr:cNvPr>
        <xdr:cNvSpPr txBox="1"/>
      </xdr:nvSpPr>
      <xdr:spPr>
        <a:xfrm>
          <a:off x="9829800" y="233088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706</xdr:row>
      <xdr:rowOff>0</xdr:rowOff>
    </xdr:from>
    <xdr:ext cx="184731" cy="264560"/>
    <xdr:sp macro="" textlink="">
      <xdr:nvSpPr>
        <xdr:cNvPr id="29" name="TextBox 28">
          <a:extLst>
            <a:ext uri="{FF2B5EF4-FFF2-40B4-BE49-F238E27FC236}">
              <a16:creationId xmlns:a16="http://schemas.microsoft.com/office/drawing/2014/main" id="{535B2290-4510-4FDA-B87C-DD4A9F6D3213}"/>
            </a:ext>
          </a:extLst>
        </xdr:cNvPr>
        <xdr:cNvSpPr txBox="1"/>
      </xdr:nvSpPr>
      <xdr:spPr>
        <a:xfrm>
          <a:off x="9829800" y="233088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706</xdr:row>
      <xdr:rowOff>0</xdr:rowOff>
    </xdr:from>
    <xdr:ext cx="184731" cy="264560"/>
    <xdr:sp macro="" textlink="">
      <xdr:nvSpPr>
        <xdr:cNvPr id="30" name="TextBox 29">
          <a:extLst>
            <a:ext uri="{FF2B5EF4-FFF2-40B4-BE49-F238E27FC236}">
              <a16:creationId xmlns:a16="http://schemas.microsoft.com/office/drawing/2014/main" id="{06806DBC-5B97-4BB0-874C-2E694A8B3495}"/>
            </a:ext>
          </a:extLst>
        </xdr:cNvPr>
        <xdr:cNvSpPr txBox="1"/>
      </xdr:nvSpPr>
      <xdr:spPr>
        <a:xfrm>
          <a:off x="9829800" y="233088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707</xdr:row>
      <xdr:rowOff>0</xdr:rowOff>
    </xdr:from>
    <xdr:ext cx="184731" cy="264560"/>
    <xdr:sp macro="" textlink="">
      <xdr:nvSpPr>
        <xdr:cNvPr id="31" name="TextBox 30">
          <a:extLst>
            <a:ext uri="{FF2B5EF4-FFF2-40B4-BE49-F238E27FC236}">
              <a16:creationId xmlns:a16="http://schemas.microsoft.com/office/drawing/2014/main" id="{5C685C8C-6482-491A-AC65-E13348276547}"/>
            </a:ext>
          </a:extLst>
        </xdr:cNvPr>
        <xdr:cNvSpPr txBox="1"/>
      </xdr:nvSpPr>
      <xdr:spPr>
        <a:xfrm>
          <a:off x="9829800" y="233278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707</xdr:row>
      <xdr:rowOff>0</xdr:rowOff>
    </xdr:from>
    <xdr:ext cx="184731" cy="264560"/>
    <xdr:sp macro="" textlink="">
      <xdr:nvSpPr>
        <xdr:cNvPr id="32" name="TextBox 31">
          <a:extLst>
            <a:ext uri="{FF2B5EF4-FFF2-40B4-BE49-F238E27FC236}">
              <a16:creationId xmlns:a16="http://schemas.microsoft.com/office/drawing/2014/main" id="{87E7AE88-C027-4D16-8019-D9AB8CF32F09}"/>
            </a:ext>
          </a:extLst>
        </xdr:cNvPr>
        <xdr:cNvSpPr txBox="1"/>
      </xdr:nvSpPr>
      <xdr:spPr>
        <a:xfrm>
          <a:off x="9829800" y="233278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707</xdr:row>
      <xdr:rowOff>0</xdr:rowOff>
    </xdr:from>
    <xdr:ext cx="184731" cy="264560"/>
    <xdr:sp macro="" textlink="">
      <xdr:nvSpPr>
        <xdr:cNvPr id="33" name="TextBox 32">
          <a:extLst>
            <a:ext uri="{FF2B5EF4-FFF2-40B4-BE49-F238E27FC236}">
              <a16:creationId xmlns:a16="http://schemas.microsoft.com/office/drawing/2014/main" id="{DEE0813D-8376-4941-8B7B-7A09A0603DB0}"/>
            </a:ext>
          </a:extLst>
        </xdr:cNvPr>
        <xdr:cNvSpPr txBox="1"/>
      </xdr:nvSpPr>
      <xdr:spPr>
        <a:xfrm>
          <a:off x="9829800" y="233278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707</xdr:row>
      <xdr:rowOff>0</xdr:rowOff>
    </xdr:from>
    <xdr:ext cx="184731" cy="264560"/>
    <xdr:sp macro="" textlink="">
      <xdr:nvSpPr>
        <xdr:cNvPr id="34" name="TextBox 33">
          <a:extLst>
            <a:ext uri="{FF2B5EF4-FFF2-40B4-BE49-F238E27FC236}">
              <a16:creationId xmlns:a16="http://schemas.microsoft.com/office/drawing/2014/main" id="{730FAC2C-6F43-46C8-993A-C4446963188F}"/>
            </a:ext>
          </a:extLst>
        </xdr:cNvPr>
        <xdr:cNvSpPr txBox="1"/>
      </xdr:nvSpPr>
      <xdr:spPr>
        <a:xfrm>
          <a:off x="9829800" y="233278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707</xdr:row>
      <xdr:rowOff>0</xdr:rowOff>
    </xdr:from>
    <xdr:ext cx="184731" cy="264560"/>
    <xdr:sp macro="" textlink="">
      <xdr:nvSpPr>
        <xdr:cNvPr id="35" name="TextBox 34">
          <a:extLst>
            <a:ext uri="{FF2B5EF4-FFF2-40B4-BE49-F238E27FC236}">
              <a16:creationId xmlns:a16="http://schemas.microsoft.com/office/drawing/2014/main" id="{14B4F078-A755-4D10-AA22-95287E257184}"/>
            </a:ext>
          </a:extLst>
        </xdr:cNvPr>
        <xdr:cNvSpPr txBox="1"/>
      </xdr:nvSpPr>
      <xdr:spPr>
        <a:xfrm>
          <a:off x="9829800" y="233278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708</xdr:row>
      <xdr:rowOff>0</xdr:rowOff>
    </xdr:from>
    <xdr:ext cx="184731" cy="264560"/>
    <xdr:sp macro="" textlink="">
      <xdr:nvSpPr>
        <xdr:cNvPr id="36" name="TextBox 35">
          <a:extLst>
            <a:ext uri="{FF2B5EF4-FFF2-40B4-BE49-F238E27FC236}">
              <a16:creationId xmlns:a16="http://schemas.microsoft.com/office/drawing/2014/main" id="{4B6D7175-6C07-48A4-AF04-40E6628EA8C1}"/>
            </a:ext>
          </a:extLst>
        </xdr:cNvPr>
        <xdr:cNvSpPr txBox="1"/>
      </xdr:nvSpPr>
      <xdr:spPr>
        <a:xfrm>
          <a:off x="9829800" y="233469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708</xdr:row>
      <xdr:rowOff>0</xdr:rowOff>
    </xdr:from>
    <xdr:ext cx="184731" cy="264560"/>
    <xdr:sp macro="" textlink="">
      <xdr:nvSpPr>
        <xdr:cNvPr id="37" name="TextBox 36">
          <a:extLst>
            <a:ext uri="{FF2B5EF4-FFF2-40B4-BE49-F238E27FC236}">
              <a16:creationId xmlns:a16="http://schemas.microsoft.com/office/drawing/2014/main" id="{B1876331-E1E0-49D0-B4FC-DD24ADB504B4}"/>
            </a:ext>
          </a:extLst>
        </xdr:cNvPr>
        <xdr:cNvSpPr txBox="1"/>
      </xdr:nvSpPr>
      <xdr:spPr>
        <a:xfrm>
          <a:off x="9829800" y="233469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708</xdr:row>
      <xdr:rowOff>0</xdr:rowOff>
    </xdr:from>
    <xdr:ext cx="184731" cy="264560"/>
    <xdr:sp macro="" textlink="">
      <xdr:nvSpPr>
        <xdr:cNvPr id="38" name="TextBox 37">
          <a:extLst>
            <a:ext uri="{FF2B5EF4-FFF2-40B4-BE49-F238E27FC236}">
              <a16:creationId xmlns:a16="http://schemas.microsoft.com/office/drawing/2014/main" id="{509A362B-D83C-4420-84A5-8BFF50E03F60}"/>
            </a:ext>
          </a:extLst>
        </xdr:cNvPr>
        <xdr:cNvSpPr txBox="1"/>
      </xdr:nvSpPr>
      <xdr:spPr>
        <a:xfrm>
          <a:off x="9829800" y="233469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708</xdr:row>
      <xdr:rowOff>0</xdr:rowOff>
    </xdr:from>
    <xdr:ext cx="184731" cy="264560"/>
    <xdr:sp macro="" textlink="">
      <xdr:nvSpPr>
        <xdr:cNvPr id="39" name="TextBox 38">
          <a:extLst>
            <a:ext uri="{FF2B5EF4-FFF2-40B4-BE49-F238E27FC236}">
              <a16:creationId xmlns:a16="http://schemas.microsoft.com/office/drawing/2014/main" id="{C797563E-9480-46A7-9F74-7E4C96109391}"/>
            </a:ext>
          </a:extLst>
        </xdr:cNvPr>
        <xdr:cNvSpPr txBox="1"/>
      </xdr:nvSpPr>
      <xdr:spPr>
        <a:xfrm>
          <a:off x="9829800" y="233469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708</xdr:row>
      <xdr:rowOff>0</xdr:rowOff>
    </xdr:from>
    <xdr:ext cx="184731" cy="264560"/>
    <xdr:sp macro="" textlink="">
      <xdr:nvSpPr>
        <xdr:cNvPr id="40" name="TextBox 39">
          <a:extLst>
            <a:ext uri="{FF2B5EF4-FFF2-40B4-BE49-F238E27FC236}">
              <a16:creationId xmlns:a16="http://schemas.microsoft.com/office/drawing/2014/main" id="{78C9BC8A-0E86-47EE-B7E1-8CB2FC61BE9A}"/>
            </a:ext>
          </a:extLst>
        </xdr:cNvPr>
        <xdr:cNvSpPr txBox="1"/>
      </xdr:nvSpPr>
      <xdr:spPr>
        <a:xfrm>
          <a:off x="9829800" y="233469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708</xdr:row>
      <xdr:rowOff>0</xdr:rowOff>
    </xdr:from>
    <xdr:ext cx="184731" cy="264560"/>
    <xdr:sp macro="" textlink="">
      <xdr:nvSpPr>
        <xdr:cNvPr id="41" name="TextBox 40">
          <a:extLst>
            <a:ext uri="{FF2B5EF4-FFF2-40B4-BE49-F238E27FC236}">
              <a16:creationId xmlns:a16="http://schemas.microsoft.com/office/drawing/2014/main" id="{2D0C2F1C-0050-431A-85A6-CBD7AA4C646D}"/>
            </a:ext>
          </a:extLst>
        </xdr:cNvPr>
        <xdr:cNvSpPr txBox="1"/>
      </xdr:nvSpPr>
      <xdr:spPr>
        <a:xfrm>
          <a:off x="9829800" y="233469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708</xdr:row>
      <xdr:rowOff>0</xdr:rowOff>
    </xdr:from>
    <xdr:ext cx="184731" cy="264560"/>
    <xdr:sp macro="" textlink="">
      <xdr:nvSpPr>
        <xdr:cNvPr id="42" name="TextBox 41">
          <a:extLst>
            <a:ext uri="{FF2B5EF4-FFF2-40B4-BE49-F238E27FC236}">
              <a16:creationId xmlns:a16="http://schemas.microsoft.com/office/drawing/2014/main" id="{CA9A943A-2CB6-4A61-B9EB-AA61E8FAE69F}"/>
            </a:ext>
          </a:extLst>
        </xdr:cNvPr>
        <xdr:cNvSpPr txBox="1"/>
      </xdr:nvSpPr>
      <xdr:spPr>
        <a:xfrm>
          <a:off x="9829800" y="233469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708</xdr:row>
      <xdr:rowOff>0</xdr:rowOff>
    </xdr:from>
    <xdr:ext cx="184731" cy="264560"/>
    <xdr:sp macro="" textlink="">
      <xdr:nvSpPr>
        <xdr:cNvPr id="43" name="TextBox 42">
          <a:extLst>
            <a:ext uri="{FF2B5EF4-FFF2-40B4-BE49-F238E27FC236}">
              <a16:creationId xmlns:a16="http://schemas.microsoft.com/office/drawing/2014/main" id="{7302B116-0F61-44C9-B83A-C491756F6636}"/>
            </a:ext>
          </a:extLst>
        </xdr:cNvPr>
        <xdr:cNvSpPr txBox="1"/>
      </xdr:nvSpPr>
      <xdr:spPr>
        <a:xfrm>
          <a:off x="9829800" y="233469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708</xdr:row>
      <xdr:rowOff>0</xdr:rowOff>
    </xdr:from>
    <xdr:ext cx="184731" cy="264560"/>
    <xdr:sp macro="" textlink="">
      <xdr:nvSpPr>
        <xdr:cNvPr id="44" name="TextBox 43">
          <a:extLst>
            <a:ext uri="{FF2B5EF4-FFF2-40B4-BE49-F238E27FC236}">
              <a16:creationId xmlns:a16="http://schemas.microsoft.com/office/drawing/2014/main" id="{FA81E754-BE7E-4723-A47E-1BF4FA598048}"/>
            </a:ext>
          </a:extLst>
        </xdr:cNvPr>
        <xdr:cNvSpPr txBox="1"/>
      </xdr:nvSpPr>
      <xdr:spPr>
        <a:xfrm>
          <a:off x="9829800" y="233469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708</xdr:row>
      <xdr:rowOff>0</xdr:rowOff>
    </xdr:from>
    <xdr:ext cx="184731" cy="264560"/>
    <xdr:sp macro="" textlink="">
      <xdr:nvSpPr>
        <xdr:cNvPr id="45" name="TextBox 44">
          <a:extLst>
            <a:ext uri="{FF2B5EF4-FFF2-40B4-BE49-F238E27FC236}">
              <a16:creationId xmlns:a16="http://schemas.microsoft.com/office/drawing/2014/main" id="{1AFE4736-D58D-4D53-B093-3E00ED219981}"/>
            </a:ext>
          </a:extLst>
        </xdr:cNvPr>
        <xdr:cNvSpPr txBox="1"/>
      </xdr:nvSpPr>
      <xdr:spPr>
        <a:xfrm>
          <a:off x="9829800" y="233469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709</xdr:row>
      <xdr:rowOff>0</xdr:rowOff>
    </xdr:from>
    <xdr:ext cx="184731" cy="264560"/>
    <xdr:sp macro="" textlink="">
      <xdr:nvSpPr>
        <xdr:cNvPr id="46" name="TextBox 45">
          <a:extLst>
            <a:ext uri="{FF2B5EF4-FFF2-40B4-BE49-F238E27FC236}">
              <a16:creationId xmlns:a16="http://schemas.microsoft.com/office/drawing/2014/main" id="{6778D052-5916-45E6-90BD-19AB7E82C2DE}"/>
            </a:ext>
          </a:extLst>
        </xdr:cNvPr>
        <xdr:cNvSpPr txBox="1"/>
      </xdr:nvSpPr>
      <xdr:spPr>
        <a:xfrm>
          <a:off x="9829800" y="233659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709</xdr:row>
      <xdr:rowOff>0</xdr:rowOff>
    </xdr:from>
    <xdr:ext cx="184731" cy="264560"/>
    <xdr:sp macro="" textlink="">
      <xdr:nvSpPr>
        <xdr:cNvPr id="47" name="TextBox 46">
          <a:extLst>
            <a:ext uri="{FF2B5EF4-FFF2-40B4-BE49-F238E27FC236}">
              <a16:creationId xmlns:a16="http://schemas.microsoft.com/office/drawing/2014/main" id="{1B1DDE38-73BB-4619-8818-93AD02DCDD03}"/>
            </a:ext>
          </a:extLst>
        </xdr:cNvPr>
        <xdr:cNvSpPr txBox="1"/>
      </xdr:nvSpPr>
      <xdr:spPr>
        <a:xfrm>
          <a:off x="9829800" y="233659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709</xdr:row>
      <xdr:rowOff>0</xdr:rowOff>
    </xdr:from>
    <xdr:ext cx="184731" cy="264560"/>
    <xdr:sp macro="" textlink="">
      <xdr:nvSpPr>
        <xdr:cNvPr id="48" name="TextBox 47">
          <a:extLst>
            <a:ext uri="{FF2B5EF4-FFF2-40B4-BE49-F238E27FC236}">
              <a16:creationId xmlns:a16="http://schemas.microsoft.com/office/drawing/2014/main" id="{DB2CD1DE-DA1D-4761-8B50-B77597155CC0}"/>
            </a:ext>
          </a:extLst>
        </xdr:cNvPr>
        <xdr:cNvSpPr txBox="1"/>
      </xdr:nvSpPr>
      <xdr:spPr>
        <a:xfrm>
          <a:off x="9829800" y="233659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709</xdr:row>
      <xdr:rowOff>0</xdr:rowOff>
    </xdr:from>
    <xdr:ext cx="184731" cy="264560"/>
    <xdr:sp macro="" textlink="">
      <xdr:nvSpPr>
        <xdr:cNvPr id="49" name="TextBox 48">
          <a:extLst>
            <a:ext uri="{FF2B5EF4-FFF2-40B4-BE49-F238E27FC236}">
              <a16:creationId xmlns:a16="http://schemas.microsoft.com/office/drawing/2014/main" id="{3DC24EA1-0343-4F1F-B0F0-4DE1140784E8}"/>
            </a:ext>
          </a:extLst>
        </xdr:cNvPr>
        <xdr:cNvSpPr txBox="1"/>
      </xdr:nvSpPr>
      <xdr:spPr>
        <a:xfrm>
          <a:off x="9829800" y="233659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709</xdr:row>
      <xdr:rowOff>0</xdr:rowOff>
    </xdr:from>
    <xdr:ext cx="184731" cy="264560"/>
    <xdr:sp macro="" textlink="">
      <xdr:nvSpPr>
        <xdr:cNvPr id="50" name="TextBox 49">
          <a:extLst>
            <a:ext uri="{FF2B5EF4-FFF2-40B4-BE49-F238E27FC236}">
              <a16:creationId xmlns:a16="http://schemas.microsoft.com/office/drawing/2014/main" id="{5E86230E-C12B-49AD-947B-9BA269E61A73}"/>
            </a:ext>
          </a:extLst>
        </xdr:cNvPr>
        <xdr:cNvSpPr txBox="1"/>
      </xdr:nvSpPr>
      <xdr:spPr>
        <a:xfrm>
          <a:off x="9829800" y="233659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709</xdr:row>
      <xdr:rowOff>0</xdr:rowOff>
    </xdr:from>
    <xdr:ext cx="184731" cy="264560"/>
    <xdr:sp macro="" textlink="">
      <xdr:nvSpPr>
        <xdr:cNvPr id="51" name="TextBox 50">
          <a:extLst>
            <a:ext uri="{FF2B5EF4-FFF2-40B4-BE49-F238E27FC236}">
              <a16:creationId xmlns:a16="http://schemas.microsoft.com/office/drawing/2014/main" id="{0F0EB83B-54DD-4C75-A0C2-46F7641A4404}"/>
            </a:ext>
          </a:extLst>
        </xdr:cNvPr>
        <xdr:cNvSpPr txBox="1"/>
      </xdr:nvSpPr>
      <xdr:spPr>
        <a:xfrm>
          <a:off x="9829800" y="233659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709</xdr:row>
      <xdr:rowOff>0</xdr:rowOff>
    </xdr:from>
    <xdr:ext cx="184731" cy="264560"/>
    <xdr:sp macro="" textlink="">
      <xdr:nvSpPr>
        <xdr:cNvPr id="52" name="TextBox 51">
          <a:extLst>
            <a:ext uri="{FF2B5EF4-FFF2-40B4-BE49-F238E27FC236}">
              <a16:creationId xmlns:a16="http://schemas.microsoft.com/office/drawing/2014/main" id="{E01ECF52-E9E5-42F0-BD35-3105F606B439}"/>
            </a:ext>
          </a:extLst>
        </xdr:cNvPr>
        <xdr:cNvSpPr txBox="1"/>
      </xdr:nvSpPr>
      <xdr:spPr>
        <a:xfrm>
          <a:off x="9829800" y="233659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709</xdr:row>
      <xdr:rowOff>0</xdr:rowOff>
    </xdr:from>
    <xdr:ext cx="184731" cy="264560"/>
    <xdr:sp macro="" textlink="">
      <xdr:nvSpPr>
        <xdr:cNvPr id="53" name="TextBox 52">
          <a:extLst>
            <a:ext uri="{FF2B5EF4-FFF2-40B4-BE49-F238E27FC236}">
              <a16:creationId xmlns:a16="http://schemas.microsoft.com/office/drawing/2014/main" id="{49B810A2-903E-4199-8F60-48D1D373210C}"/>
            </a:ext>
          </a:extLst>
        </xdr:cNvPr>
        <xdr:cNvSpPr txBox="1"/>
      </xdr:nvSpPr>
      <xdr:spPr>
        <a:xfrm>
          <a:off x="9829800" y="233659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709</xdr:row>
      <xdr:rowOff>0</xdr:rowOff>
    </xdr:from>
    <xdr:ext cx="184731" cy="264560"/>
    <xdr:sp macro="" textlink="">
      <xdr:nvSpPr>
        <xdr:cNvPr id="54" name="TextBox 53">
          <a:extLst>
            <a:ext uri="{FF2B5EF4-FFF2-40B4-BE49-F238E27FC236}">
              <a16:creationId xmlns:a16="http://schemas.microsoft.com/office/drawing/2014/main" id="{82DD79A5-BF40-4D15-9C8B-1CADE66D40FC}"/>
            </a:ext>
          </a:extLst>
        </xdr:cNvPr>
        <xdr:cNvSpPr txBox="1"/>
      </xdr:nvSpPr>
      <xdr:spPr>
        <a:xfrm>
          <a:off x="9829800" y="233659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709</xdr:row>
      <xdr:rowOff>0</xdr:rowOff>
    </xdr:from>
    <xdr:ext cx="184731" cy="264560"/>
    <xdr:sp macro="" textlink="">
      <xdr:nvSpPr>
        <xdr:cNvPr id="55" name="TextBox 54">
          <a:extLst>
            <a:ext uri="{FF2B5EF4-FFF2-40B4-BE49-F238E27FC236}">
              <a16:creationId xmlns:a16="http://schemas.microsoft.com/office/drawing/2014/main" id="{DA2138E8-E305-4F8B-810A-1D362491283C}"/>
            </a:ext>
          </a:extLst>
        </xdr:cNvPr>
        <xdr:cNvSpPr txBox="1"/>
      </xdr:nvSpPr>
      <xdr:spPr>
        <a:xfrm>
          <a:off x="9829800" y="233659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710</xdr:row>
      <xdr:rowOff>0</xdr:rowOff>
    </xdr:from>
    <xdr:ext cx="184731" cy="264560"/>
    <xdr:sp macro="" textlink="">
      <xdr:nvSpPr>
        <xdr:cNvPr id="56" name="TextBox 55">
          <a:extLst>
            <a:ext uri="{FF2B5EF4-FFF2-40B4-BE49-F238E27FC236}">
              <a16:creationId xmlns:a16="http://schemas.microsoft.com/office/drawing/2014/main" id="{E73BC4E2-B905-4DB7-B22B-B4CE0A5B72E1}"/>
            </a:ext>
          </a:extLst>
        </xdr:cNvPr>
        <xdr:cNvSpPr txBox="1"/>
      </xdr:nvSpPr>
      <xdr:spPr>
        <a:xfrm>
          <a:off x="9829800" y="233850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710</xdr:row>
      <xdr:rowOff>0</xdr:rowOff>
    </xdr:from>
    <xdr:ext cx="184731" cy="264560"/>
    <xdr:sp macro="" textlink="">
      <xdr:nvSpPr>
        <xdr:cNvPr id="57" name="TextBox 56">
          <a:extLst>
            <a:ext uri="{FF2B5EF4-FFF2-40B4-BE49-F238E27FC236}">
              <a16:creationId xmlns:a16="http://schemas.microsoft.com/office/drawing/2014/main" id="{E4927B37-025B-4296-B741-EBA907959909}"/>
            </a:ext>
          </a:extLst>
        </xdr:cNvPr>
        <xdr:cNvSpPr txBox="1"/>
      </xdr:nvSpPr>
      <xdr:spPr>
        <a:xfrm>
          <a:off x="9829800" y="233850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710</xdr:row>
      <xdr:rowOff>0</xdr:rowOff>
    </xdr:from>
    <xdr:ext cx="184731" cy="264560"/>
    <xdr:sp macro="" textlink="">
      <xdr:nvSpPr>
        <xdr:cNvPr id="58" name="TextBox 57">
          <a:extLst>
            <a:ext uri="{FF2B5EF4-FFF2-40B4-BE49-F238E27FC236}">
              <a16:creationId xmlns:a16="http://schemas.microsoft.com/office/drawing/2014/main" id="{A6CC6753-2B05-4564-8596-D89917B0C829}"/>
            </a:ext>
          </a:extLst>
        </xdr:cNvPr>
        <xdr:cNvSpPr txBox="1"/>
      </xdr:nvSpPr>
      <xdr:spPr>
        <a:xfrm>
          <a:off x="9829800" y="233850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710</xdr:row>
      <xdr:rowOff>0</xdr:rowOff>
    </xdr:from>
    <xdr:ext cx="184731" cy="264560"/>
    <xdr:sp macro="" textlink="">
      <xdr:nvSpPr>
        <xdr:cNvPr id="59" name="TextBox 58">
          <a:extLst>
            <a:ext uri="{FF2B5EF4-FFF2-40B4-BE49-F238E27FC236}">
              <a16:creationId xmlns:a16="http://schemas.microsoft.com/office/drawing/2014/main" id="{F6B63280-64AB-46CE-AB98-AA3D1141B82B}"/>
            </a:ext>
          </a:extLst>
        </xdr:cNvPr>
        <xdr:cNvSpPr txBox="1"/>
      </xdr:nvSpPr>
      <xdr:spPr>
        <a:xfrm>
          <a:off x="9829800" y="233850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710</xdr:row>
      <xdr:rowOff>0</xdr:rowOff>
    </xdr:from>
    <xdr:ext cx="184731" cy="264560"/>
    <xdr:sp macro="" textlink="">
      <xdr:nvSpPr>
        <xdr:cNvPr id="60" name="TextBox 59">
          <a:extLst>
            <a:ext uri="{FF2B5EF4-FFF2-40B4-BE49-F238E27FC236}">
              <a16:creationId xmlns:a16="http://schemas.microsoft.com/office/drawing/2014/main" id="{0F0A9611-5045-4571-87D9-7B85EAC3BF1C}"/>
            </a:ext>
          </a:extLst>
        </xdr:cNvPr>
        <xdr:cNvSpPr txBox="1"/>
      </xdr:nvSpPr>
      <xdr:spPr>
        <a:xfrm>
          <a:off x="9829800" y="233850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710</xdr:row>
      <xdr:rowOff>0</xdr:rowOff>
    </xdr:from>
    <xdr:ext cx="184731" cy="264560"/>
    <xdr:sp macro="" textlink="">
      <xdr:nvSpPr>
        <xdr:cNvPr id="61" name="TextBox 60">
          <a:extLst>
            <a:ext uri="{FF2B5EF4-FFF2-40B4-BE49-F238E27FC236}">
              <a16:creationId xmlns:a16="http://schemas.microsoft.com/office/drawing/2014/main" id="{09144262-C671-4CF0-9D4C-D6E45AFE9494}"/>
            </a:ext>
          </a:extLst>
        </xdr:cNvPr>
        <xdr:cNvSpPr txBox="1"/>
      </xdr:nvSpPr>
      <xdr:spPr>
        <a:xfrm>
          <a:off x="9829800" y="233850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710</xdr:row>
      <xdr:rowOff>0</xdr:rowOff>
    </xdr:from>
    <xdr:ext cx="184731" cy="264560"/>
    <xdr:sp macro="" textlink="">
      <xdr:nvSpPr>
        <xdr:cNvPr id="62" name="TextBox 61">
          <a:extLst>
            <a:ext uri="{FF2B5EF4-FFF2-40B4-BE49-F238E27FC236}">
              <a16:creationId xmlns:a16="http://schemas.microsoft.com/office/drawing/2014/main" id="{737A9E51-EE29-4FEC-BBDF-6124226BA269}"/>
            </a:ext>
          </a:extLst>
        </xdr:cNvPr>
        <xdr:cNvSpPr txBox="1"/>
      </xdr:nvSpPr>
      <xdr:spPr>
        <a:xfrm>
          <a:off x="9829800" y="233850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710</xdr:row>
      <xdr:rowOff>0</xdr:rowOff>
    </xdr:from>
    <xdr:ext cx="184731" cy="264560"/>
    <xdr:sp macro="" textlink="">
      <xdr:nvSpPr>
        <xdr:cNvPr id="63" name="TextBox 62">
          <a:extLst>
            <a:ext uri="{FF2B5EF4-FFF2-40B4-BE49-F238E27FC236}">
              <a16:creationId xmlns:a16="http://schemas.microsoft.com/office/drawing/2014/main" id="{110A20BB-AF73-4643-81F4-D9B7C4E82478}"/>
            </a:ext>
          </a:extLst>
        </xdr:cNvPr>
        <xdr:cNvSpPr txBox="1"/>
      </xdr:nvSpPr>
      <xdr:spPr>
        <a:xfrm>
          <a:off x="9829800" y="233850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710</xdr:row>
      <xdr:rowOff>0</xdr:rowOff>
    </xdr:from>
    <xdr:ext cx="184731" cy="264560"/>
    <xdr:sp macro="" textlink="">
      <xdr:nvSpPr>
        <xdr:cNvPr id="64" name="TextBox 63">
          <a:extLst>
            <a:ext uri="{FF2B5EF4-FFF2-40B4-BE49-F238E27FC236}">
              <a16:creationId xmlns:a16="http://schemas.microsoft.com/office/drawing/2014/main" id="{2B659239-4801-4868-8430-F1ADC689C3F8}"/>
            </a:ext>
          </a:extLst>
        </xdr:cNvPr>
        <xdr:cNvSpPr txBox="1"/>
      </xdr:nvSpPr>
      <xdr:spPr>
        <a:xfrm>
          <a:off x="9829800" y="233850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710</xdr:row>
      <xdr:rowOff>0</xdr:rowOff>
    </xdr:from>
    <xdr:ext cx="184731" cy="264560"/>
    <xdr:sp macro="" textlink="">
      <xdr:nvSpPr>
        <xdr:cNvPr id="65" name="TextBox 64">
          <a:extLst>
            <a:ext uri="{FF2B5EF4-FFF2-40B4-BE49-F238E27FC236}">
              <a16:creationId xmlns:a16="http://schemas.microsoft.com/office/drawing/2014/main" id="{1D785B41-0E96-4BC6-A08F-43BE92878B57}"/>
            </a:ext>
          </a:extLst>
        </xdr:cNvPr>
        <xdr:cNvSpPr txBox="1"/>
      </xdr:nvSpPr>
      <xdr:spPr>
        <a:xfrm>
          <a:off x="9829800" y="233850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711</xdr:row>
      <xdr:rowOff>0</xdr:rowOff>
    </xdr:from>
    <xdr:ext cx="184731" cy="264560"/>
    <xdr:sp macro="" textlink="">
      <xdr:nvSpPr>
        <xdr:cNvPr id="66" name="TextBox 65">
          <a:extLst>
            <a:ext uri="{FF2B5EF4-FFF2-40B4-BE49-F238E27FC236}">
              <a16:creationId xmlns:a16="http://schemas.microsoft.com/office/drawing/2014/main" id="{A2F8C40E-74F9-44D3-95B3-3B913CD219E9}"/>
            </a:ext>
          </a:extLst>
        </xdr:cNvPr>
        <xdr:cNvSpPr txBox="1"/>
      </xdr:nvSpPr>
      <xdr:spPr>
        <a:xfrm>
          <a:off x="9829800" y="234040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711</xdr:row>
      <xdr:rowOff>0</xdr:rowOff>
    </xdr:from>
    <xdr:ext cx="184731" cy="264560"/>
    <xdr:sp macro="" textlink="">
      <xdr:nvSpPr>
        <xdr:cNvPr id="67" name="TextBox 66">
          <a:extLst>
            <a:ext uri="{FF2B5EF4-FFF2-40B4-BE49-F238E27FC236}">
              <a16:creationId xmlns:a16="http://schemas.microsoft.com/office/drawing/2014/main" id="{AC64D53D-7031-487C-84B0-8BE4D474BCBA}"/>
            </a:ext>
          </a:extLst>
        </xdr:cNvPr>
        <xdr:cNvSpPr txBox="1"/>
      </xdr:nvSpPr>
      <xdr:spPr>
        <a:xfrm>
          <a:off x="9829800" y="234040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711</xdr:row>
      <xdr:rowOff>0</xdr:rowOff>
    </xdr:from>
    <xdr:ext cx="184731" cy="264560"/>
    <xdr:sp macro="" textlink="">
      <xdr:nvSpPr>
        <xdr:cNvPr id="68" name="TextBox 67">
          <a:extLst>
            <a:ext uri="{FF2B5EF4-FFF2-40B4-BE49-F238E27FC236}">
              <a16:creationId xmlns:a16="http://schemas.microsoft.com/office/drawing/2014/main" id="{6901727D-0B0A-41EE-A2AC-E9566AEB1292}"/>
            </a:ext>
          </a:extLst>
        </xdr:cNvPr>
        <xdr:cNvSpPr txBox="1"/>
      </xdr:nvSpPr>
      <xdr:spPr>
        <a:xfrm>
          <a:off x="9829800" y="234040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711</xdr:row>
      <xdr:rowOff>0</xdr:rowOff>
    </xdr:from>
    <xdr:ext cx="184731" cy="264560"/>
    <xdr:sp macro="" textlink="">
      <xdr:nvSpPr>
        <xdr:cNvPr id="69" name="TextBox 68">
          <a:extLst>
            <a:ext uri="{FF2B5EF4-FFF2-40B4-BE49-F238E27FC236}">
              <a16:creationId xmlns:a16="http://schemas.microsoft.com/office/drawing/2014/main" id="{A2A8D9E6-82E9-42E4-9FD2-F99533E1CE95}"/>
            </a:ext>
          </a:extLst>
        </xdr:cNvPr>
        <xdr:cNvSpPr txBox="1"/>
      </xdr:nvSpPr>
      <xdr:spPr>
        <a:xfrm>
          <a:off x="9829800" y="234040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711</xdr:row>
      <xdr:rowOff>0</xdr:rowOff>
    </xdr:from>
    <xdr:ext cx="184731" cy="264560"/>
    <xdr:sp macro="" textlink="">
      <xdr:nvSpPr>
        <xdr:cNvPr id="70" name="TextBox 69">
          <a:extLst>
            <a:ext uri="{FF2B5EF4-FFF2-40B4-BE49-F238E27FC236}">
              <a16:creationId xmlns:a16="http://schemas.microsoft.com/office/drawing/2014/main" id="{FC36D9BF-4B9A-4138-9219-C12C754549F2}"/>
            </a:ext>
          </a:extLst>
        </xdr:cNvPr>
        <xdr:cNvSpPr txBox="1"/>
      </xdr:nvSpPr>
      <xdr:spPr>
        <a:xfrm>
          <a:off x="9829800" y="234040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711</xdr:row>
      <xdr:rowOff>0</xdr:rowOff>
    </xdr:from>
    <xdr:ext cx="184731" cy="264560"/>
    <xdr:sp macro="" textlink="">
      <xdr:nvSpPr>
        <xdr:cNvPr id="71" name="TextBox 70">
          <a:extLst>
            <a:ext uri="{FF2B5EF4-FFF2-40B4-BE49-F238E27FC236}">
              <a16:creationId xmlns:a16="http://schemas.microsoft.com/office/drawing/2014/main" id="{B9DFC825-6968-4C3F-BF95-C3EB786EAB6E}"/>
            </a:ext>
          </a:extLst>
        </xdr:cNvPr>
        <xdr:cNvSpPr txBox="1"/>
      </xdr:nvSpPr>
      <xdr:spPr>
        <a:xfrm>
          <a:off x="9829800" y="234040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711</xdr:row>
      <xdr:rowOff>0</xdr:rowOff>
    </xdr:from>
    <xdr:ext cx="184731" cy="264560"/>
    <xdr:sp macro="" textlink="">
      <xdr:nvSpPr>
        <xdr:cNvPr id="72" name="TextBox 71">
          <a:extLst>
            <a:ext uri="{FF2B5EF4-FFF2-40B4-BE49-F238E27FC236}">
              <a16:creationId xmlns:a16="http://schemas.microsoft.com/office/drawing/2014/main" id="{6C9DECC5-28C1-4D33-A30B-A64BD37AFE32}"/>
            </a:ext>
          </a:extLst>
        </xdr:cNvPr>
        <xdr:cNvSpPr txBox="1"/>
      </xdr:nvSpPr>
      <xdr:spPr>
        <a:xfrm>
          <a:off x="9829800" y="234040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711</xdr:row>
      <xdr:rowOff>0</xdr:rowOff>
    </xdr:from>
    <xdr:ext cx="184731" cy="264560"/>
    <xdr:sp macro="" textlink="">
      <xdr:nvSpPr>
        <xdr:cNvPr id="73" name="TextBox 72">
          <a:extLst>
            <a:ext uri="{FF2B5EF4-FFF2-40B4-BE49-F238E27FC236}">
              <a16:creationId xmlns:a16="http://schemas.microsoft.com/office/drawing/2014/main" id="{8D002D07-2E4C-4D6F-AA1A-0609EAED947C}"/>
            </a:ext>
          </a:extLst>
        </xdr:cNvPr>
        <xdr:cNvSpPr txBox="1"/>
      </xdr:nvSpPr>
      <xdr:spPr>
        <a:xfrm>
          <a:off x="9829800" y="234040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711</xdr:row>
      <xdr:rowOff>0</xdr:rowOff>
    </xdr:from>
    <xdr:ext cx="184731" cy="264560"/>
    <xdr:sp macro="" textlink="">
      <xdr:nvSpPr>
        <xdr:cNvPr id="74" name="TextBox 73">
          <a:extLst>
            <a:ext uri="{FF2B5EF4-FFF2-40B4-BE49-F238E27FC236}">
              <a16:creationId xmlns:a16="http://schemas.microsoft.com/office/drawing/2014/main" id="{7FF2BE36-BFB4-4A90-9015-D6F1955E17C3}"/>
            </a:ext>
          </a:extLst>
        </xdr:cNvPr>
        <xdr:cNvSpPr txBox="1"/>
      </xdr:nvSpPr>
      <xdr:spPr>
        <a:xfrm>
          <a:off x="9829800" y="234040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711</xdr:row>
      <xdr:rowOff>0</xdr:rowOff>
    </xdr:from>
    <xdr:ext cx="184731" cy="264560"/>
    <xdr:sp macro="" textlink="">
      <xdr:nvSpPr>
        <xdr:cNvPr id="75" name="TextBox 74">
          <a:extLst>
            <a:ext uri="{FF2B5EF4-FFF2-40B4-BE49-F238E27FC236}">
              <a16:creationId xmlns:a16="http://schemas.microsoft.com/office/drawing/2014/main" id="{BDE77B2C-EC8E-4928-A4A9-ED0433CA5BF1}"/>
            </a:ext>
          </a:extLst>
        </xdr:cNvPr>
        <xdr:cNvSpPr txBox="1"/>
      </xdr:nvSpPr>
      <xdr:spPr>
        <a:xfrm>
          <a:off x="9829800" y="234040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712</xdr:row>
      <xdr:rowOff>0</xdr:rowOff>
    </xdr:from>
    <xdr:ext cx="184731" cy="264560"/>
    <xdr:sp macro="" textlink="">
      <xdr:nvSpPr>
        <xdr:cNvPr id="76" name="TextBox 75">
          <a:extLst>
            <a:ext uri="{FF2B5EF4-FFF2-40B4-BE49-F238E27FC236}">
              <a16:creationId xmlns:a16="http://schemas.microsoft.com/office/drawing/2014/main" id="{FBBB5577-9ACD-48EF-B455-1426B3FC6D19}"/>
            </a:ext>
          </a:extLst>
        </xdr:cNvPr>
        <xdr:cNvSpPr txBox="1"/>
      </xdr:nvSpPr>
      <xdr:spPr>
        <a:xfrm>
          <a:off x="9829800" y="234231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712</xdr:row>
      <xdr:rowOff>0</xdr:rowOff>
    </xdr:from>
    <xdr:ext cx="184731" cy="264560"/>
    <xdr:sp macro="" textlink="">
      <xdr:nvSpPr>
        <xdr:cNvPr id="77" name="TextBox 76">
          <a:extLst>
            <a:ext uri="{FF2B5EF4-FFF2-40B4-BE49-F238E27FC236}">
              <a16:creationId xmlns:a16="http://schemas.microsoft.com/office/drawing/2014/main" id="{999DCC8A-B2FB-4B47-9F29-7765427A6796}"/>
            </a:ext>
          </a:extLst>
        </xdr:cNvPr>
        <xdr:cNvSpPr txBox="1"/>
      </xdr:nvSpPr>
      <xdr:spPr>
        <a:xfrm>
          <a:off x="9829800" y="234231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712</xdr:row>
      <xdr:rowOff>0</xdr:rowOff>
    </xdr:from>
    <xdr:ext cx="184731" cy="264560"/>
    <xdr:sp macro="" textlink="">
      <xdr:nvSpPr>
        <xdr:cNvPr id="78" name="TextBox 77">
          <a:extLst>
            <a:ext uri="{FF2B5EF4-FFF2-40B4-BE49-F238E27FC236}">
              <a16:creationId xmlns:a16="http://schemas.microsoft.com/office/drawing/2014/main" id="{B7B66328-22A9-4F9D-B0D1-97C771A92683}"/>
            </a:ext>
          </a:extLst>
        </xdr:cNvPr>
        <xdr:cNvSpPr txBox="1"/>
      </xdr:nvSpPr>
      <xdr:spPr>
        <a:xfrm>
          <a:off x="9829800" y="234231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712</xdr:row>
      <xdr:rowOff>0</xdr:rowOff>
    </xdr:from>
    <xdr:ext cx="184731" cy="264560"/>
    <xdr:sp macro="" textlink="">
      <xdr:nvSpPr>
        <xdr:cNvPr id="79" name="TextBox 78">
          <a:extLst>
            <a:ext uri="{FF2B5EF4-FFF2-40B4-BE49-F238E27FC236}">
              <a16:creationId xmlns:a16="http://schemas.microsoft.com/office/drawing/2014/main" id="{4EC48C1E-0C4A-4AE9-A9D9-B332EEAFEA2D}"/>
            </a:ext>
          </a:extLst>
        </xdr:cNvPr>
        <xdr:cNvSpPr txBox="1"/>
      </xdr:nvSpPr>
      <xdr:spPr>
        <a:xfrm>
          <a:off x="9829800" y="234231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712</xdr:row>
      <xdr:rowOff>0</xdr:rowOff>
    </xdr:from>
    <xdr:ext cx="184731" cy="264560"/>
    <xdr:sp macro="" textlink="">
      <xdr:nvSpPr>
        <xdr:cNvPr id="80" name="TextBox 79">
          <a:extLst>
            <a:ext uri="{FF2B5EF4-FFF2-40B4-BE49-F238E27FC236}">
              <a16:creationId xmlns:a16="http://schemas.microsoft.com/office/drawing/2014/main" id="{4571A6DF-23D4-419B-8645-3BF73317037D}"/>
            </a:ext>
          </a:extLst>
        </xdr:cNvPr>
        <xdr:cNvSpPr txBox="1"/>
      </xdr:nvSpPr>
      <xdr:spPr>
        <a:xfrm>
          <a:off x="9829800" y="234231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712</xdr:row>
      <xdr:rowOff>0</xdr:rowOff>
    </xdr:from>
    <xdr:ext cx="184731" cy="264560"/>
    <xdr:sp macro="" textlink="">
      <xdr:nvSpPr>
        <xdr:cNvPr id="81" name="TextBox 80">
          <a:extLst>
            <a:ext uri="{FF2B5EF4-FFF2-40B4-BE49-F238E27FC236}">
              <a16:creationId xmlns:a16="http://schemas.microsoft.com/office/drawing/2014/main" id="{131625B8-FEFC-43E7-B67E-CAC5994AF9F8}"/>
            </a:ext>
          </a:extLst>
        </xdr:cNvPr>
        <xdr:cNvSpPr txBox="1"/>
      </xdr:nvSpPr>
      <xdr:spPr>
        <a:xfrm>
          <a:off x="9829800" y="234231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712</xdr:row>
      <xdr:rowOff>0</xdr:rowOff>
    </xdr:from>
    <xdr:ext cx="184731" cy="264560"/>
    <xdr:sp macro="" textlink="">
      <xdr:nvSpPr>
        <xdr:cNvPr id="82" name="TextBox 81">
          <a:extLst>
            <a:ext uri="{FF2B5EF4-FFF2-40B4-BE49-F238E27FC236}">
              <a16:creationId xmlns:a16="http://schemas.microsoft.com/office/drawing/2014/main" id="{1DA5631B-3635-4502-B8E5-CF06A26CB5AC}"/>
            </a:ext>
          </a:extLst>
        </xdr:cNvPr>
        <xdr:cNvSpPr txBox="1"/>
      </xdr:nvSpPr>
      <xdr:spPr>
        <a:xfrm>
          <a:off x="9829800" y="234231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712</xdr:row>
      <xdr:rowOff>0</xdr:rowOff>
    </xdr:from>
    <xdr:ext cx="184731" cy="264560"/>
    <xdr:sp macro="" textlink="">
      <xdr:nvSpPr>
        <xdr:cNvPr id="83" name="TextBox 82">
          <a:extLst>
            <a:ext uri="{FF2B5EF4-FFF2-40B4-BE49-F238E27FC236}">
              <a16:creationId xmlns:a16="http://schemas.microsoft.com/office/drawing/2014/main" id="{754B042C-2C6A-43CD-8A1A-36F151DD907A}"/>
            </a:ext>
          </a:extLst>
        </xdr:cNvPr>
        <xdr:cNvSpPr txBox="1"/>
      </xdr:nvSpPr>
      <xdr:spPr>
        <a:xfrm>
          <a:off x="9829800" y="234231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712</xdr:row>
      <xdr:rowOff>0</xdr:rowOff>
    </xdr:from>
    <xdr:ext cx="184731" cy="264560"/>
    <xdr:sp macro="" textlink="">
      <xdr:nvSpPr>
        <xdr:cNvPr id="84" name="TextBox 83">
          <a:extLst>
            <a:ext uri="{FF2B5EF4-FFF2-40B4-BE49-F238E27FC236}">
              <a16:creationId xmlns:a16="http://schemas.microsoft.com/office/drawing/2014/main" id="{F333EAF9-D2BB-4A4E-A019-723DBC29DBB3}"/>
            </a:ext>
          </a:extLst>
        </xdr:cNvPr>
        <xdr:cNvSpPr txBox="1"/>
      </xdr:nvSpPr>
      <xdr:spPr>
        <a:xfrm>
          <a:off x="9829800" y="234231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712</xdr:row>
      <xdr:rowOff>0</xdr:rowOff>
    </xdr:from>
    <xdr:ext cx="184731" cy="264560"/>
    <xdr:sp macro="" textlink="">
      <xdr:nvSpPr>
        <xdr:cNvPr id="85" name="TextBox 84">
          <a:extLst>
            <a:ext uri="{FF2B5EF4-FFF2-40B4-BE49-F238E27FC236}">
              <a16:creationId xmlns:a16="http://schemas.microsoft.com/office/drawing/2014/main" id="{2801F120-EEA1-4BB8-B7FC-ED0FD2FEB276}"/>
            </a:ext>
          </a:extLst>
        </xdr:cNvPr>
        <xdr:cNvSpPr txBox="1"/>
      </xdr:nvSpPr>
      <xdr:spPr>
        <a:xfrm>
          <a:off x="9829800" y="234231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713</xdr:row>
      <xdr:rowOff>0</xdr:rowOff>
    </xdr:from>
    <xdr:ext cx="184731" cy="264560"/>
    <xdr:sp macro="" textlink="">
      <xdr:nvSpPr>
        <xdr:cNvPr id="86" name="TextBox 85">
          <a:extLst>
            <a:ext uri="{FF2B5EF4-FFF2-40B4-BE49-F238E27FC236}">
              <a16:creationId xmlns:a16="http://schemas.microsoft.com/office/drawing/2014/main" id="{59403502-87AB-4B6A-BE71-4BE3277E0002}"/>
            </a:ext>
          </a:extLst>
        </xdr:cNvPr>
        <xdr:cNvSpPr txBox="1"/>
      </xdr:nvSpPr>
      <xdr:spPr>
        <a:xfrm>
          <a:off x="9829800" y="234421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713</xdr:row>
      <xdr:rowOff>0</xdr:rowOff>
    </xdr:from>
    <xdr:ext cx="184731" cy="264560"/>
    <xdr:sp macro="" textlink="">
      <xdr:nvSpPr>
        <xdr:cNvPr id="87" name="TextBox 86">
          <a:extLst>
            <a:ext uri="{FF2B5EF4-FFF2-40B4-BE49-F238E27FC236}">
              <a16:creationId xmlns:a16="http://schemas.microsoft.com/office/drawing/2014/main" id="{AE19440F-B70A-4441-B91A-FE193C4B89CA}"/>
            </a:ext>
          </a:extLst>
        </xdr:cNvPr>
        <xdr:cNvSpPr txBox="1"/>
      </xdr:nvSpPr>
      <xdr:spPr>
        <a:xfrm>
          <a:off x="9829800" y="234421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713</xdr:row>
      <xdr:rowOff>0</xdr:rowOff>
    </xdr:from>
    <xdr:ext cx="184731" cy="264560"/>
    <xdr:sp macro="" textlink="">
      <xdr:nvSpPr>
        <xdr:cNvPr id="88" name="TextBox 87">
          <a:extLst>
            <a:ext uri="{FF2B5EF4-FFF2-40B4-BE49-F238E27FC236}">
              <a16:creationId xmlns:a16="http://schemas.microsoft.com/office/drawing/2014/main" id="{08EF2B02-E1CC-48A4-B282-885008AECBB5}"/>
            </a:ext>
          </a:extLst>
        </xdr:cNvPr>
        <xdr:cNvSpPr txBox="1"/>
      </xdr:nvSpPr>
      <xdr:spPr>
        <a:xfrm>
          <a:off x="9829800" y="234421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713</xdr:row>
      <xdr:rowOff>0</xdr:rowOff>
    </xdr:from>
    <xdr:ext cx="184731" cy="264560"/>
    <xdr:sp macro="" textlink="">
      <xdr:nvSpPr>
        <xdr:cNvPr id="89" name="TextBox 88">
          <a:extLst>
            <a:ext uri="{FF2B5EF4-FFF2-40B4-BE49-F238E27FC236}">
              <a16:creationId xmlns:a16="http://schemas.microsoft.com/office/drawing/2014/main" id="{C89F902D-AD31-4B83-BFF5-F9C02A48D3EF}"/>
            </a:ext>
          </a:extLst>
        </xdr:cNvPr>
        <xdr:cNvSpPr txBox="1"/>
      </xdr:nvSpPr>
      <xdr:spPr>
        <a:xfrm>
          <a:off x="9829800" y="234421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713</xdr:row>
      <xdr:rowOff>0</xdr:rowOff>
    </xdr:from>
    <xdr:ext cx="184731" cy="264560"/>
    <xdr:sp macro="" textlink="">
      <xdr:nvSpPr>
        <xdr:cNvPr id="90" name="TextBox 89">
          <a:extLst>
            <a:ext uri="{FF2B5EF4-FFF2-40B4-BE49-F238E27FC236}">
              <a16:creationId xmlns:a16="http://schemas.microsoft.com/office/drawing/2014/main" id="{67A86790-BD31-4614-90E3-3E554F4920F5}"/>
            </a:ext>
          </a:extLst>
        </xdr:cNvPr>
        <xdr:cNvSpPr txBox="1"/>
      </xdr:nvSpPr>
      <xdr:spPr>
        <a:xfrm>
          <a:off x="9829800" y="234421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713</xdr:row>
      <xdr:rowOff>0</xdr:rowOff>
    </xdr:from>
    <xdr:ext cx="184731" cy="264560"/>
    <xdr:sp macro="" textlink="">
      <xdr:nvSpPr>
        <xdr:cNvPr id="91" name="TextBox 90">
          <a:extLst>
            <a:ext uri="{FF2B5EF4-FFF2-40B4-BE49-F238E27FC236}">
              <a16:creationId xmlns:a16="http://schemas.microsoft.com/office/drawing/2014/main" id="{49C2187F-E7F3-49E2-A895-9D1F5C2ADE49}"/>
            </a:ext>
          </a:extLst>
        </xdr:cNvPr>
        <xdr:cNvSpPr txBox="1"/>
      </xdr:nvSpPr>
      <xdr:spPr>
        <a:xfrm>
          <a:off x="9829800" y="234421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713</xdr:row>
      <xdr:rowOff>0</xdr:rowOff>
    </xdr:from>
    <xdr:ext cx="184731" cy="264560"/>
    <xdr:sp macro="" textlink="">
      <xdr:nvSpPr>
        <xdr:cNvPr id="92" name="TextBox 91">
          <a:extLst>
            <a:ext uri="{FF2B5EF4-FFF2-40B4-BE49-F238E27FC236}">
              <a16:creationId xmlns:a16="http://schemas.microsoft.com/office/drawing/2014/main" id="{8A369C4B-EF89-4A05-8772-09269F06FCAC}"/>
            </a:ext>
          </a:extLst>
        </xdr:cNvPr>
        <xdr:cNvSpPr txBox="1"/>
      </xdr:nvSpPr>
      <xdr:spPr>
        <a:xfrm>
          <a:off x="9829800" y="234421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713</xdr:row>
      <xdr:rowOff>0</xdr:rowOff>
    </xdr:from>
    <xdr:ext cx="184731" cy="264560"/>
    <xdr:sp macro="" textlink="">
      <xdr:nvSpPr>
        <xdr:cNvPr id="93" name="TextBox 92">
          <a:extLst>
            <a:ext uri="{FF2B5EF4-FFF2-40B4-BE49-F238E27FC236}">
              <a16:creationId xmlns:a16="http://schemas.microsoft.com/office/drawing/2014/main" id="{D997EF61-6A04-486E-8E01-C777212AEA0B}"/>
            </a:ext>
          </a:extLst>
        </xdr:cNvPr>
        <xdr:cNvSpPr txBox="1"/>
      </xdr:nvSpPr>
      <xdr:spPr>
        <a:xfrm>
          <a:off x="9829800" y="234421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713</xdr:row>
      <xdr:rowOff>0</xdr:rowOff>
    </xdr:from>
    <xdr:ext cx="184731" cy="264560"/>
    <xdr:sp macro="" textlink="">
      <xdr:nvSpPr>
        <xdr:cNvPr id="94" name="TextBox 93">
          <a:extLst>
            <a:ext uri="{FF2B5EF4-FFF2-40B4-BE49-F238E27FC236}">
              <a16:creationId xmlns:a16="http://schemas.microsoft.com/office/drawing/2014/main" id="{D8ECDDA9-5655-44D7-8CD5-D846F2AA0D44}"/>
            </a:ext>
          </a:extLst>
        </xdr:cNvPr>
        <xdr:cNvSpPr txBox="1"/>
      </xdr:nvSpPr>
      <xdr:spPr>
        <a:xfrm>
          <a:off x="9829800" y="234421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713</xdr:row>
      <xdr:rowOff>0</xdr:rowOff>
    </xdr:from>
    <xdr:ext cx="184731" cy="264560"/>
    <xdr:sp macro="" textlink="">
      <xdr:nvSpPr>
        <xdr:cNvPr id="95" name="TextBox 94">
          <a:extLst>
            <a:ext uri="{FF2B5EF4-FFF2-40B4-BE49-F238E27FC236}">
              <a16:creationId xmlns:a16="http://schemas.microsoft.com/office/drawing/2014/main" id="{A533EE66-0A4D-4BFC-861C-0A08BCA0A6DE}"/>
            </a:ext>
          </a:extLst>
        </xdr:cNvPr>
        <xdr:cNvSpPr txBox="1"/>
      </xdr:nvSpPr>
      <xdr:spPr>
        <a:xfrm>
          <a:off x="9829800" y="234421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715</xdr:row>
      <xdr:rowOff>0</xdr:rowOff>
    </xdr:from>
    <xdr:ext cx="184731" cy="264560"/>
    <xdr:sp macro="" textlink="">
      <xdr:nvSpPr>
        <xdr:cNvPr id="96" name="TextBox 95">
          <a:extLst>
            <a:ext uri="{FF2B5EF4-FFF2-40B4-BE49-F238E27FC236}">
              <a16:creationId xmlns:a16="http://schemas.microsoft.com/office/drawing/2014/main" id="{647BED24-8B07-4592-BB4D-8099A4FAF1CC}"/>
            </a:ext>
          </a:extLst>
        </xdr:cNvPr>
        <xdr:cNvSpPr txBox="1"/>
      </xdr:nvSpPr>
      <xdr:spPr>
        <a:xfrm>
          <a:off x="9829800" y="234802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715</xdr:row>
      <xdr:rowOff>0</xdr:rowOff>
    </xdr:from>
    <xdr:ext cx="184731" cy="264560"/>
    <xdr:sp macro="" textlink="">
      <xdr:nvSpPr>
        <xdr:cNvPr id="97" name="TextBox 96">
          <a:extLst>
            <a:ext uri="{FF2B5EF4-FFF2-40B4-BE49-F238E27FC236}">
              <a16:creationId xmlns:a16="http://schemas.microsoft.com/office/drawing/2014/main" id="{1A4CB6EE-AD8A-4928-8221-B21E8A89C12A}"/>
            </a:ext>
          </a:extLst>
        </xdr:cNvPr>
        <xdr:cNvSpPr txBox="1"/>
      </xdr:nvSpPr>
      <xdr:spPr>
        <a:xfrm>
          <a:off x="9829800" y="234802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715</xdr:row>
      <xdr:rowOff>0</xdr:rowOff>
    </xdr:from>
    <xdr:ext cx="184731" cy="264560"/>
    <xdr:sp macro="" textlink="">
      <xdr:nvSpPr>
        <xdr:cNvPr id="98" name="TextBox 97">
          <a:extLst>
            <a:ext uri="{FF2B5EF4-FFF2-40B4-BE49-F238E27FC236}">
              <a16:creationId xmlns:a16="http://schemas.microsoft.com/office/drawing/2014/main" id="{127CC4F3-2386-418E-949A-B591269949B9}"/>
            </a:ext>
          </a:extLst>
        </xdr:cNvPr>
        <xdr:cNvSpPr txBox="1"/>
      </xdr:nvSpPr>
      <xdr:spPr>
        <a:xfrm>
          <a:off x="9829800" y="234802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715</xdr:row>
      <xdr:rowOff>0</xdr:rowOff>
    </xdr:from>
    <xdr:ext cx="184731" cy="264560"/>
    <xdr:sp macro="" textlink="">
      <xdr:nvSpPr>
        <xdr:cNvPr id="99" name="TextBox 98">
          <a:extLst>
            <a:ext uri="{FF2B5EF4-FFF2-40B4-BE49-F238E27FC236}">
              <a16:creationId xmlns:a16="http://schemas.microsoft.com/office/drawing/2014/main" id="{EAE719A8-02ED-40E5-9E55-640E16487868}"/>
            </a:ext>
          </a:extLst>
        </xdr:cNvPr>
        <xdr:cNvSpPr txBox="1"/>
      </xdr:nvSpPr>
      <xdr:spPr>
        <a:xfrm>
          <a:off x="9829800" y="234802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715</xdr:row>
      <xdr:rowOff>0</xdr:rowOff>
    </xdr:from>
    <xdr:ext cx="184731" cy="264560"/>
    <xdr:sp macro="" textlink="">
      <xdr:nvSpPr>
        <xdr:cNvPr id="100" name="TextBox 99">
          <a:extLst>
            <a:ext uri="{FF2B5EF4-FFF2-40B4-BE49-F238E27FC236}">
              <a16:creationId xmlns:a16="http://schemas.microsoft.com/office/drawing/2014/main" id="{AD6ECEAD-6287-45F8-96EF-A56EA9CBB639}"/>
            </a:ext>
          </a:extLst>
        </xdr:cNvPr>
        <xdr:cNvSpPr txBox="1"/>
      </xdr:nvSpPr>
      <xdr:spPr>
        <a:xfrm>
          <a:off x="9829800" y="234802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715</xdr:row>
      <xdr:rowOff>0</xdr:rowOff>
    </xdr:from>
    <xdr:ext cx="184731" cy="264560"/>
    <xdr:sp macro="" textlink="">
      <xdr:nvSpPr>
        <xdr:cNvPr id="101" name="TextBox 100">
          <a:extLst>
            <a:ext uri="{FF2B5EF4-FFF2-40B4-BE49-F238E27FC236}">
              <a16:creationId xmlns:a16="http://schemas.microsoft.com/office/drawing/2014/main" id="{6C83B9AF-320A-46E3-A228-9017E765A908}"/>
            </a:ext>
          </a:extLst>
        </xdr:cNvPr>
        <xdr:cNvSpPr txBox="1"/>
      </xdr:nvSpPr>
      <xdr:spPr>
        <a:xfrm>
          <a:off x="9829800" y="234802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715</xdr:row>
      <xdr:rowOff>0</xdr:rowOff>
    </xdr:from>
    <xdr:ext cx="184731" cy="264560"/>
    <xdr:sp macro="" textlink="">
      <xdr:nvSpPr>
        <xdr:cNvPr id="102" name="TextBox 101">
          <a:extLst>
            <a:ext uri="{FF2B5EF4-FFF2-40B4-BE49-F238E27FC236}">
              <a16:creationId xmlns:a16="http://schemas.microsoft.com/office/drawing/2014/main" id="{4BF80DE9-174B-4571-8FBF-FFFD231475BC}"/>
            </a:ext>
          </a:extLst>
        </xdr:cNvPr>
        <xdr:cNvSpPr txBox="1"/>
      </xdr:nvSpPr>
      <xdr:spPr>
        <a:xfrm>
          <a:off x="9829800" y="234802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715</xdr:row>
      <xdr:rowOff>0</xdr:rowOff>
    </xdr:from>
    <xdr:ext cx="184731" cy="264560"/>
    <xdr:sp macro="" textlink="">
      <xdr:nvSpPr>
        <xdr:cNvPr id="103" name="TextBox 102">
          <a:extLst>
            <a:ext uri="{FF2B5EF4-FFF2-40B4-BE49-F238E27FC236}">
              <a16:creationId xmlns:a16="http://schemas.microsoft.com/office/drawing/2014/main" id="{D8869FAF-CC83-44F3-AAA3-E2A41F70C16A}"/>
            </a:ext>
          </a:extLst>
        </xdr:cNvPr>
        <xdr:cNvSpPr txBox="1"/>
      </xdr:nvSpPr>
      <xdr:spPr>
        <a:xfrm>
          <a:off x="9829800" y="234802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715</xdr:row>
      <xdr:rowOff>0</xdr:rowOff>
    </xdr:from>
    <xdr:ext cx="184731" cy="264560"/>
    <xdr:sp macro="" textlink="">
      <xdr:nvSpPr>
        <xdr:cNvPr id="104" name="TextBox 103">
          <a:extLst>
            <a:ext uri="{FF2B5EF4-FFF2-40B4-BE49-F238E27FC236}">
              <a16:creationId xmlns:a16="http://schemas.microsoft.com/office/drawing/2014/main" id="{8FE978BF-CDF9-4B38-9956-B0223DB980D1}"/>
            </a:ext>
          </a:extLst>
        </xdr:cNvPr>
        <xdr:cNvSpPr txBox="1"/>
      </xdr:nvSpPr>
      <xdr:spPr>
        <a:xfrm>
          <a:off x="9829800" y="234802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715</xdr:row>
      <xdr:rowOff>0</xdr:rowOff>
    </xdr:from>
    <xdr:ext cx="184731" cy="264560"/>
    <xdr:sp macro="" textlink="">
      <xdr:nvSpPr>
        <xdr:cNvPr id="105" name="TextBox 104">
          <a:extLst>
            <a:ext uri="{FF2B5EF4-FFF2-40B4-BE49-F238E27FC236}">
              <a16:creationId xmlns:a16="http://schemas.microsoft.com/office/drawing/2014/main" id="{566B5E58-3EE4-434E-8557-0DC7564066E2}"/>
            </a:ext>
          </a:extLst>
        </xdr:cNvPr>
        <xdr:cNvSpPr txBox="1"/>
      </xdr:nvSpPr>
      <xdr:spPr>
        <a:xfrm>
          <a:off x="9829800" y="234802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716</xdr:row>
      <xdr:rowOff>0</xdr:rowOff>
    </xdr:from>
    <xdr:ext cx="184731" cy="264560"/>
    <xdr:sp macro="" textlink="">
      <xdr:nvSpPr>
        <xdr:cNvPr id="106" name="TextBox 105">
          <a:extLst>
            <a:ext uri="{FF2B5EF4-FFF2-40B4-BE49-F238E27FC236}">
              <a16:creationId xmlns:a16="http://schemas.microsoft.com/office/drawing/2014/main" id="{A49B72BC-D966-490D-A8E3-2FB8AB9D7291}"/>
            </a:ext>
          </a:extLst>
        </xdr:cNvPr>
        <xdr:cNvSpPr txBox="1"/>
      </xdr:nvSpPr>
      <xdr:spPr>
        <a:xfrm>
          <a:off x="9829800" y="23499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716</xdr:row>
      <xdr:rowOff>0</xdr:rowOff>
    </xdr:from>
    <xdr:ext cx="184731" cy="264560"/>
    <xdr:sp macro="" textlink="">
      <xdr:nvSpPr>
        <xdr:cNvPr id="107" name="TextBox 106">
          <a:extLst>
            <a:ext uri="{FF2B5EF4-FFF2-40B4-BE49-F238E27FC236}">
              <a16:creationId xmlns:a16="http://schemas.microsoft.com/office/drawing/2014/main" id="{B80A7174-FBF3-48D1-97F1-EAB7FEC07C23}"/>
            </a:ext>
          </a:extLst>
        </xdr:cNvPr>
        <xdr:cNvSpPr txBox="1"/>
      </xdr:nvSpPr>
      <xdr:spPr>
        <a:xfrm>
          <a:off x="9829800" y="23499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716</xdr:row>
      <xdr:rowOff>0</xdr:rowOff>
    </xdr:from>
    <xdr:ext cx="184731" cy="264560"/>
    <xdr:sp macro="" textlink="">
      <xdr:nvSpPr>
        <xdr:cNvPr id="108" name="TextBox 107">
          <a:extLst>
            <a:ext uri="{FF2B5EF4-FFF2-40B4-BE49-F238E27FC236}">
              <a16:creationId xmlns:a16="http://schemas.microsoft.com/office/drawing/2014/main" id="{7D4A74F0-50FB-42A3-ADB6-82AD3F266D35}"/>
            </a:ext>
          </a:extLst>
        </xdr:cNvPr>
        <xdr:cNvSpPr txBox="1"/>
      </xdr:nvSpPr>
      <xdr:spPr>
        <a:xfrm>
          <a:off x="9829800" y="23499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716</xdr:row>
      <xdr:rowOff>0</xdr:rowOff>
    </xdr:from>
    <xdr:ext cx="184731" cy="264560"/>
    <xdr:sp macro="" textlink="">
      <xdr:nvSpPr>
        <xdr:cNvPr id="109" name="TextBox 108">
          <a:extLst>
            <a:ext uri="{FF2B5EF4-FFF2-40B4-BE49-F238E27FC236}">
              <a16:creationId xmlns:a16="http://schemas.microsoft.com/office/drawing/2014/main" id="{9250EB26-4679-4640-8E0D-D63E9513255E}"/>
            </a:ext>
          </a:extLst>
        </xdr:cNvPr>
        <xdr:cNvSpPr txBox="1"/>
      </xdr:nvSpPr>
      <xdr:spPr>
        <a:xfrm>
          <a:off x="9829800" y="23499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716</xdr:row>
      <xdr:rowOff>0</xdr:rowOff>
    </xdr:from>
    <xdr:ext cx="184731" cy="264560"/>
    <xdr:sp macro="" textlink="">
      <xdr:nvSpPr>
        <xdr:cNvPr id="110" name="TextBox 109">
          <a:extLst>
            <a:ext uri="{FF2B5EF4-FFF2-40B4-BE49-F238E27FC236}">
              <a16:creationId xmlns:a16="http://schemas.microsoft.com/office/drawing/2014/main" id="{FA5653E7-FD49-46CD-95DF-B5B2667D9994}"/>
            </a:ext>
          </a:extLst>
        </xdr:cNvPr>
        <xdr:cNvSpPr txBox="1"/>
      </xdr:nvSpPr>
      <xdr:spPr>
        <a:xfrm>
          <a:off x="9829800" y="23499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716</xdr:row>
      <xdr:rowOff>0</xdr:rowOff>
    </xdr:from>
    <xdr:ext cx="184731" cy="264560"/>
    <xdr:sp macro="" textlink="">
      <xdr:nvSpPr>
        <xdr:cNvPr id="111" name="TextBox 110">
          <a:extLst>
            <a:ext uri="{FF2B5EF4-FFF2-40B4-BE49-F238E27FC236}">
              <a16:creationId xmlns:a16="http://schemas.microsoft.com/office/drawing/2014/main" id="{F3505B16-952F-4F0E-82EC-A1DE99CA434E}"/>
            </a:ext>
          </a:extLst>
        </xdr:cNvPr>
        <xdr:cNvSpPr txBox="1"/>
      </xdr:nvSpPr>
      <xdr:spPr>
        <a:xfrm>
          <a:off x="9829800" y="23499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716</xdr:row>
      <xdr:rowOff>0</xdr:rowOff>
    </xdr:from>
    <xdr:ext cx="184731" cy="264560"/>
    <xdr:sp macro="" textlink="">
      <xdr:nvSpPr>
        <xdr:cNvPr id="112" name="TextBox 111">
          <a:extLst>
            <a:ext uri="{FF2B5EF4-FFF2-40B4-BE49-F238E27FC236}">
              <a16:creationId xmlns:a16="http://schemas.microsoft.com/office/drawing/2014/main" id="{A63C670D-DA97-4947-B25E-E2EF1269AC60}"/>
            </a:ext>
          </a:extLst>
        </xdr:cNvPr>
        <xdr:cNvSpPr txBox="1"/>
      </xdr:nvSpPr>
      <xdr:spPr>
        <a:xfrm>
          <a:off x="9829800" y="23499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716</xdr:row>
      <xdr:rowOff>0</xdr:rowOff>
    </xdr:from>
    <xdr:ext cx="184731" cy="264560"/>
    <xdr:sp macro="" textlink="">
      <xdr:nvSpPr>
        <xdr:cNvPr id="113" name="TextBox 112">
          <a:extLst>
            <a:ext uri="{FF2B5EF4-FFF2-40B4-BE49-F238E27FC236}">
              <a16:creationId xmlns:a16="http://schemas.microsoft.com/office/drawing/2014/main" id="{2FD8871A-7AFD-4B46-8391-68BF1B5C451D}"/>
            </a:ext>
          </a:extLst>
        </xdr:cNvPr>
        <xdr:cNvSpPr txBox="1"/>
      </xdr:nvSpPr>
      <xdr:spPr>
        <a:xfrm>
          <a:off x="9829800" y="23499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716</xdr:row>
      <xdr:rowOff>0</xdr:rowOff>
    </xdr:from>
    <xdr:ext cx="184731" cy="264560"/>
    <xdr:sp macro="" textlink="">
      <xdr:nvSpPr>
        <xdr:cNvPr id="114" name="TextBox 113">
          <a:extLst>
            <a:ext uri="{FF2B5EF4-FFF2-40B4-BE49-F238E27FC236}">
              <a16:creationId xmlns:a16="http://schemas.microsoft.com/office/drawing/2014/main" id="{3CCB5AAE-1456-4FD0-B817-E26FAF4554A3}"/>
            </a:ext>
          </a:extLst>
        </xdr:cNvPr>
        <xdr:cNvSpPr txBox="1"/>
      </xdr:nvSpPr>
      <xdr:spPr>
        <a:xfrm>
          <a:off x="9829800" y="23499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716</xdr:row>
      <xdr:rowOff>0</xdr:rowOff>
    </xdr:from>
    <xdr:ext cx="184731" cy="264560"/>
    <xdr:sp macro="" textlink="">
      <xdr:nvSpPr>
        <xdr:cNvPr id="115" name="TextBox 114">
          <a:extLst>
            <a:ext uri="{FF2B5EF4-FFF2-40B4-BE49-F238E27FC236}">
              <a16:creationId xmlns:a16="http://schemas.microsoft.com/office/drawing/2014/main" id="{278DFB15-D36B-49C2-A5E8-9EBB44A998ED}"/>
            </a:ext>
          </a:extLst>
        </xdr:cNvPr>
        <xdr:cNvSpPr txBox="1"/>
      </xdr:nvSpPr>
      <xdr:spPr>
        <a:xfrm>
          <a:off x="9829800" y="23499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717</xdr:row>
      <xdr:rowOff>0</xdr:rowOff>
    </xdr:from>
    <xdr:ext cx="184731" cy="264560"/>
    <xdr:sp macro="" textlink="">
      <xdr:nvSpPr>
        <xdr:cNvPr id="116" name="TextBox 115">
          <a:extLst>
            <a:ext uri="{FF2B5EF4-FFF2-40B4-BE49-F238E27FC236}">
              <a16:creationId xmlns:a16="http://schemas.microsoft.com/office/drawing/2014/main" id="{ADB5A8A9-5A84-4729-8B62-6ACB790AD4A6}"/>
            </a:ext>
          </a:extLst>
        </xdr:cNvPr>
        <xdr:cNvSpPr txBox="1"/>
      </xdr:nvSpPr>
      <xdr:spPr>
        <a:xfrm>
          <a:off x="9829800" y="235183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717</xdr:row>
      <xdr:rowOff>0</xdr:rowOff>
    </xdr:from>
    <xdr:ext cx="184731" cy="264560"/>
    <xdr:sp macro="" textlink="">
      <xdr:nvSpPr>
        <xdr:cNvPr id="117" name="TextBox 116">
          <a:extLst>
            <a:ext uri="{FF2B5EF4-FFF2-40B4-BE49-F238E27FC236}">
              <a16:creationId xmlns:a16="http://schemas.microsoft.com/office/drawing/2014/main" id="{424AA193-2771-4A4C-834E-C1F4AE9C7EA6}"/>
            </a:ext>
          </a:extLst>
        </xdr:cNvPr>
        <xdr:cNvSpPr txBox="1"/>
      </xdr:nvSpPr>
      <xdr:spPr>
        <a:xfrm>
          <a:off x="9829800" y="235183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717</xdr:row>
      <xdr:rowOff>0</xdr:rowOff>
    </xdr:from>
    <xdr:ext cx="184731" cy="264560"/>
    <xdr:sp macro="" textlink="">
      <xdr:nvSpPr>
        <xdr:cNvPr id="118" name="TextBox 117">
          <a:extLst>
            <a:ext uri="{FF2B5EF4-FFF2-40B4-BE49-F238E27FC236}">
              <a16:creationId xmlns:a16="http://schemas.microsoft.com/office/drawing/2014/main" id="{5003A105-0FB7-4F17-9676-0484603A07BE}"/>
            </a:ext>
          </a:extLst>
        </xdr:cNvPr>
        <xdr:cNvSpPr txBox="1"/>
      </xdr:nvSpPr>
      <xdr:spPr>
        <a:xfrm>
          <a:off x="9829800" y="235183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717</xdr:row>
      <xdr:rowOff>0</xdr:rowOff>
    </xdr:from>
    <xdr:ext cx="184731" cy="264560"/>
    <xdr:sp macro="" textlink="">
      <xdr:nvSpPr>
        <xdr:cNvPr id="119" name="TextBox 118">
          <a:extLst>
            <a:ext uri="{FF2B5EF4-FFF2-40B4-BE49-F238E27FC236}">
              <a16:creationId xmlns:a16="http://schemas.microsoft.com/office/drawing/2014/main" id="{7F5D156E-82E6-4182-8127-653AC9B990B8}"/>
            </a:ext>
          </a:extLst>
        </xdr:cNvPr>
        <xdr:cNvSpPr txBox="1"/>
      </xdr:nvSpPr>
      <xdr:spPr>
        <a:xfrm>
          <a:off x="9829800" y="235183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717</xdr:row>
      <xdr:rowOff>0</xdr:rowOff>
    </xdr:from>
    <xdr:ext cx="184731" cy="264560"/>
    <xdr:sp macro="" textlink="">
      <xdr:nvSpPr>
        <xdr:cNvPr id="120" name="TextBox 119">
          <a:extLst>
            <a:ext uri="{FF2B5EF4-FFF2-40B4-BE49-F238E27FC236}">
              <a16:creationId xmlns:a16="http://schemas.microsoft.com/office/drawing/2014/main" id="{DFC34A28-E79A-4FA0-B973-236E5712771B}"/>
            </a:ext>
          </a:extLst>
        </xdr:cNvPr>
        <xdr:cNvSpPr txBox="1"/>
      </xdr:nvSpPr>
      <xdr:spPr>
        <a:xfrm>
          <a:off x="9829800" y="235183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717</xdr:row>
      <xdr:rowOff>0</xdr:rowOff>
    </xdr:from>
    <xdr:ext cx="184731" cy="264560"/>
    <xdr:sp macro="" textlink="">
      <xdr:nvSpPr>
        <xdr:cNvPr id="121" name="TextBox 120">
          <a:extLst>
            <a:ext uri="{FF2B5EF4-FFF2-40B4-BE49-F238E27FC236}">
              <a16:creationId xmlns:a16="http://schemas.microsoft.com/office/drawing/2014/main" id="{0F0E8697-D8ED-4BD3-BBF9-F199A632D8B7}"/>
            </a:ext>
          </a:extLst>
        </xdr:cNvPr>
        <xdr:cNvSpPr txBox="1"/>
      </xdr:nvSpPr>
      <xdr:spPr>
        <a:xfrm>
          <a:off x="9829800" y="235183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717</xdr:row>
      <xdr:rowOff>0</xdr:rowOff>
    </xdr:from>
    <xdr:ext cx="184731" cy="264560"/>
    <xdr:sp macro="" textlink="">
      <xdr:nvSpPr>
        <xdr:cNvPr id="122" name="TextBox 121">
          <a:extLst>
            <a:ext uri="{FF2B5EF4-FFF2-40B4-BE49-F238E27FC236}">
              <a16:creationId xmlns:a16="http://schemas.microsoft.com/office/drawing/2014/main" id="{CC718735-3FA2-420A-A83A-21E20A576A02}"/>
            </a:ext>
          </a:extLst>
        </xdr:cNvPr>
        <xdr:cNvSpPr txBox="1"/>
      </xdr:nvSpPr>
      <xdr:spPr>
        <a:xfrm>
          <a:off x="9829800" y="235183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717</xdr:row>
      <xdr:rowOff>0</xdr:rowOff>
    </xdr:from>
    <xdr:ext cx="184731" cy="264560"/>
    <xdr:sp macro="" textlink="">
      <xdr:nvSpPr>
        <xdr:cNvPr id="123" name="TextBox 122">
          <a:extLst>
            <a:ext uri="{FF2B5EF4-FFF2-40B4-BE49-F238E27FC236}">
              <a16:creationId xmlns:a16="http://schemas.microsoft.com/office/drawing/2014/main" id="{6155AF65-31ED-4991-9963-1E12D73BDA52}"/>
            </a:ext>
          </a:extLst>
        </xdr:cNvPr>
        <xdr:cNvSpPr txBox="1"/>
      </xdr:nvSpPr>
      <xdr:spPr>
        <a:xfrm>
          <a:off x="9829800" y="235183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717</xdr:row>
      <xdr:rowOff>0</xdr:rowOff>
    </xdr:from>
    <xdr:ext cx="184731" cy="264560"/>
    <xdr:sp macro="" textlink="">
      <xdr:nvSpPr>
        <xdr:cNvPr id="124" name="TextBox 123">
          <a:extLst>
            <a:ext uri="{FF2B5EF4-FFF2-40B4-BE49-F238E27FC236}">
              <a16:creationId xmlns:a16="http://schemas.microsoft.com/office/drawing/2014/main" id="{B2D491CE-4C39-4528-8EBA-5AEF28F62A14}"/>
            </a:ext>
          </a:extLst>
        </xdr:cNvPr>
        <xdr:cNvSpPr txBox="1"/>
      </xdr:nvSpPr>
      <xdr:spPr>
        <a:xfrm>
          <a:off x="9829800" y="235183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717</xdr:row>
      <xdr:rowOff>0</xdr:rowOff>
    </xdr:from>
    <xdr:ext cx="184731" cy="264560"/>
    <xdr:sp macro="" textlink="">
      <xdr:nvSpPr>
        <xdr:cNvPr id="125" name="TextBox 124">
          <a:extLst>
            <a:ext uri="{FF2B5EF4-FFF2-40B4-BE49-F238E27FC236}">
              <a16:creationId xmlns:a16="http://schemas.microsoft.com/office/drawing/2014/main" id="{21F0CDB0-BA56-4842-A181-52673E59936C}"/>
            </a:ext>
          </a:extLst>
        </xdr:cNvPr>
        <xdr:cNvSpPr txBox="1"/>
      </xdr:nvSpPr>
      <xdr:spPr>
        <a:xfrm>
          <a:off x="9829800" y="235183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717</xdr:row>
      <xdr:rowOff>0</xdr:rowOff>
    </xdr:from>
    <xdr:ext cx="184731" cy="264560"/>
    <xdr:sp macro="" textlink="">
      <xdr:nvSpPr>
        <xdr:cNvPr id="126" name="TextBox 125">
          <a:extLst>
            <a:ext uri="{FF2B5EF4-FFF2-40B4-BE49-F238E27FC236}">
              <a16:creationId xmlns:a16="http://schemas.microsoft.com/office/drawing/2014/main" id="{324F3637-95B4-48D5-B71F-801EFA683646}"/>
            </a:ext>
          </a:extLst>
        </xdr:cNvPr>
        <xdr:cNvSpPr txBox="1"/>
      </xdr:nvSpPr>
      <xdr:spPr>
        <a:xfrm>
          <a:off x="9829800" y="235183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717</xdr:row>
      <xdr:rowOff>0</xdr:rowOff>
    </xdr:from>
    <xdr:ext cx="184731" cy="264560"/>
    <xdr:sp macro="" textlink="">
      <xdr:nvSpPr>
        <xdr:cNvPr id="127" name="TextBox 126">
          <a:extLst>
            <a:ext uri="{FF2B5EF4-FFF2-40B4-BE49-F238E27FC236}">
              <a16:creationId xmlns:a16="http://schemas.microsoft.com/office/drawing/2014/main" id="{97A5C9D4-42BE-48EC-B69A-8A8818428634}"/>
            </a:ext>
          </a:extLst>
        </xdr:cNvPr>
        <xdr:cNvSpPr txBox="1"/>
      </xdr:nvSpPr>
      <xdr:spPr>
        <a:xfrm>
          <a:off x="9829800" y="235183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717</xdr:row>
      <xdr:rowOff>0</xdr:rowOff>
    </xdr:from>
    <xdr:ext cx="184731" cy="264560"/>
    <xdr:sp macro="" textlink="">
      <xdr:nvSpPr>
        <xdr:cNvPr id="128" name="TextBox 127">
          <a:extLst>
            <a:ext uri="{FF2B5EF4-FFF2-40B4-BE49-F238E27FC236}">
              <a16:creationId xmlns:a16="http://schemas.microsoft.com/office/drawing/2014/main" id="{E25DD32E-C2C4-4CA1-A050-4B5357BD251E}"/>
            </a:ext>
          </a:extLst>
        </xdr:cNvPr>
        <xdr:cNvSpPr txBox="1"/>
      </xdr:nvSpPr>
      <xdr:spPr>
        <a:xfrm>
          <a:off x="9829800" y="235183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717</xdr:row>
      <xdr:rowOff>0</xdr:rowOff>
    </xdr:from>
    <xdr:ext cx="184731" cy="264560"/>
    <xdr:sp macro="" textlink="">
      <xdr:nvSpPr>
        <xdr:cNvPr id="129" name="TextBox 128">
          <a:extLst>
            <a:ext uri="{FF2B5EF4-FFF2-40B4-BE49-F238E27FC236}">
              <a16:creationId xmlns:a16="http://schemas.microsoft.com/office/drawing/2014/main" id="{B13EA5B0-545D-47C4-A46B-5B11DED231A7}"/>
            </a:ext>
          </a:extLst>
        </xdr:cNvPr>
        <xdr:cNvSpPr txBox="1"/>
      </xdr:nvSpPr>
      <xdr:spPr>
        <a:xfrm>
          <a:off x="9829800" y="235183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717</xdr:row>
      <xdr:rowOff>0</xdr:rowOff>
    </xdr:from>
    <xdr:ext cx="184731" cy="264560"/>
    <xdr:sp macro="" textlink="">
      <xdr:nvSpPr>
        <xdr:cNvPr id="130" name="TextBox 129">
          <a:extLst>
            <a:ext uri="{FF2B5EF4-FFF2-40B4-BE49-F238E27FC236}">
              <a16:creationId xmlns:a16="http://schemas.microsoft.com/office/drawing/2014/main" id="{24BFE057-8B86-4F04-A161-71957D444DA6}"/>
            </a:ext>
          </a:extLst>
        </xdr:cNvPr>
        <xdr:cNvSpPr txBox="1"/>
      </xdr:nvSpPr>
      <xdr:spPr>
        <a:xfrm>
          <a:off x="9829800" y="235183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718</xdr:row>
      <xdr:rowOff>0</xdr:rowOff>
    </xdr:from>
    <xdr:ext cx="184731" cy="264560"/>
    <xdr:sp macro="" textlink="">
      <xdr:nvSpPr>
        <xdr:cNvPr id="131" name="TextBox 130">
          <a:extLst>
            <a:ext uri="{FF2B5EF4-FFF2-40B4-BE49-F238E27FC236}">
              <a16:creationId xmlns:a16="http://schemas.microsoft.com/office/drawing/2014/main" id="{E140B68D-BF62-4329-9565-FFBFAA2B35B5}"/>
            </a:ext>
          </a:extLst>
        </xdr:cNvPr>
        <xdr:cNvSpPr txBox="1"/>
      </xdr:nvSpPr>
      <xdr:spPr>
        <a:xfrm>
          <a:off x="9829800" y="235374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718</xdr:row>
      <xdr:rowOff>0</xdr:rowOff>
    </xdr:from>
    <xdr:ext cx="184731" cy="264560"/>
    <xdr:sp macro="" textlink="">
      <xdr:nvSpPr>
        <xdr:cNvPr id="132" name="TextBox 131">
          <a:extLst>
            <a:ext uri="{FF2B5EF4-FFF2-40B4-BE49-F238E27FC236}">
              <a16:creationId xmlns:a16="http://schemas.microsoft.com/office/drawing/2014/main" id="{207A23CF-E06D-4C0F-9493-8104F408B713}"/>
            </a:ext>
          </a:extLst>
        </xdr:cNvPr>
        <xdr:cNvSpPr txBox="1"/>
      </xdr:nvSpPr>
      <xdr:spPr>
        <a:xfrm>
          <a:off x="9829800" y="235374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718</xdr:row>
      <xdr:rowOff>0</xdr:rowOff>
    </xdr:from>
    <xdr:ext cx="184731" cy="264560"/>
    <xdr:sp macro="" textlink="">
      <xdr:nvSpPr>
        <xdr:cNvPr id="133" name="TextBox 132">
          <a:extLst>
            <a:ext uri="{FF2B5EF4-FFF2-40B4-BE49-F238E27FC236}">
              <a16:creationId xmlns:a16="http://schemas.microsoft.com/office/drawing/2014/main" id="{57D9E672-1C55-44DA-943D-02D8CF02F5B5}"/>
            </a:ext>
          </a:extLst>
        </xdr:cNvPr>
        <xdr:cNvSpPr txBox="1"/>
      </xdr:nvSpPr>
      <xdr:spPr>
        <a:xfrm>
          <a:off x="9829800" y="235374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718</xdr:row>
      <xdr:rowOff>0</xdr:rowOff>
    </xdr:from>
    <xdr:ext cx="184731" cy="264560"/>
    <xdr:sp macro="" textlink="">
      <xdr:nvSpPr>
        <xdr:cNvPr id="134" name="TextBox 133">
          <a:extLst>
            <a:ext uri="{FF2B5EF4-FFF2-40B4-BE49-F238E27FC236}">
              <a16:creationId xmlns:a16="http://schemas.microsoft.com/office/drawing/2014/main" id="{69917560-4A69-44A6-9413-C02DADAFA703}"/>
            </a:ext>
          </a:extLst>
        </xdr:cNvPr>
        <xdr:cNvSpPr txBox="1"/>
      </xdr:nvSpPr>
      <xdr:spPr>
        <a:xfrm>
          <a:off x="9829800" y="235374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718</xdr:row>
      <xdr:rowOff>0</xdr:rowOff>
    </xdr:from>
    <xdr:ext cx="184731" cy="264560"/>
    <xdr:sp macro="" textlink="">
      <xdr:nvSpPr>
        <xdr:cNvPr id="135" name="TextBox 134">
          <a:extLst>
            <a:ext uri="{FF2B5EF4-FFF2-40B4-BE49-F238E27FC236}">
              <a16:creationId xmlns:a16="http://schemas.microsoft.com/office/drawing/2014/main" id="{7BBEFAF3-71D5-46A0-981D-64553E417AD7}"/>
            </a:ext>
          </a:extLst>
        </xdr:cNvPr>
        <xdr:cNvSpPr txBox="1"/>
      </xdr:nvSpPr>
      <xdr:spPr>
        <a:xfrm>
          <a:off x="9829800" y="235374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718</xdr:row>
      <xdr:rowOff>0</xdr:rowOff>
    </xdr:from>
    <xdr:ext cx="184731" cy="264560"/>
    <xdr:sp macro="" textlink="">
      <xdr:nvSpPr>
        <xdr:cNvPr id="136" name="TextBox 135">
          <a:extLst>
            <a:ext uri="{FF2B5EF4-FFF2-40B4-BE49-F238E27FC236}">
              <a16:creationId xmlns:a16="http://schemas.microsoft.com/office/drawing/2014/main" id="{DB976BD8-396D-4804-84A9-F182EB977AE5}"/>
            </a:ext>
          </a:extLst>
        </xdr:cNvPr>
        <xdr:cNvSpPr txBox="1"/>
      </xdr:nvSpPr>
      <xdr:spPr>
        <a:xfrm>
          <a:off x="9829800" y="235374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718</xdr:row>
      <xdr:rowOff>0</xdr:rowOff>
    </xdr:from>
    <xdr:ext cx="184731" cy="264560"/>
    <xdr:sp macro="" textlink="">
      <xdr:nvSpPr>
        <xdr:cNvPr id="137" name="TextBox 136">
          <a:extLst>
            <a:ext uri="{FF2B5EF4-FFF2-40B4-BE49-F238E27FC236}">
              <a16:creationId xmlns:a16="http://schemas.microsoft.com/office/drawing/2014/main" id="{F0A21BE5-208E-48D9-822C-C297853CF86E}"/>
            </a:ext>
          </a:extLst>
        </xdr:cNvPr>
        <xdr:cNvSpPr txBox="1"/>
      </xdr:nvSpPr>
      <xdr:spPr>
        <a:xfrm>
          <a:off x="9829800" y="235374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718</xdr:row>
      <xdr:rowOff>0</xdr:rowOff>
    </xdr:from>
    <xdr:ext cx="184731" cy="264560"/>
    <xdr:sp macro="" textlink="">
      <xdr:nvSpPr>
        <xdr:cNvPr id="138" name="TextBox 137">
          <a:extLst>
            <a:ext uri="{FF2B5EF4-FFF2-40B4-BE49-F238E27FC236}">
              <a16:creationId xmlns:a16="http://schemas.microsoft.com/office/drawing/2014/main" id="{32B7F659-9B99-4A76-850D-09B000A8A047}"/>
            </a:ext>
          </a:extLst>
        </xdr:cNvPr>
        <xdr:cNvSpPr txBox="1"/>
      </xdr:nvSpPr>
      <xdr:spPr>
        <a:xfrm>
          <a:off x="9829800" y="235374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718</xdr:row>
      <xdr:rowOff>0</xdr:rowOff>
    </xdr:from>
    <xdr:ext cx="184731" cy="264560"/>
    <xdr:sp macro="" textlink="">
      <xdr:nvSpPr>
        <xdr:cNvPr id="139" name="TextBox 138">
          <a:extLst>
            <a:ext uri="{FF2B5EF4-FFF2-40B4-BE49-F238E27FC236}">
              <a16:creationId xmlns:a16="http://schemas.microsoft.com/office/drawing/2014/main" id="{2DB41544-D8F9-4F16-B83F-FE66734ECCB3}"/>
            </a:ext>
          </a:extLst>
        </xdr:cNvPr>
        <xdr:cNvSpPr txBox="1"/>
      </xdr:nvSpPr>
      <xdr:spPr>
        <a:xfrm>
          <a:off x="9829800" y="235374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718</xdr:row>
      <xdr:rowOff>0</xdr:rowOff>
    </xdr:from>
    <xdr:ext cx="184731" cy="264560"/>
    <xdr:sp macro="" textlink="">
      <xdr:nvSpPr>
        <xdr:cNvPr id="140" name="TextBox 139">
          <a:extLst>
            <a:ext uri="{FF2B5EF4-FFF2-40B4-BE49-F238E27FC236}">
              <a16:creationId xmlns:a16="http://schemas.microsoft.com/office/drawing/2014/main" id="{6902BA7C-2044-4742-B556-A2903B24D920}"/>
            </a:ext>
          </a:extLst>
        </xdr:cNvPr>
        <xdr:cNvSpPr txBox="1"/>
      </xdr:nvSpPr>
      <xdr:spPr>
        <a:xfrm>
          <a:off x="9829800" y="235374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718</xdr:row>
      <xdr:rowOff>0</xdr:rowOff>
    </xdr:from>
    <xdr:ext cx="184731" cy="264560"/>
    <xdr:sp macro="" textlink="">
      <xdr:nvSpPr>
        <xdr:cNvPr id="141" name="TextBox 140">
          <a:extLst>
            <a:ext uri="{FF2B5EF4-FFF2-40B4-BE49-F238E27FC236}">
              <a16:creationId xmlns:a16="http://schemas.microsoft.com/office/drawing/2014/main" id="{61D84CE3-32B4-48E7-B468-9A2591CC8644}"/>
            </a:ext>
          </a:extLst>
        </xdr:cNvPr>
        <xdr:cNvSpPr txBox="1"/>
      </xdr:nvSpPr>
      <xdr:spPr>
        <a:xfrm>
          <a:off x="9829800" y="235374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718</xdr:row>
      <xdr:rowOff>0</xdr:rowOff>
    </xdr:from>
    <xdr:ext cx="184731" cy="264560"/>
    <xdr:sp macro="" textlink="">
      <xdr:nvSpPr>
        <xdr:cNvPr id="142" name="TextBox 141">
          <a:extLst>
            <a:ext uri="{FF2B5EF4-FFF2-40B4-BE49-F238E27FC236}">
              <a16:creationId xmlns:a16="http://schemas.microsoft.com/office/drawing/2014/main" id="{0A6ABD48-B228-4CE1-B302-41EEB910BF8F}"/>
            </a:ext>
          </a:extLst>
        </xdr:cNvPr>
        <xdr:cNvSpPr txBox="1"/>
      </xdr:nvSpPr>
      <xdr:spPr>
        <a:xfrm>
          <a:off x="9829800" y="235374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718</xdr:row>
      <xdr:rowOff>0</xdr:rowOff>
    </xdr:from>
    <xdr:ext cx="184731" cy="264560"/>
    <xdr:sp macro="" textlink="">
      <xdr:nvSpPr>
        <xdr:cNvPr id="143" name="TextBox 142">
          <a:extLst>
            <a:ext uri="{FF2B5EF4-FFF2-40B4-BE49-F238E27FC236}">
              <a16:creationId xmlns:a16="http://schemas.microsoft.com/office/drawing/2014/main" id="{DEBD56DE-DF2A-491A-8634-BC0EC548162B}"/>
            </a:ext>
          </a:extLst>
        </xdr:cNvPr>
        <xdr:cNvSpPr txBox="1"/>
      </xdr:nvSpPr>
      <xdr:spPr>
        <a:xfrm>
          <a:off x="9829800" y="235374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718</xdr:row>
      <xdr:rowOff>0</xdr:rowOff>
    </xdr:from>
    <xdr:ext cx="184731" cy="264560"/>
    <xdr:sp macro="" textlink="">
      <xdr:nvSpPr>
        <xdr:cNvPr id="144" name="TextBox 143">
          <a:extLst>
            <a:ext uri="{FF2B5EF4-FFF2-40B4-BE49-F238E27FC236}">
              <a16:creationId xmlns:a16="http://schemas.microsoft.com/office/drawing/2014/main" id="{7F33B441-A070-4B67-95AC-FDE5B9EC524E}"/>
            </a:ext>
          </a:extLst>
        </xdr:cNvPr>
        <xdr:cNvSpPr txBox="1"/>
      </xdr:nvSpPr>
      <xdr:spPr>
        <a:xfrm>
          <a:off x="9829800" y="235374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718</xdr:row>
      <xdr:rowOff>0</xdr:rowOff>
    </xdr:from>
    <xdr:ext cx="184731" cy="264560"/>
    <xdr:sp macro="" textlink="">
      <xdr:nvSpPr>
        <xdr:cNvPr id="145" name="TextBox 144">
          <a:extLst>
            <a:ext uri="{FF2B5EF4-FFF2-40B4-BE49-F238E27FC236}">
              <a16:creationId xmlns:a16="http://schemas.microsoft.com/office/drawing/2014/main" id="{D411049A-E621-4113-8809-CB876C06BE68}"/>
            </a:ext>
          </a:extLst>
        </xdr:cNvPr>
        <xdr:cNvSpPr txBox="1"/>
      </xdr:nvSpPr>
      <xdr:spPr>
        <a:xfrm>
          <a:off x="9829800" y="235374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718</xdr:row>
      <xdr:rowOff>0</xdr:rowOff>
    </xdr:from>
    <xdr:ext cx="184731" cy="264560"/>
    <xdr:sp macro="" textlink="">
      <xdr:nvSpPr>
        <xdr:cNvPr id="146" name="TextBox 145">
          <a:extLst>
            <a:ext uri="{FF2B5EF4-FFF2-40B4-BE49-F238E27FC236}">
              <a16:creationId xmlns:a16="http://schemas.microsoft.com/office/drawing/2014/main" id="{A0631635-3AB1-48EF-9178-129B1D9B983B}"/>
            </a:ext>
          </a:extLst>
        </xdr:cNvPr>
        <xdr:cNvSpPr txBox="1"/>
      </xdr:nvSpPr>
      <xdr:spPr>
        <a:xfrm>
          <a:off x="9829800" y="235374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718</xdr:row>
      <xdr:rowOff>0</xdr:rowOff>
    </xdr:from>
    <xdr:ext cx="184731" cy="264560"/>
    <xdr:sp macro="" textlink="">
      <xdr:nvSpPr>
        <xdr:cNvPr id="147" name="TextBox 146">
          <a:extLst>
            <a:ext uri="{FF2B5EF4-FFF2-40B4-BE49-F238E27FC236}">
              <a16:creationId xmlns:a16="http://schemas.microsoft.com/office/drawing/2014/main" id="{E1A9425D-2B63-4323-AC18-311E7FBD8601}"/>
            </a:ext>
          </a:extLst>
        </xdr:cNvPr>
        <xdr:cNvSpPr txBox="1"/>
      </xdr:nvSpPr>
      <xdr:spPr>
        <a:xfrm>
          <a:off x="9829800" y="235374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718</xdr:row>
      <xdr:rowOff>0</xdr:rowOff>
    </xdr:from>
    <xdr:ext cx="184731" cy="264560"/>
    <xdr:sp macro="" textlink="">
      <xdr:nvSpPr>
        <xdr:cNvPr id="148" name="TextBox 147">
          <a:extLst>
            <a:ext uri="{FF2B5EF4-FFF2-40B4-BE49-F238E27FC236}">
              <a16:creationId xmlns:a16="http://schemas.microsoft.com/office/drawing/2014/main" id="{777A2E45-AF09-41D3-829D-38121E0CB560}"/>
            </a:ext>
          </a:extLst>
        </xdr:cNvPr>
        <xdr:cNvSpPr txBox="1"/>
      </xdr:nvSpPr>
      <xdr:spPr>
        <a:xfrm>
          <a:off x="9829800" y="235374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718</xdr:row>
      <xdr:rowOff>0</xdr:rowOff>
    </xdr:from>
    <xdr:ext cx="184731" cy="264560"/>
    <xdr:sp macro="" textlink="">
      <xdr:nvSpPr>
        <xdr:cNvPr id="149" name="TextBox 148">
          <a:extLst>
            <a:ext uri="{FF2B5EF4-FFF2-40B4-BE49-F238E27FC236}">
              <a16:creationId xmlns:a16="http://schemas.microsoft.com/office/drawing/2014/main" id="{867EAEE9-EB99-487A-B13E-4917ACC47195}"/>
            </a:ext>
          </a:extLst>
        </xdr:cNvPr>
        <xdr:cNvSpPr txBox="1"/>
      </xdr:nvSpPr>
      <xdr:spPr>
        <a:xfrm>
          <a:off x="9829800" y="235374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718</xdr:row>
      <xdr:rowOff>0</xdr:rowOff>
    </xdr:from>
    <xdr:ext cx="184731" cy="264560"/>
    <xdr:sp macro="" textlink="">
      <xdr:nvSpPr>
        <xdr:cNvPr id="150" name="TextBox 149">
          <a:extLst>
            <a:ext uri="{FF2B5EF4-FFF2-40B4-BE49-F238E27FC236}">
              <a16:creationId xmlns:a16="http://schemas.microsoft.com/office/drawing/2014/main" id="{4461B6C0-3BBA-4522-AE12-DDB13F383B39}"/>
            </a:ext>
          </a:extLst>
        </xdr:cNvPr>
        <xdr:cNvSpPr txBox="1"/>
      </xdr:nvSpPr>
      <xdr:spPr>
        <a:xfrm>
          <a:off x="9829800" y="235374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718</xdr:row>
      <xdr:rowOff>0</xdr:rowOff>
    </xdr:from>
    <xdr:ext cx="184731" cy="264560"/>
    <xdr:sp macro="" textlink="">
      <xdr:nvSpPr>
        <xdr:cNvPr id="151" name="TextBox 150">
          <a:extLst>
            <a:ext uri="{FF2B5EF4-FFF2-40B4-BE49-F238E27FC236}">
              <a16:creationId xmlns:a16="http://schemas.microsoft.com/office/drawing/2014/main" id="{E454566B-5383-40BF-A0E9-CF53BE03D725}"/>
            </a:ext>
          </a:extLst>
        </xdr:cNvPr>
        <xdr:cNvSpPr txBox="1"/>
      </xdr:nvSpPr>
      <xdr:spPr>
        <a:xfrm>
          <a:off x="9829800" y="235374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718</xdr:row>
      <xdr:rowOff>0</xdr:rowOff>
    </xdr:from>
    <xdr:ext cx="184731" cy="264560"/>
    <xdr:sp macro="" textlink="">
      <xdr:nvSpPr>
        <xdr:cNvPr id="152" name="TextBox 151">
          <a:extLst>
            <a:ext uri="{FF2B5EF4-FFF2-40B4-BE49-F238E27FC236}">
              <a16:creationId xmlns:a16="http://schemas.microsoft.com/office/drawing/2014/main" id="{35D3F81F-96F6-4A2A-9DC8-21C924CFEAE4}"/>
            </a:ext>
          </a:extLst>
        </xdr:cNvPr>
        <xdr:cNvSpPr txBox="1"/>
      </xdr:nvSpPr>
      <xdr:spPr>
        <a:xfrm>
          <a:off x="9829800" y="235374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718</xdr:row>
      <xdr:rowOff>0</xdr:rowOff>
    </xdr:from>
    <xdr:ext cx="184731" cy="264560"/>
    <xdr:sp macro="" textlink="">
      <xdr:nvSpPr>
        <xdr:cNvPr id="153" name="TextBox 152">
          <a:extLst>
            <a:ext uri="{FF2B5EF4-FFF2-40B4-BE49-F238E27FC236}">
              <a16:creationId xmlns:a16="http://schemas.microsoft.com/office/drawing/2014/main" id="{2A98B95D-7F58-4215-B95F-D38220343B63}"/>
            </a:ext>
          </a:extLst>
        </xdr:cNvPr>
        <xdr:cNvSpPr txBox="1"/>
      </xdr:nvSpPr>
      <xdr:spPr>
        <a:xfrm>
          <a:off x="9829800" y="235374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718</xdr:row>
      <xdr:rowOff>0</xdr:rowOff>
    </xdr:from>
    <xdr:ext cx="184731" cy="264560"/>
    <xdr:sp macro="" textlink="">
      <xdr:nvSpPr>
        <xdr:cNvPr id="154" name="TextBox 153">
          <a:extLst>
            <a:ext uri="{FF2B5EF4-FFF2-40B4-BE49-F238E27FC236}">
              <a16:creationId xmlns:a16="http://schemas.microsoft.com/office/drawing/2014/main" id="{62695E8F-2CB7-435F-B7FF-4E610CA77786}"/>
            </a:ext>
          </a:extLst>
        </xdr:cNvPr>
        <xdr:cNvSpPr txBox="1"/>
      </xdr:nvSpPr>
      <xdr:spPr>
        <a:xfrm>
          <a:off x="9829800" y="235374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718</xdr:row>
      <xdr:rowOff>0</xdr:rowOff>
    </xdr:from>
    <xdr:ext cx="184731" cy="264560"/>
    <xdr:sp macro="" textlink="">
      <xdr:nvSpPr>
        <xdr:cNvPr id="155" name="TextBox 154">
          <a:extLst>
            <a:ext uri="{FF2B5EF4-FFF2-40B4-BE49-F238E27FC236}">
              <a16:creationId xmlns:a16="http://schemas.microsoft.com/office/drawing/2014/main" id="{59CA0ACD-17A2-4E4B-BF1C-63B98173EA39}"/>
            </a:ext>
          </a:extLst>
        </xdr:cNvPr>
        <xdr:cNvSpPr txBox="1"/>
      </xdr:nvSpPr>
      <xdr:spPr>
        <a:xfrm>
          <a:off x="9829800" y="235374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718</xdr:row>
      <xdr:rowOff>0</xdr:rowOff>
    </xdr:from>
    <xdr:ext cx="184731" cy="264560"/>
    <xdr:sp macro="" textlink="">
      <xdr:nvSpPr>
        <xdr:cNvPr id="156" name="TextBox 155">
          <a:extLst>
            <a:ext uri="{FF2B5EF4-FFF2-40B4-BE49-F238E27FC236}">
              <a16:creationId xmlns:a16="http://schemas.microsoft.com/office/drawing/2014/main" id="{02FD71F5-2DB3-463F-88E9-B8E75CA9D471}"/>
            </a:ext>
          </a:extLst>
        </xdr:cNvPr>
        <xdr:cNvSpPr txBox="1"/>
      </xdr:nvSpPr>
      <xdr:spPr>
        <a:xfrm>
          <a:off x="9829800" y="235374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718</xdr:row>
      <xdr:rowOff>0</xdr:rowOff>
    </xdr:from>
    <xdr:ext cx="184731" cy="264560"/>
    <xdr:sp macro="" textlink="">
      <xdr:nvSpPr>
        <xdr:cNvPr id="157" name="TextBox 156">
          <a:extLst>
            <a:ext uri="{FF2B5EF4-FFF2-40B4-BE49-F238E27FC236}">
              <a16:creationId xmlns:a16="http://schemas.microsoft.com/office/drawing/2014/main" id="{43DEA8E8-C148-412A-BED7-7F59525E0B72}"/>
            </a:ext>
          </a:extLst>
        </xdr:cNvPr>
        <xdr:cNvSpPr txBox="1"/>
      </xdr:nvSpPr>
      <xdr:spPr>
        <a:xfrm>
          <a:off x="9829800" y="235374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718</xdr:row>
      <xdr:rowOff>0</xdr:rowOff>
    </xdr:from>
    <xdr:ext cx="184731" cy="264560"/>
    <xdr:sp macro="" textlink="">
      <xdr:nvSpPr>
        <xdr:cNvPr id="158" name="TextBox 157">
          <a:extLst>
            <a:ext uri="{FF2B5EF4-FFF2-40B4-BE49-F238E27FC236}">
              <a16:creationId xmlns:a16="http://schemas.microsoft.com/office/drawing/2014/main" id="{D784BB3C-087C-4A3F-A679-96435833B609}"/>
            </a:ext>
          </a:extLst>
        </xdr:cNvPr>
        <xdr:cNvSpPr txBox="1"/>
      </xdr:nvSpPr>
      <xdr:spPr>
        <a:xfrm>
          <a:off x="9829800" y="235374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718</xdr:row>
      <xdr:rowOff>0</xdr:rowOff>
    </xdr:from>
    <xdr:ext cx="184731" cy="264560"/>
    <xdr:sp macro="" textlink="">
      <xdr:nvSpPr>
        <xdr:cNvPr id="159" name="TextBox 158">
          <a:extLst>
            <a:ext uri="{FF2B5EF4-FFF2-40B4-BE49-F238E27FC236}">
              <a16:creationId xmlns:a16="http://schemas.microsoft.com/office/drawing/2014/main" id="{EA6A1C4B-A6ED-4559-881E-EB0D3EBA9C0C}"/>
            </a:ext>
          </a:extLst>
        </xdr:cNvPr>
        <xdr:cNvSpPr txBox="1"/>
      </xdr:nvSpPr>
      <xdr:spPr>
        <a:xfrm>
          <a:off x="9829800" y="235374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718</xdr:row>
      <xdr:rowOff>0</xdr:rowOff>
    </xdr:from>
    <xdr:ext cx="184731" cy="264560"/>
    <xdr:sp macro="" textlink="">
      <xdr:nvSpPr>
        <xdr:cNvPr id="160" name="TextBox 159">
          <a:extLst>
            <a:ext uri="{FF2B5EF4-FFF2-40B4-BE49-F238E27FC236}">
              <a16:creationId xmlns:a16="http://schemas.microsoft.com/office/drawing/2014/main" id="{CCBAB1AD-8AF7-4780-AA08-5AA1EDFEDB4D}"/>
            </a:ext>
          </a:extLst>
        </xdr:cNvPr>
        <xdr:cNvSpPr txBox="1"/>
      </xdr:nvSpPr>
      <xdr:spPr>
        <a:xfrm>
          <a:off x="9829800" y="235374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718</xdr:row>
      <xdr:rowOff>0</xdr:rowOff>
    </xdr:from>
    <xdr:ext cx="184731" cy="264560"/>
    <xdr:sp macro="" textlink="">
      <xdr:nvSpPr>
        <xdr:cNvPr id="161" name="TextBox 160">
          <a:extLst>
            <a:ext uri="{FF2B5EF4-FFF2-40B4-BE49-F238E27FC236}">
              <a16:creationId xmlns:a16="http://schemas.microsoft.com/office/drawing/2014/main" id="{936CACAF-F8E2-441B-A82E-C240192618CA}"/>
            </a:ext>
          </a:extLst>
        </xdr:cNvPr>
        <xdr:cNvSpPr txBox="1"/>
      </xdr:nvSpPr>
      <xdr:spPr>
        <a:xfrm>
          <a:off x="9829800" y="235374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718</xdr:row>
      <xdr:rowOff>0</xdr:rowOff>
    </xdr:from>
    <xdr:ext cx="184731" cy="264560"/>
    <xdr:sp macro="" textlink="">
      <xdr:nvSpPr>
        <xdr:cNvPr id="162" name="TextBox 161">
          <a:extLst>
            <a:ext uri="{FF2B5EF4-FFF2-40B4-BE49-F238E27FC236}">
              <a16:creationId xmlns:a16="http://schemas.microsoft.com/office/drawing/2014/main" id="{1C7E8073-22DE-4224-8C95-5F245C09C98B}"/>
            </a:ext>
          </a:extLst>
        </xdr:cNvPr>
        <xdr:cNvSpPr txBox="1"/>
      </xdr:nvSpPr>
      <xdr:spPr>
        <a:xfrm>
          <a:off x="9829800" y="235374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718</xdr:row>
      <xdr:rowOff>0</xdr:rowOff>
    </xdr:from>
    <xdr:ext cx="184731" cy="264560"/>
    <xdr:sp macro="" textlink="">
      <xdr:nvSpPr>
        <xdr:cNvPr id="163" name="TextBox 162">
          <a:extLst>
            <a:ext uri="{FF2B5EF4-FFF2-40B4-BE49-F238E27FC236}">
              <a16:creationId xmlns:a16="http://schemas.microsoft.com/office/drawing/2014/main" id="{C72A6C48-3566-43B0-8ED2-E2109D143CB1}"/>
            </a:ext>
          </a:extLst>
        </xdr:cNvPr>
        <xdr:cNvSpPr txBox="1"/>
      </xdr:nvSpPr>
      <xdr:spPr>
        <a:xfrm>
          <a:off x="9829800" y="235374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718</xdr:row>
      <xdr:rowOff>0</xdr:rowOff>
    </xdr:from>
    <xdr:ext cx="184731" cy="264560"/>
    <xdr:sp macro="" textlink="">
      <xdr:nvSpPr>
        <xdr:cNvPr id="164" name="TextBox 163">
          <a:extLst>
            <a:ext uri="{FF2B5EF4-FFF2-40B4-BE49-F238E27FC236}">
              <a16:creationId xmlns:a16="http://schemas.microsoft.com/office/drawing/2014/main" id="{6FAC7ABD-31EF-4086-B600-629227A3E62C}"/>
            </a:ext>
          </a:extLst>
        </xdr:cNvPr>
        <xdr:cNvSpPr txBox="1"/>
      </xdr:nvSpPr>
      <xdr:spPr>
        <a:xfrm>
          <a:off x="9829800" y="235374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718</xdr:row>
      <xdr:rowOff>0</xdr:rowOff>
    </xdr:from>
    <xdr:ext cx="184731" cy="264560"/>
    <xdr:sp macro="" textlink="">
      <xdr:nvSpPr>
        <xdr:cNvPr id="165" name="TextBox 164">
          <a:extLst>
            <a:ext uri="{FF2B5EF4-FFF2-40B4-BE49-F238E27FC236}">
              <a16:creationId xmlns:a16="http://schemas.microsoft.com/office/drawing/2014/main" id="{77B3BB06-BBD0-48A4-B686-66FE192E4BAF}"/>
            </a:ext>
          </a:extLst>
        </xdr:cNvPr>
        <xdr:cNvSpPr txBox="1"/>
      </xdr:nvSpPr>
      <xdr:spPr>
        <a:xfrm>
          <a:off x="9829800" y="235374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718</xdr:row>
      <xdr:rowOff>0</xdr:rowOff>
    </xdr:from>
    <xdr:ext cx="184731" cy="264560"/>
    <xdr:sp macro="" textlink="">
      <xdr:nvSpPr>
        <xdr:cNvPr id="166" name="TextBox 165">
          <a:extLst>
            <a:ext uri="{FF2B5EF4-FFF2-40B4-BE49-F238E27FC236}">
              <a16:creationId xmlns:a16="http://schemas.microsoft.com/office/drawing/2014/main" id="{FDD96ABB-721F-4FAE-A1F0-A5D5E129736E}"/>
            </a:ext>
          </a:extLst>
        </xdr:cNvPr>
        <xdr:cNvSpPr txBox="1"/>
      </xdr:nvSpPr>
      <xdr:spPr>
        <a:xfrm>
          <a:off x="9829800" y="235374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718</xdr:row>
      <xdr:rowOff>0</xdr:rowOff>
    </xdr:from>
    <xdr:ext cx="184731" cy="264560"/>
    <xdr:sp macro="" textlink="">
      <xdr:nvSpPr>
        <xdr:cNvPr id="167" name="TextBox 166">
          <a:extLst>
            <a:ext uri="{FF2B5EF4-FFF2-40B4-BE49-F238E27FC236}">
              <a16:creationId xmlns:a16="http://schemas.microsoft.com/office/drawing/2014/main" id="{2C1DEC24-11E0-4743-8D3B-1240233C9A3A}"/>
            </a:ext>
          </a:extLst>
        </xdr:cNvPr>
        <xdr:cNvSpPr txBox="1"/>
      </xdr:nvSpPr>
      <xdr:spPr>
        <a:xfrm>
          <a:off x="9829800" y="235374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718</xdr:row>
      <xdr:rowOff>0</xdr:rowOff>
    </xdr:from>
    <xdr:ext cx="184731" cy="264560"/>
    <xdr:sp macro="" textlink="">
      <xdr:nvSpPr>
        <xdr:cNvPr id="168" name="TextBox 167">
          <a:extLst>
            <a:ext uri="{FF2B5EF4-FFF2-40B4-BE49-F238E27FC236}">
              <a16:creationId xmlns:a16="http://schemas.microsoft.com/office/drawing/2014/main" id="{5DDFCE60-5FE5-4A58-8331-0CAA8F479792}"/>
            </a:ext>
          </a:extLst>
        </xdr:cNvPr>
        <xdr:cNvSpPr txBox="1"/>
      </xdr:nvSpPr>
      <xdr:spPr>
        <a:xfrm>
          <a:off x="9829800" y="235374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718</xdr:row>
      <xdr:rowOff>0</xdr:rowOff>
    </xdr:from>
    <xdr:ext cx="184731" cy="264560"/>
    <xdr:sp macro="" textlink="">
      <xdr:nvSpPr>
        <xdr:cNvPr id="169" name="TextBox 168">
          <a:extLst>
            <a:ext uri="{FF2B5EF4-FFF2-40B4-BE49-F238E27FC236}">
              <a16:creationId xmlns:a16="http://schemas.microsoft.com/office/drawing/2014/main" id="{710B7055-4ED3-42B1-BA07-4BD61C8BD460}"/>
            </a:ext>
          </a:extLst>
        </xdr:cNvPr>
        <xdr:cNvSpPr txBox="1"/>
      </xdr:nvSpPr>
      <xdr:spPr>
        <a:xfrm>
          <a:off x="9829800" y="235374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718</xdr:row>
      <xdr:rowOff>0</xdr:rowOff>
    </xdr:from>
    <xdr:ext cx="184731" cy="264560"/>
    <xdr:sp macro="" textlink="">
      <xdr:nvSpPr>
        <xdr:cNvPr id="170" name="TextBox 169">
          <a:extLst>
            <a:ext uri="{FF2B5EF4-FFF2-40B4-BE49-F238E27FC236}">
              <a16:creationId xmlns:a16="http://schemas.microsoft.com/office/drawing/2014/main" id="{F836CED5-86A1-45AA-9E33-BA38EDFF9203}"/>
            </a:ext>
          </a:extLst>
        </xdr:cNvPr>
        <xdr:cNvSpPr txBox="1"/>
      </xdr:nvSpPr>
      <xdr:spPr>
        <a:xfrm>
          <a:off x="9829800" y="235374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719</xdr:row>
      <xdr:rowOff>0</xdr:rowOff>
    </xdr:from>
    <xdr:ext cx="184731" cy="264560"/>
    <xdr:sp macro="" textlink="">
      <xdr:nvSpPr>
        <xdr:cNvPr id="171" name="TextBox 170">
          <a:extLst>
            <a:ext uri="{FF2B5EF4-FFF2-40B4-BE49-F238E27FC236}">
              <a16:creationId xmlns:a16="http://schemas.microsoft.com/office/drawing/2014/main" id="{C4F6EC77-EC6B-44E2-90EB-578E8C182D26}"/>
            </a:ext>
          </a:extLst>
        </xdr:cNvPr>
        <xdr:cNvSpPr txBox="1"/>
      </xdr:nvSpPr>
      <xdr:spPr>
        <a:xfrm>
          <a:off x="9829800" y="23556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719</xdr:row>
      <xdr:rowOff>0</xdr:rowOff>
    </xdr:from>
    <xdr:ext cx="184731" cy="264560"/>
    <xdr:sp macro="" textlink="">
      <xdr:nvSpPr>
        <xdr:cNvPr id="172" name="TextBox 171">
          <a:extLst>
            <a:ext uri="{FF2B5EF4-FFF2-40B4-BE49-F238E27FC236}">
              <a16:creationId xmlns:a16="http://schemas.microsoft.com/office/drawing/2014/main" id="{48AB1FE8-BFB7-446A-9A02-709A5FBD4C87}"/>
            </a:ext>
          </a:extLst>
        </xdr:cNvPr>
        <xdr:cNvSpPr txBox="1"/>
      </xdr:nvSpPr>
      <xdr:spPr>
        <a:xfrm>
          <a:off x="9829800" y="23556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719</xdr:row>
      <xdr:rowOff>0</xdr:rowOff>
    </xdr:from>
    <xdr:ext cx="184731" cy="264560"/>
    <xdr:sp macro="" textlink="">
      <xdr:nvSpPr>
        <xdr:cNvPr id="173" name="TextBox 172">
          <a:extLst>
            <a:ext uri="{FF2B5EF4-FFF2-40B4-BE49-F238E27FC236}">
              <a16:creationId xmlns:a16="http://schemas.microsoft.com/office/drawing/2014/main" id="{4B279331-A679-4BF2-B846-19C3DFA89676}"/>
            </a:ext>
          </a:extLst>
        </xdr:cNvPr>
        <xdr:cNvSpPr txBox="1"/>
      </xdr:nvSpPr>
      <xdr:spPr>
        <a:xfrm>
          <a:off x="9829800" y="23556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719</xdr:row>
      <xdr:rowOff>0</xdr:rowOff>
    </xdr:from>
    <xdr:ext cx="184731" cy="264560"/>
    <xdr:sp macro="" textlink="">
      <xdr:nvSpPr>
        <xdr:cNvPr id="174" name="TextBox 173">
          <a:extLst>
            <a:ext uri="{FF2B5EF4-FFF2-40B4-BE49-F238E27FC236}">
              <a16:creationId xmlns:a16="http://schemas.microsoft.com/office/drawing/2014/main" id="{29DD4CF8-5EEF-4024-9886-6ECD5351B839}"/>
            </a:ext>
          </a:extLst>
        </xdr:cNvPr>
        <xdr:cNvSpPr txBox="1"/>
      </xdr:nvSpPr>
      <xdr:spPr>
        <a:xfrm>
          <a:off x="9829800" y="23556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719</xdr:row>
      <xdr:rowOff>0</xdr:rowOff>
    </xdr:from>
    <xdr:ext cx="184731" cy="264560"/>
    <xdr:sp macro="" textlink="">
      <xdr:nvSpPr>
        <xdr:cNvPr id="175" name="TextBox 174">
          <a:extLst>
            <a:ext uri="{FF2B5EF4-FFF2-40B4-BE49-F238E27FC236}">
              <a16:creationId xmlns:a16="http://schemas.microsoft.com/office/drawing/2014/main" id="{DF4777CD-B246-4A6F-8DF3-B49ED33448AA}"/>
            </a:ext>
          </a:extLst>
        </xdr:cNvPr>
        <xdr:cNvSpPr txBox="1"/>
      </xdr:nvSpPr>
      <xdr:spPr>
        <a:xfrm>
          <a:off x="9829800" y="23556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719</xdr:row>
      <xdr:rowOff>0</xdr:rowOff>
    </xdr:from>
    <xdr:ext cx="184731" cy="264560"/>
    <xdr:sp macro="" textlink="">
      <xdr:nvSpPr>
        <xdr:cNvPr id="176" name="TextBox 175">
          <a:extLst>
            <a:ext uri="{FF2B5EF4-FFF2-40B4-BE49-F238E27FC236}">
              <a16:creationId xmlns:a16="http://schemas.microsoft.com/office/drawing/2014/main" id="{37614002-0E76-41FE-B199-FED026AD21AC}"/>
            </a:ext>
          </a:extLst>
        </xdr:cNvPr>
        <xdr:cNvSpPr txBox="1"/>
      </xdr:nvSpPr>
      <xdr:spPr>
        <a:xfrm>
          <a:off x="9829800" y="23556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719</xdr:row>
      <xdr:rowOff>0</xdr:rowOff>
    </xdr:from>
    <xdr:ext cx="184731" cy="264560"/>
    <xdr:sp macro="" textlink="">
      <xdr:nvSpPr>
        <xdr:cNvPr id="177" name="TextBox 176">
          <a:extLst>
            <a:ext uri="{FF2B5EF4-FFF2-40B4-BE49-F238E27FC236}">
              <a16:creationId xmlns:a16="http://schemas.microsoft.com/office/drawing/2014/main" id="{A182410D-7764-4A92-8159-233B5AC97707}"/>
            </a:ext>
          </a:extLst>
        </xdr:cNvPr>
        <xdr:cNvSpPr txBox="1"/>
      </xdr:nvSpPr>
      <xdr:spPr>
        <a:xfrm>
          <a:off x="9829800" y="23556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719</xdr:row>
      <xdr:rowOff>0</xdr:rowOff>
    </xdr:from>
    <xdr:ext cx="184731" cy="264560"/>
    <xdr:sp macro="" textlink="">
      <xdr:nvSpPr>
        <xdr:cNvPr id="178" name="TextBox 177">
          <a:extLst>
            <a:ext uri="{FF2B5EF4-FFF2-40B4-BE49-F238E27FC236}">
              <a16:creationId xmlns:a16="http://schemas.microsoft.com/office/drawing/2014/main" id="{3E791F95-8D27-443C-8B7F-AA81769B2F54}"/>
            </a:ext>
          </a:extLst>
        </xdr:cNvPr>
        <xdr:cNvSpPr txBox="1"/>
      </xdr:nvSpPr>
      <xdr:spPr>
        <a:xfrm>
          <a:off x="9829800" y="23556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719</xdr:row>
      <xdr:rowOff>0</xdr:rowOff>
    </xdr:from>
    <xdr:ext cx="184731" cy="264560"/>
    <xdr:sp macro="" textlink="">
      <xdr:nvSpPr>
        <xdr:cNvPr id="179" name="TextBox 178">
          <a:extLst>
            <a:ext uri="{FF2B5EF4-FFF2-40B4-BE49-F238E27FC236}">
              <a16:creationId xmlns:a16="http://schemas.microsoft.com/office/drawing/2014/main" id="{B7843C6C-D5F7-4D3B-B528-0976CD62B636}"/>
            </a:ext>
          </a:extLst>
        </xdr:cNvPr>
        <xdr:cNvSpPr txBox="1"/>
      </xdr:nvSpPr>
      <xdr:spPr>
        <a:xfrm>
          <a:off x="9829800" y="23556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719</xdr:row>
      <xdr:rowOff>0</xdr:rowOff>
    </xdr:from>
    <xdr:ext cx="184731" cy="264560"/>
    <xdr:sp macro="" textlink="">
      <xdr:nvSpPr>
        <xdr:cNvPr id="180" name="TextBox 179">
          <a:extLst>
            <a:ext uri="{FF2B5EF4-FFF2-40B4-BE49-F238E27FC236}">
              <a16:creationId xmlns:a16="http://schemas.microsoft.com/office/drawing/2014/main" id="{BE6F0151-2807-41BD-80AE-0CDDACF388FB}"/>
            </a:ext>
          </a:extLst>
        </xdr:cNvPr>
        <xdr:cNvSpPr txBox="1"/>
      </xdr:nvSpPr>
      <xdr:spPr>
        <a:xfrm>
          <a:off x="9829800" y="23556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719</xdr:row>
      <xdr:rowOff>0</xdr:rowOff>
    </xdr:from>
    <xdr:ext cx="184731" cy="264560"/>
    <xdr:sp macro="" textlink="">
      <xdr:nvSpPr>
        <xdr:cNvPr id="181" name="TextBox 180">
          <a:extLst>
            <a:ext uri="{FF2B5EF4-FFF2-40B4-BE49-F238E27FC236}">
              <a16:creationId xmlns:a16="http://schemas.microsoft.com/office/drawing/2014/main" id="{3FB08063-6488-4008-B1F5-ABC4445ADAE1}"/>
            </a:ext>
          </a:extLst>
        </xdr:cNvPr>
        <xdr:cNvSpPr txBox="1"/>
      </xdr:nvSpPr>
      <xdr:spPr>
        <a:xfrm>
          <a:off x="9829800" y="23556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719</xdr:row>
      <xdr:rowOff>0</xdr:rowOff>
    </xdr:from>
    <xdr:ext cx="184731" cy="264560"/>
    <xdr:sp macro="" textlink="">
      <xdr:nvSpPr>
        <xdr:cNvPr id="182" name="TextBox 181">
          <a:extLst>
            <a:ext uri="{FF2B5EF4-FFF2-40B4-BE49-F238E27FC236}">
              <a16:creationId xmlns:a16="http://schemas.microsoft.com/office/drawing/2014/main" id="{7F296846-C2C3-4CF3-B423-8BFABDEEBD10}"/>
            </a:ext>
          </a:extLst>
        </xdr:cNvPr>
        <xdr:cNvSpPr txBox="1"/>
      </xdr:nvSpPr>
      <xdr:spPr>
        <a:xfrm>
          <a:off x="9829800" y="23556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719</xdr:row>
      <xdr:rowOff>0</xdr:rowOff>
    </xdr:from>
    <xdr:ext cx="184731" cy="264560"/>
    <xdr:sp macro="" textlink="">
      <xdr:nvSpPr>
        <xdr:cNvPr id="183" name="TextBox 182">
          <a:extLst>
            <a:ext uri="{FF2B5EF4-FFF2-40B4-BE49-F238E27FC236}">
              <a16:creationId xmlns:a16="http://schemas.microsoft.com/office/drawing/2014/main" id="{27275C8A-46DA-44F1-88D9-EDC04895BEFC}"/>
            </a:ext>
          </a:extLst>
        </xdr:cNvPr>
        <xdr:cNvSpPr txBox="1"/>
      </xdr:nvSpPr>
      <xdr:spPr>
        <a:xfrm>
          <a:off x="9829800" y="23556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719</xdr:row>
      <xdr:rowOff>0</xdr:rowOff>
    </xdr:from>
    <xdr:ext cx="184731" cy="264560"/>
    <xdr:sp macro="" textlink="">
      <xdr:nvSpPr>
        <xdr:cNvPr id="184" name="TextBox 183">
          <a:extLst>
            <a:ext uri="{FF2B5EF4-FFF2-40B4-BE49-F238E27FC236}">
              <a16:creationId xmlns:a16="http://schemas.microsoft.com/office/drawing/2014/main" id="{F822D790-364E-48BA-831C-7F294C7B210D}"/>
            </a:ext>
          </a:extLst>
        </xdr:cNvPr>
        <xdr:cNvSpPr txBox="1"/>
      </xdr:nvSpPr>
      <xdr:spPr>
        <a:xfrm>
          <a:off x="9829800" y="23556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719</xdr:row>
      <xdr:rowOff>0</xdr:rowOff>
    </xdr:from>
    <xdr:ext cx="184731" cy="264560"/>
    <xdr:sp macro="" textlink="">
      <xdr:nvSpPr>
        <xdr:cNvPr id="185" name="TextBox 184">
          <a:extLst>
            <a:ext uri="{FF2B5EF4-FFF2-40B4-BE49-F238E27FC236}">
              <a16:creationId xmlns:a16="http://schemas.microsoft.com/office/drawing/2014/main" id="{38E0461E-057A-4BE3-B5B4-2611F479CF96}"/>
            </a:ext>
          </a:extLst>
        </xdr:cNvPr>
        <xdr:cNvSpPr txBox="1"/>
      </xdr:nvSpPr>
      <xdr:spPr>
        <a:xfrm>
          <a:off x="9829800" y="23556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719</xdr:row>
      <xdr:rowOff>0</xdr:rowOff>
    </xdr:from>
    <xdr:ext cx="184731" cy="264560"/>
    <xdr:sp macro="" textlink="">
      <xdr:nvSpPr>
        <xdr:cNvPr id="186" name="TextBox 185">
          <a:extLst>
            <a:ext uri="{FF2B5EF4-FFF2-40B4-BE49-F238E27FC236}">
              <a16:creationId xmlns:a16="http://schemas.microsoft.com/office/drawing/2014/main" id="{602807A1-9CE3-4A69-B6ED-8D45A2014716}"/>
            </a:ext>
          </a:extLst>
        </xdr:cNvPr>
        <xdr:cNvSpPr txBox="1"/>
      </xdr:nvSpPr>
      <xdr:spPr>
        <a:xfrm>
          <a:off x="9829800" y="23556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719</xdr:row>
      <xdr:rowOff>0</xdr:rowOff>
    </xdr:from>
    <xdr:ext cx="184731" cy="264560"/>
    <xdr:sp macro="" textlink="">
      <xdr:nvSpPr>
        <xdr:cNvPr id="187" name="TextBox 186">
          <a:extLst>
            <a:ext uri="{FF2B5EF4-FFF2-40B4-BE49-F238E27FC236}">
              <a16:creationId xmlns:a16="http://schemas.microsoft.com/office/drawing/2014/main" id="{AB97ACD8-640E-42FF-80F5-C97A7EDD9A80}"/>
            </a:ext>
          </a:extLst>
        </xdr:cNvPr>
        <xdr:cNvSpPr txBox="1"/>
      </xdr:nvSpPr>
      <xdr:spPr>
        <a:xfrm>
          <a:off x="9829800" y="23556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719</xdr:row>
      <xdr:rowOff>0</xdr:rowOff>
    </xdr:from>
    <xdr:ext cx="184731" cy="264560"/>
    <xdr:sp macro="" textlink="">
      <xdr:nvSpPr>
        <xdr:cNvPr id="188" name="TextBox 187">
          <a:extLst>
            <a:ext uri="{FF2B5EF4-FFF2-40B4-BE49-F238E27FC236}">
              <a16:creationId xmlns:a16="http://schemas.microsoft.com/office/drawing/2014/main" id="{A925C7B9-EFF3-4BFB-A456-DA6E75FAEC7F}"/>
            </a:ext>
          </a:extLst>
        </xdr:cNvPr>
        <xdr:cNvSpPr txBox="1"/>
      </xdr:nvSpPr>
      <xdr:spPr>
        <a:xfrm>
          <a:off x="9829800" y="23556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719</xdr:row>
      <xdr:rowOff>0</xdr:rowOff>
    </xdr:from>
    <xdr:ext cx="184731" cy="264560"/>
    <xdr:sp macro="" textlink="">
      <xdr:nvSpPr>
        <xdr:cNvPr id="189" name="TextBox 188">
          <a:extLst>
            <a:ext uri="{FF2B5EF4-FFF2-40B4-BE49-F238E27FC236}">
              <a16:creationId xmlns:a16="http://schemas.microsoft.com/office/drawing/2014/main" id="{EB56E588-B484-47E1-9B26-F8C9E2CF859B}"/>
            </a:ext>
          </a:extLst>
        </xdr:cNvPr>
        <xdr:cNvSpPr txBox="1"/>
      </xdr:nvSpPr>
      <xdr:spPr>
        <a:xfrm>
          <a:off x="9829800" y="23556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719</xdr:row>
      <xdr:rowOff>0</xdr:rowOff>
    </xdr:from>
    <xdr:ext cx="184731" cy="264560"/>
    <xdr:sp macro="" textlink="">
      <xdr:nvSpPr>
        <xdr:cNvPr id="190" name="TextBox 189">
          <a:extLst>
            <a:ext uri="{FF2B5EF4-FFF2-40B4-BE49-F238E27FC236}">
              <a16:creationId xmlns:a16="http://schemas.microsoft.com/office/drawing/2014/main" id="{BC95A913-6F05-4F4F-BDD5-66BD6EF0FD69}"/>
            </a:ext>
          </a:extLst>
        </xdr:cNvPr>
        <xdr:cNvSpPr txBox="1"/>
      </xdr:nvSpPr>
      <xdr:spPr>
        <a:xfrm>
          <a:off x="9829800" y="23556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719</xdr:row>
      <xdr:rowOff>0</xdr:rowOff>
    </xdr:from>
    <xdr:ext cx="184731" cy="264560"/>
    <xdr:sp macro="" textlink="">
      <xdr:nvSpPr>
        <xdr:cNvPr id="191" name="TextBox 190">
          <a:extLst>
            <a:ext uri="{FF2B5EF4-FFF2-40B4-BE49-F238E27FC236}">
              <a16:creationId xmlns:a16="http://schemas.microsoft.com/office/drawing/2014/main" id="{CB313471-719A-4D46-B64C-2A9A7316E8FF}"/>
            </a:ext>
          </a:extLst>
        </xdr:cNvPr>
        <xdr:cNvSpPr txBox="1"/>
      </xdr:nvSpPr>
      <xdr:spPr>
        <a:xfrm>
          <a:off x="9829800" y="23556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719</xdr:row>
      <xdr:rowOff>0</xdr:rowOff>
    </xdr:from>
    <xdr:ext cx="184731" cy="264560"/>
    <xdr:sp macro="" textlink="">
      <xdr:nvSpPr>
        <xdr:cNvPr id="192" name="TextBox 191">
          <a:extLst>
            <a:ext uri="{FF2B5EF4-FFF2-40B4-BE49-F238E27FC236}">
              <a16:creationId xmlns:a16="http://schemas.microsoft.com/office/drawing/2014/main" id="{4BDEB932-AB9B-4C07-B903-347E3E0ECFC3}"/>
            </a:ext>
          </a:extLst>
        </xdr:cNvPr>
        <xdr:cNvSpPr txBox="1"/>
      </xdr:nvSpPr>
      <xdr:spPr>
        <a:xfrm>
          <a:off x="9829800" y="23556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719</xdr:row>
      <xdr:rowOff>0</xdr:rowOff>
    </xdr:from>
    <xdr:ext cx="184731" cy="264560"/>
    <xdr:sp macro="" textlink="">
      <xdr:nvSpPr>
        <xdr:cNvPr id="193" name="TextBox 192">
          <a:extLst>
            <a:ext uri="{FF2B5EF4-FFF2-40B4-BE49-F238E27FC236}">
              <a16:creationId xmlns:a16="http://schemas.microsoft.com/office/drawing/2014/main" id="{1EEA1C35-778A-4D85-8CC8-5FA84DF473EA}"/>
            </a:ext>
          </a:extLst>
        </xdr:cNvPr>
        <xdr:cNvSpPr txBox="1"/>
      </xdr:nvSpPr>
      <xdr:spPr>
        <a:xfrm>
          <a:off x="9829800" y="23556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719</xdr:row>
      <xdr:rowOff>0</xdr:rowOff>
    </xdr:from>
    <xdr:ext cx="184731" cy="264560"/>
    <xdr:sp macro="" textlink="">
      <xdr:nvSpPr>
        <xdr:cNvPr id="194" name="TextBox 193">
          <a:extLst>
            <a:ext uri="{FF2B5EF4-FFF2-40B4-BE49-F238E27FC236}">
              <a16:creationId xmlns:a16="http://schemas.microsoft.com/office/drawing/2014/main" id="{93490856-1E35-4D42-8D59-9519FA02F2F7}"/>
            </a:ext>
          </a:extLst>
        </xdr:cNvPr>
        <xdr:cNvSpPr txBox="1"/>
      </xdr:nvSpPr>
      <xdr:spPr>
        <a:xfrm>
          <a:off x="9829800" y="23556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719</xdr:row>
      <xdr:rowOff>0</xdr:rowOff>
    </xdr:from>
    <xdr:ext cx="184731" cy="264560"/>
    <xdr:sp macro="" textlink="">
      <xdr:nvSpPr>
        <xdr:cNvPr id="195" name="TextBox 194">
          <a:extLst>
            <a:ext uri="{FF2B5EF4-FFF2-40B4-BE49-F238E27FC236}">
              <a16:creationId xmlns:a16="http://schemas.microsoft.com/office/drawing/2014/main" id="{22845472-DD68-47A4-98C7-48A43FD46034}"/>
            </a:ext>
          </a:extLst>
        </xdr:cNvPr>
        <xdr:cNvSpPr txBox="1"/>
      </xdr:nvSpPr>
      <xdr:spPr>
        <a:xfrm>
          <a:off x="9829800" y="23556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720</xdr:row>
      <xdr:rowOff>0</xdr:rowOff>
    </xdr:from>
    <xdr:ext cx="184731" cy="264560"/>
    <xdr:sp macro="" textlink="">
      <xdr:nvSpPr>
        <xdr:cNvPr id="196" name="TextBox 195">
          <a:extLst>
            <a:ext uri="{FF2B5EF4-FFF2-40B4-BE49-F238E27FC236}">
              <a16:creationId xmlns:a16="http://schemas.microsoft.com/office/drawing/2014/main" id="{DF35A7F5-8DF7-403B-888E-DFF4B32A0D55}"/>
            </a:ext>
          </a:extLst>
        </xdr:cNvPr>
        <xdr:cNvSpPr txBox="1"/>
      </xdr:nvSpPr>
      <xdr:spPr>
        <a:xfrm>
          <a:off x="9829800" y="235755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720</xdr:row>
      <xdr:rowOff>0</xdr:rowOff>
    </xdr:from>
    <xdr:ext cx="184731" cy="264560"/>
    <xdr:sp macro="" textlink="">
      <xdr:nvSpPr>
        <xdr:cNvPr id="197" name="TextBox 196">
          <a:extLst>
            <a:ext uri="{FF2B5EF4-FFF2-40B4-BE49-F238E27FC236}">
              <a16:creationId xmlns:a16="http://schemas.microsoft.com/office/drawing/2014/main" id="{C7B20426-84B5-465A-B78D-16A95FCEE6A7}"/>
            </a:ext>
          </a:extLst>
        </xdr:cNvPr>
        <xdr:cNvSpPr txBox="1"/>
      </xdr:nvSpPr>
      <xdr:spPr>
        <a:xfrm>
          <a:off x="9829800" y="235755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720</xdr:row>
      <xdr:rowOff>0</xdr:rowOff>
    </xdr:from>
    <xdr:ext cx="184731" cy="264560"/>
    <xdr:sp macro="" textlink="">
      <xdr:nvSpPr>
        <xdr:cNvPr id="198" name="TextBox 197">
          <a:extLst>
            <a:ext uri="{FF2B5EF4-FFF2-40B4-BE49-F238E27FC236}">
              <a16:creationId xmlns:a16="http://schemas.microsoft.com/office/drawing/2014/main" id="{5EB6ADB9-B6CA-446D-ACF9-24A10E03BBB0}"/>
            </a:ext>
          </a:extLst>
        </xdr:cNvPr>
        <xdr:cNvSpPr txBox="1"/>
      </xdr:nvSpPr>
      <xdr:spPr>
        <a:xfrm>
          <a:off x="9829800" y="235755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720</xdr:row>
      <xdr:rowOff>0</xdr:rowOff>
    </xdr:from>
    <xdr:ext cx="184731" cy="264560"/>
    <xdr:sp macro="" textlink="">
      <xdr:nvSpPr>
        <xdr:cNvPr id="199" name="TextBox 198">
          <a:extLst>
            <a:ext uri="{FF2B5EF4-FFF2-40B4-BE49-F238E27FC236}">
              <a16:creationId xmlns:a16="http://schemas.microsoft.com/office/drawing/2014/main" id="{67F2FC3D-5616-4C61-9073-B9833D7BAF22}"/>
            </a:ext>
          </a:extLst>
        </xdr:cNvPr>
        <xdr:cNvSpPr txBox="1"/>
      </xdr:nvSpPr>
      <xdr:spPr>
        <a:xfrm>
          <a:off x="9829800" y="235755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720</xdr:row>
      <xdr:rowOff>0</xdr:rowOff>
    </xdr:from>
    <xdr:ext cx="184731" cy="264560"/>
    <xdr:sp macro="" textlink="">
      <xdr:nvSpPr>
        <xdr:cNvPr id="200" name="TextBox 199">
          <a:extLst>
            <a:ext uri="{FF2B5EF4-FFF2-40B4-BE49-F238E27FC236}">
              <a16:creationId xmlns:a16="http://schemas.microsoft.com/office/drawing/2014/main" id="{03A029B0-FCEA-4CC2-8229-7A208E69F7C3}"/>
            </a:ext>
          </a:extLst>
        </xdr:cNvPr>
        <xdr:cNvSpPr txBox="1"/>
      </xdr:nvSpPr>
      <xdr:spPr>
        <a:xfrm>
          <a:off x="9829800" y="235755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720</xdr:row>
      <xdr:rowOff>0</xdr:rowOff>
    </xdr:from>
    <xdr:ext cx="184731" cy="264560"/>
    <xdr:sp macro="" textlink="">
      <xdr:nvSpPr>
        <xdr:cNvPr id="201" name="TextBox 200">
          <a:extLst>
            <a:ext uri="{FF2B5EF4-FFF2-40B4-BE49-F238E27FC236}">
              <a16:creationId xmlns:a16="http://schemas.microsoft.com/office/drawing/2014/main" id="{CC58E290-3EF8-4270-BD4C-BD7FFBB8FD79}"/>
            </a:ext>
          </a:extLst>
        </xdr:cNvPr>
        <xdr:cNvSpPr txBox="1"/>
      </xdr:nvSpPr>
      <xdr:spPr>
        <a:xfrm>
          <a:off x="9829800" y="235755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720</xdr:row>
      <xdr:rowOff>0</xdr:rowOff>
    </xdr:from>
    <xdr:ext cx="184731" cy="264560"/>
    <xdr:sp macro="" textlink="">
      <xdr:nvSpPr>
        <xdr:cNvPr id="202" name="TextBox 201">
          <a:extLst>
            <a:ext uri="{FF2B5EF4-FFF2-40B4-BE49-F238E27FC236}">
              <a16:creationId xmlns:a16="http://schemas.microsoft.com/office/drawing/2014/main" id="{B91C7D8F-2D76-4345-8B3B-9DEAA8D47EEF}"/>
            </a:ext>
          </a:extLst>
        </xdr:cNvPr>
        <xdr:cNvSpPr txBox="1"/>
      </xdr:nvSpPr>
      <xdr:spPr>
        <a:xfrm>
          <a:off x="9829800" y="235755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720</xdr:row>
      <xdr:rowOff>0</xdr:rowOff>
    </xdr:from>
    <xdr:ext cx="184731" cy="264560"/>
    <xdr:sp macro="" textlink="">
      <xdr:nvSpPr>
        <xdr:cNvPr id="203" name="TextBox 202">
          <a:extLst>
            <a:ext uri="{FF2B5EF4-FFF2-40B4-BE49-F238E27FC236}">
              <a16:creationId xmlns:a16="http://schemas.microsoft.com/office/drawing/2014/main" id="{8192F153-6E1B-4B9D-84AD-AD7A0C6380EA}"/>
            </a:ext>
          </a:extLst>
        </xdr:cNvPr>
        <xdr:cNvSpPr txBox="1"/>
      </xdr:nvSpPr>
      <xdr:spPr>
        <a:xfrm>
          <a:off x="9829800" y="235755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720</xdr:row>
      <xdr:rowOff>0</xdr:rowOff>
    </xdr:from>
    <xdr:ext cx="184731" cy="264560"/>
    <xdr:sp macro="" textlink="">
      <xdr:nvSpPr>
        <xdr:cNvPr id="204" name="TextBox 203">
          <a:extLst>
            <a:ext uri="{FF2B5EF4-FFF2-40B4-BE49-F238E27FC236}">
              <a16:creationId xmlns:a16="http://schemas.microsoft.com/office/drawing/2014/main" id="{6ABED730-8551-4DEA-8855-CADCC13C4795}"/>
            </a:ext>
          </a:extLst>
        </xdr:cNvPr>
        <xdr:cNvSpPr txBox="1"/>
      </xdr:nvSpPr>
      <xdr:spPr>
        <a:xfrm>
          <a:off x="9829800" y="235755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720</xdr:row>
      <xdr:rowOff>0</xdr:rowOff>
    </xdr:from>
    <xdr:ext cx="184731" cy="264560"/>
    <xdr:sp macro="" textlink="">
      <xdr:nvSpPr>
        <xdr:cNvPr id="205" name="TextBox 204">
          <a:extLst>
            <a:ext uri="{FF2B5EF4-FFF2-40B4-BE49-F238E27FC236}">
              <a16:creationId xmlns:a16="http://schemas.microsoft.com/office/drawing/2014/main" id="{7271A129-EA3E-406F-9006-B0EE013B1321}"/>
            </a:ext>
          </a:extLst>
        </xdr:cNvPr>
        <xdr:cNvSpPr txBox="1"/>
      </xdr:nvSpPr>
      <xdr:spPr>
        <a:xfrm>
          <a:off x="9829800" y="235755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720</xdr:row>
      <xdr:rowOff>0</xdr:rowOff>
    </xdr:from>
    <xdr:ext cx="184731" cy="264560"/>
    <xdr:sp macro="" textlink="">
      <xdr:nvSpPr>
        <xdr:cNvPr id="206" name="TextBox 205">
          <a:extLst>
            <a:ext uri="{FF2B5EF4-FFF2-40B4-BE49-F238E27FC236}">
              <a16:creationId xmlns:a16="http://schemas.microsoft.com/office/drawing/2014/main" id="{EF1BBF82-A88F-4E52-9C56-8AEA47B6831D}"/>
            </a:ext>
          </a:extLst>
        </xdr:cNvPr>
        <xdr:cNvSpPr txBox="1"/>
      </xdr:nvSpPr>
      <xdr:spPr>
        <a:xfrm>
          <a:off x="9829800" y="235755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720</xdr:row>
      <xdr:rowOff>0</xdr:rowOff>
    </xdr:from>
    <xdr:ext cx="184731" cy="264560"/>
    <xdr:sp macro="" textlink="">
      <xdr:nvSpPr>
        <xdr:cNvPr id="207" name="TextBox 206">
          <a:extLst>
            <a:ext uri="{FF2B5EF4-FFF2-40B4-BE49-F238E27FC236}">
              <a16:creationId xmlns:a16="http://schemas.microsoft.com/office/drawing/2014/main" id="{82B31A1F-CF6C-427A-804F-D7CE8F64D03B}"/>
            </a:ext>
          </a:extLst>
        </xdr:cNvPr>
        <xdr:cNvSpPr txBox="1"/>
      </xdr:nvSpPr>
      <xdr:spPr>
        <a:xfrm>
          <a:off x="9829800" y="235755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720</xdr:row>
      <xdr:rowOff>0</xdr:rowOff>
    </xdr:from>
    <xdr:ext cx="184731" cy="264560"/>
    <xdr:sp macro="" textlink="">
      <xdr:nvSpPr>
        <xdr:cNvPr id="208" name="TextBox 207">
          <a:extLst>
            <a:ext uri="{FF2B5EF4-FFF2-40B4-BE49-F238E27FC236}">
              <a16:creationId xmlns:a16="http://schemas.microsoft.com/office/drawing/2014/main" id="{3ECCF411-E1F9-4C93-81E8-6B35AF4784A0}"/>
            </a:ext>
          </a:extLst>
        </xdr:cNvPr>
        <xdr:cNvSpPr txBox="1"/>
      </xdr:nvSpPr>
      <xdr:spPr>
        <a:xfrm>
          <a:off x="9829800" y="235755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720</xdr:row>
      <xdr:rowOff>0</xdr:rowOff>
    </xdr:from>
    <xdr:ext cx="184731" cy="264560"/>
    <xdr:sp macro="" textlink="">
      <xdr:nvSpPr>
        <xdr:cNvPr id="209" name="TextBox 208">
          <a:extLst>
            <a:ext uri="{FF2B5EF4-FFF2-40B4-BE49-F238E27FC236}">
              <a16:creationId xmlns:a16="http://schemas.microsoft.com/office/drawing/2014/main" id="{022354A5-B57D-4816-81E7-DC128C2D4982}"/>
            </a:ext>
          </a:extLst>
        </xdr:cNvPr>
        <xdr:cNvSpPr txBox="1"/>
      </xdr:nvSpPr>
      <xdr:spPr>
        <a:xfrm>
          <a:off x="9829800" y="235755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720</xdr:row>
      <xdr:rowOff>0</xdr:rowOff>
    </xdr:from>
    <xdr:ext cx="184731" cy="264560"/>
    <xdr:sp macro="" textlink="">
      <xdr:nvSpPr>
        <xdr:cNvPr id="210" name="TextBox 209">
          <a:extLst>
            <a:ext uri="{FF2B5EF4-FFF2-40B4-BE49-F238E27FC236}">
              <a16:creationId xmlns:a16="http://schemas.microsoft.com/office/drawing/2014/main" id="{BE29C1C7-4851-4111-9C98-AA0758CE7FE5}"/>
            </a:ext>
          </a:extLst>
        </xdr:cNvPr>
        <xdr:cNvSpPr txBox="1"/>
      </xdr:nvSpPr>
      <xdr:spPr>
        <a:xfrm>
          <a:off x="9829800" y="235755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720</xdr:row>
      <xdr:rowOff>0</xdr:rowOff>
    </xdr:from>
    <xdr:ext cx="184731" cy="264560"/>
    <xdr:sp macro="" textlink="">
      <xdr:nvSpPr>
        <xdr:cNvPr id="211" name="TextBox 210">
          <a:extLst>
            <a:ext uri="{FF2B5EF4-FFF2-40B4-BE49-F238E27FC236}">
              <a16:creationId xmlns:a16="http://schemas.microsoft.com/office/drawing/2014/main" id="{7EF2A73B-4E72-4F98-B231-A3B7CDE87946}"/>
            </a:ext>
          </a:extLst>
        </xdr:cNvPr>
        <xdr:cNvSpPr txBox="1"/>
      </xdr:nvSpPr>
      <xdr:spPr>
        <a:xfrm>
          <a:off x="9829800" y="235755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720</xdr:row>
      <xdr:rowOff>0</xdr:rowOff>
    </xdr:from>
    <xdr:ext cx="184731" cy="264560"/>
    <xdr:sp macro="" textlink="">
      <xdr:nvSpPr>
        <xdr:cNvPr id="212" name="TextBox 211">
          <a:extLst>
            <a:ext uri="{FF2B5EF4-FFF2-40B4-BE49-F238E27FC236}">
              <a16:creationId xmlns:a16="http://schemas.microsoft.com/office/drawing/2014/main" id="{4C30C956-C1DB-47EB-8637-F7CD7D47A28C}"/>
            </a:ext>
          </a:extLst>
        </xdr:cNvPr>
        <xdr:cNvSpPr txBox="1"/>
      </xdr:nvSpPr>
      <xdr:spPr>
        <a:xfrm>
          <a:off x="9829800" y="235755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720</xdr:row>
      <xdr:rowOff>0</xdr:rowOff>
    </xdr:from>
    <xdr:ext cx="184731" cy="264560"/>
    <xdr:sp macro="" textlink="">
      <xdr:nvSpPr>
        <xdr:cNvPr id="213" name="TextBox 212">
          <a:extLst>
            <a:ext uri="{FF2B5EF4-FFF2-40B4-BE49-F238E27FC236}">
              <a16:creationId xmlns:a16="http://schemas.microsoft.com/office/drawing/2014/main" id="{4E201B8C-960F-42B1-AD9B-9E5F08E62443}"/>
            </a:ext>
          </a:extLst>
        </xdr:cNvPr>
        <xdr:cNvSpPr txBox="1"/>
      </xdr:nvSpPr>
      <xdr:spPr>
        <a:xfrm>
          <a:off x="9829800" y="235755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720</xdr:row>
      <xdr:rowOff>0</xdr:rowOff>
    </xdr:from>
    <xdr:ext cx="184731" cy="264560"/>
    <xdr:sp macro="" textlink="">
      <xdr:nvSpPr>
        <xdr:cNvPr id="214" name="TextBox 213">
          <a:extLst>
            <a:ext uri="{FF2B5EF4-FFF2-40B4-BE49-F238E27FC236}">
              <a16:creationId xmlns:a16="http://schemas.microsoft.com/office/drawing/2014/main" id="{C23567BE-F20E-4874-82EB-1C0601C605E4}"/>
            </a:ext>
          </a:extLst>
        </xdr:cNvPr>
        <xdr:cNvSpPr txBox="1"/>
      </xdr:nvSpPr>
      <xdr:spPr>
        <a:xfrm>
          <a:off x="9829800" y="235755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720</xdr:row>
      <xdr:rowOff>0</xdr:rowOff>
    </xdr:from>
    <xdr:ext cx="184731" cy="264560"/>
    <xdr:sp macro="" textlink="">
      <xdr:nvSpPr>
        <xdr:cNvPr id="215" name="TextBox 214">
          <a:extLst>
            <a:ext uri="{FF2B5EF4-FFF2-40B4-BE49-F238E27FC236}">
              <a16:creationId xmlns:a16="http://schemas.microsoft.com/office/drawing/2014/main" id="{2683BB0D-88E4-4E5F-A314-39FF4EC23B60}"/>
            </a:ext>
          </a:extLst>
        </xdr:cNvPr>
        <xdr:cNvSpPr txBox="1"/>
      </xdr:nvSpPr>
      <xdr:spPr>
        <a:xfrm>
          <a:off x="9829800" y="235755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720</xdr:row>
      <xdr:rowOff>0</xdr:rowOff>
    </xdr:from>
    <xdr:ext cx="184731" cy="264560"/>
    <xdr:sp macro="" textlink="">
      <xdr:nvSpPr>
        <xdr:cNvPr id="216" name="TextBox 215">
          <a:extLst>
            <a:ext uri="{FF2B5EF4-FFF2-40B4-BE49-F238E27FC236}">
              <a16:creationId xmlns:a16="http://schemas.microsoft.com/office/drawing/2014/main" id="{7BC74F5F-8894-48D7-9707-B5E17F8032A1}"/>
            </a:ext>
          </a:extLst>
        </xdr:cNvPr>
        <xdr:cNvSpPr txBox="1"/>
      </xdr:nvSpPr>
      <xdr:spPr>
        <a:xfrm>
          <a:off x="9829800" y="235755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720</xdr:row>
      <xdr:rowOff>0</xdr:rowOff>
    </xdr:from>
    <xdr:ext cx="184731" cy="264560"/>
    <xdr:sp macro="" textlink="">
      <xdr:nvSpPr>
        <xdr:cNvPr id="217" name="TextBox 216">
          <a:extLst>
            <a:ext uri="{FF2B5EF4-FFF2-40B4-BE49-F238E27FC236}">
              <a16:creationId xmlns:a16="http://schemas.microsoft.com/office/drawing/2014/main" id="{66D4069A-BC9F-4972-8BEF-C68AD4E8AD09}"/>
            </a:ext>
          </a:extLst>
        </xdr:cNvPr>
        <xdr:cNvSpPr txBox="1"/>
      </xdr:nvSpPr>
      <xdr:spPr>
        <a:xfrm>
          <a:off x="9829800" y="235755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720</xdr:row>
      <xdr:rowOff>0</xdr:rowOff>
    </xdr:from>
    <xdr:ext cx="184731" cy="264560"/>
    <xdr:sp macro="" textlink="">
      <xdr:nvSpPr>
        <xdr:cNvPr id="218" name="TextBox 217">
          <a:extLst>
            <a:ext uri="{FF2B5EF4-FFF2-40B4-BE49-F238E27FC236}">
              <a16:creationId xmlns:a16="http://schemas.microsoft.com/office/drawing/2014/main" id="{D4A42C84-773B-44AC-8600-B7A69A9B19B7}"/>
            </a:ext>
          </a:extLst>
        </xdr:cNvPr>
        <xdr:cNvSpPr txBox="1"/>
      </xdr:nvSpPr>
      <xdr:spPr>
        <a:xfrm>
          <a:off x="9829800" y="235755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720</xdr:row>
      <xdr:rowOff>0</xdr:rowOff>
    </xdr:from>
    <xdr:ext cx="184731" cy="264560"/>
    <xdr:sp macro="" textlink="">
      <xdr:nvSpPr>
        <xdr:cNvPr id="219" name="TextBox 218">
          <a:extLst>
            <a:ext uri="{FF2B5EF4-FFF2-40B4-BE49-F238E27FC236}">
              <a16:creationId xmlns:a16="http://schemas.microsoft.com/office/drawing/2014/main" id="{ACC09BC9-ED4D-4FA6-A072-556BE2EF1A14}"/>
            </a:ext>
          </a:extLst>
        </xdr:cNvPr>
        <xdr:cNvSpPr txBox="1"/>
      </xdr:nvSpPr>
      <xdr:spPr>
        <a:xfrm>
          <a:off x="9829800" y="235755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720</xdr:row>
      <xdr:rowOff>0</xdr:rowOff>
    </xdr:from>
    <xdr:ext cx="184731" cy="264560"/>
    <xdr:sp macro="" textlink="">
      <xdr:nvSpPr>
        <xdr:cNvPr id="220" name="TextBox 219">
          <a:extLst>
            <a:ext uri="{FF2B5EF4-FFF2-40B4-BE49-F238E27FC236}">
              <a16:creationId xmlns:a16="http://schemas.microsoft.com/office/drawing/2014/main" id="{F0FE195C-73A7-4839-9407-65393C2D0D59}"/>
            </a:ext>
          </a:extLst>
        </xdr:cNvPr>
        <xdr:cNvSpPr txBox="1"/>
      </xdr:nvSpPr>
      <xdr:spPr>
        <a:xfrm>
          <a:off x="9829800" y="235755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721</xdr:row>
      <xdr:rowOff>0</xdr:rowOff>
    </xdr:from>
    <xdr:ext cx="184731" cy="264560"/>
    <xdr:sp macro="" textlink="">
      <xdr:nvSpPr>
        <xdr:cNvPr id="221" name="TextBox 220">
          <a:extLst>
            <a:ext uri="{FF2B5EF4-FFF2-40B4-BE49-F238E27FC236}">
              <a16:creationId xmlns:a16="http://schemas.microsoft.com/office/drawing/2014/main" id="{C88BDA6C-BC56-4521-89C7-A0AB003B2A7C}"/>
            </a:ext>
          </a:extLst>
        </xdr:cNvPr>
        <xdr:cNvSpPr txBox="1"/>
      </xdr:nvSpPr>
      <xdr:spPr>
        <a:xfrm>
          <a:off x="9829800" y="235945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721</xdr:row>
      <xdr:rowOff>0</xdr:rowOff>
    </xdr:from>
    <xdr:ext cx="184731" cy="264560"/>
    <xdr:sp macro="" textlink="">
      <xdr:nvSpPr>
        <xdr:cNvPr id="222" name="TextBox 221">
          <a:extLst>
            <a:ext uri="{FF2B5EF4-FFF2-40B4-BE49-F238E27FC236}">
              <a16:creationId xmlns:a16="http://schemas.microsoft.com/office/drawing/2014/main" id="{F3EF34BE-F9C8-45C4-B12A-A8D1C29AD467}"/>
            </a:ext>
          </a:extLst>
        </xdr:cNvPr>
        <xdr:cNvSpPr txBox="1"/>
      </xdr:nvSpPr>
      <xdr:spPr>
        <a:xfrm>
          <a:off x="9829800" y="235945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721</xdr:row>
      <xdr:rowOff>0</xdr:rowOff>
    </xdr:from>
    <xdr:ext cx="184731" cy="264560"/>
    <xdr:sp macro="" textlink="">
      <xdr:nvSpPr>
        <xdr:cNvPr id="223" name="TextBox 222">
          <a:extLst>
            <a:ext uri="{FF2B5EF4-FFF2-40B4-BE49-F238E27FC236}">
              <a16:creationId xmlns:a16="http://schemas.microsoft.com/office/drawing/2014/main" id="{442B54F0-961A-4C66-BCD2-6A02B50EA144}"/>
            </a:ext>
          </a:extLst>
        </xdr:cNvPr>
        <xdr:cNvSpPr txBox="1"/>
      </xdr:nvSpPr>
      <xdr:spPr>
        <a:xfrm>
          <a:off x="9829800" y="235945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721</xdr:row>
      <xdr:rowOff>0</xdr:rowOff>
    </xdr:from>
    <xdr:ext cx="184731" cy="264560"/>
    <xdr:sp macro="" textlink="">
      <xdr:nvSpPr>
        <xdr:cNvPr id="224" name="TextBox 223">
          <a:extLst>
            <a:ext uri="{FF2B5EF4-FFF2-40B4-BE49-F238E27FC236}">
              <a16:creationId xmlns:a16="http://schemas.microsoft.com/office/drawing/2014/main" id="{8D5B1AC4-EEA1-44F6-9A09-023200E936EA}"/>
            </a:ext>
          </a:extLst>
        </xdr:cNvPr>
        <xdr:cNvSpPr txBox="1"/>
      </xdr:nvSpPr>
      <xdr:spPr>
        <a:xfrm>
          <a:off x="9829800" y="235945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721</xdr:row>
      <xdr:rowOff>0</xdr:rowOff>
    </xdr:from>
    <xdr:ext cx="184731" cy="264560"/>
    <xdr:sp macro="" textlink="">
      <xdr:nvSpPr>
        <xdr:cNvPr id="225" name="TextBox 224">
          <a:extLst>
            <a:ext uri="{FF2B5EF4-FFF2-40B4-BE49-F238E27FC236}">
              <a16:creationId xmlns:a16="http://schemas.microsoft.com/office/drawing/2014/main" id="{547CF137-576B-4A13-ACCC-BB573C35444F}"/>
            </a:ext>
          </a:extLst>
        </xdr:cNvPr>
        <xdr:cNvSpPr txBox="1"/>
      </xdr:nvSpPr>
      <xdr:spPr>
        <a:xfrm>
          <a:off x="9829800" y="235945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721</xdr:row>
      <xdr:rowOff>0</xdr:rowOff>
    </xdr:from>
    <xdr:ext cx="184731" cy="264560"/>
    <xdr:sp macro="" textlink="">
      <xdr:nvSpPr>
        <xdr:cNvPr id="226" name="TextBox 225">
          <a:extLst>
            <a:ext uri="{FF2B5EF4-FFF2-40B4-BE49-F238E27FC236}">
              <a16:creationId xmlns:a16="http://schemas.microsoft.com/office/drawing/2014/main" id="{9F18924F-CBF0-4CA8-AAD5-928908B9864B}"/>
            </a:ext>
          </a:extLst>
        </xdr:cNvPr>
        <xdr:cNvSpPr txBox="1"/>
      </xdr:nvSpPr>
      <xdr:spPr>
        <a:xfrm>
          <a:off x="9829800" y="235945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721</xdr:row>
      <xdr:rowOff>0</xdr:rowOff>
    </xdr:from>
    <xdr:ext cx="184731" cy="264560"/>
    <xdr:sp macro="" textlink="">
      <xdr:nvSpPr>
        <xdr:cNvPr id="227" name="TextBox 226">
          <a:extLst>
            <a:ext uri="{FF2B5EF4-FFF2-40B4-BE49-F238E27FC236}">
              <a16:creationId xmlns:a16="http://schemas.microsoft.com/office/drawing/2014/main" id="{F10274E3-5E7D-463F-9F6D-839C95630FE2}"/>
            </a:ext>
          </a:extLst>
        </xdr:cNvPr>
        <xdr:cNvSpPr txBox="1"/>
      </xdr:nvSpPr>
      <xdr:spPr>
        <a:xfrm>
          <a:off x="9829800" y="235945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721</xdr:row>
      <xdr:rowOff>0</xdr:rowOff>
    </xdr:from>
    <xdr:ext cx="184731" cy="264560"/>
    <xdr:sp macro="" textlink="">
      <xdr:nvSpPr>
        <xdr:cNvPr id="228" name="TextBox 227">
          <a:extLst>
            <a:ext uri="{FF2B5EF4-FFF2-40B4-BE49-F238E27FC236}">
              <a16:creationId xmlns:a16="http://schemas.microsoft.com/office/drawing/2014/main" id="{9056B532-6C6B-4F7A-AB26-BEC997F73DCE}"/>
            </a:ext>
          </a:extLst>
        </xdr:cNvPr>
        <xdr:cNvSpPr txBox="1"/>
      </xdr:nvSpPr>
      <xdr:spPr>
        <a:xfrm>
          <a:off x="9829800" y="235945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721</xdr:row>
      <xdr:rowOff>0</xdr:rowOff>
    </xdr:from>
    <xdr:ext cx="184731" cy="264560"/>
    <xdr:sp macro="" textlink="">
      <xdr:nvSpPr>
        <xdr:cNvPr id="229" name="TextBox 228">
          <a:extLst>
            <a:ext uri="{FF2B5EF4-FFF2-40B4-BE49-F238E27FC236}">
              <a16:creationId xmlns:a16="http://schemas.microsoft.com/office/drawing/2014/main" id="{4ABEC75D-1BC6-45FE-B4DB-ADA82ED32E1B}"/>
            </a:ext>
          </a:extLst>
        </xdr:cNvPr>
        <xdr:cNvSpPr txBox="1"/>
      </xdr:nvSpPr>
      <xdr:spPr>
        <a:xfrm>
          <a:off x="9829800" y="235945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721</xdr:row>
      <xdr:rowOff>0</xdr:rowOff>
    </xdr:from>
    <xdr:ext cx="184731" cy="264560"/>
    <xdr:sp macro="" textlink="">
      <xdr:nvSpPr>
        <xdr:cNvPr id="230" name="TextBox 229">
          <a:extLst>
            <a:ext uri="{FF2B5EF4-FFF2-40B4-BE49-F238E27FC236}">
              <a16:creationId xmlns:a16="http://schemas.microsoft.com/office/drawing/2014/main" id="{C0BD4CB8-D58F-4114-811F-E213C5FFA45B}"/>
            </a:ext>
          </a:extLst>
        </xdr:cNvPr>
        <xdr:cNvSpPr txBox="1"/>
      </xdr:nvSpPr>
      <xdr:spPr>
        <a:xfrm>
          <a:off x="9829800" y="235945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721</xdr:row>
      <xdr:rowOff>0</xdr:rowOff>
    </xdr:from>
    <xdr:ext cx="184731" cy="264560"/>
    <xdr:sp macro="" textlink="">
      <xdr:nvSpPr>
        <xdr:cNvPr id="231" name="TextBox 230">
          <a:extLst>
            <a:ext uri="{FF2B5EF4-FFF2-40B4-BE49-F238E27FC236}">
              <a16:creationId xmlns:a16="http://schemas.microsoft.com/office/drawing/2014/main" id="{2652B795-B1B0-44DC-AE92-9BF1F23938D7}"/>
            </a:ext>
          </a:extLst>
        </xdr:cNvPr>
        <xdr:cNvSpPr txBox="1"/>
      </xdr:nvSpPr>
      <xdr:spPr>
        <a:xfrm>
          <a:off x="9829800" y="235945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721</xdr:row>
      <xdr:rowOff>0</xdr:rowOff>
    </xdr:from>
    <xdr:ext cx="184731" cy="264560"/>
    <xdr:sp macro="" textlink="">
      <xdr:nvSpPr>
        <xdr:cNvPr id="232" name="TextBox 231">
          <a:extLst>
            <a:ext uri="{FF2B5EF4-FFF2-40B4-BE49-F238E27FC236}">
              <a16:creationId xmlns:a16="http://schemas.microsoft.com/office/drawing/2014/main" id="{70297A5E-369B-4950-9B47-F3C03BCD3690}"/>
            </a:ext>
          </a:extLst>
        </xdr:cNvPr>
        <xdr:cNvSpPr txBox="1"/>
      </xdr:nvSpPr>
      <xdr:spPr>
        <a:xfrm>
          <a:off x="9829800" y="235945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721</xdr:row>
      <xdr:rowOff>0</xdr:rowOff>
    </xdr:from>
    <xdr:ext cx="184731" cy="264560"/>
    <xdr:sp macro="" textlink="">
      <xdr:nvSpPr>
        <xdr:cNvPr id="233" name="TextBox 232">
          <a:extLst>
            <a:ext uri="{FF2B5EF4-FFF2-40B4-BE49-F238E27FC236}">
              <a16:creationId xmlns:a16="http://schemas.microsoft.com/office/drawing/2014/main" id="{BE7013A1-7C23-485E-B205-3DA0CBD3BB38}"/>
            </a:ext>
          </a:extLst>
        </xdr:cNvPr>
        <xdr:cNvSpPr txBox="1"/>
      </xdr:nvSpPr>
      <xdr:spPr>
        <a:xfrm>
          <a:off x="9829800" y="235945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721</xdr:row>
      <xdr:rowOff>0</xdr:rowOff>
    </xdr:from>
    <xdr:ext cx="184731" cy="264560"/>
    <xdr:sp macro="" textlink="">
      <xdr:nvSpPr>
        <xdr:cNvPr id="234" name="TextBox 233">
          <a:extLst>
            <a:ext uri="{FF2B5EF4-FFF2-40B4-BE49-F238E27FC236}">
              <a16:creationId xmlns:a16="http://schemas.microsoft.com/office/drawing/2014/main" id="{20F20930-954D-4306-8C8A-8F67789337C0}"/>
            </a:ext>
          </a:extLst>
        </xdr:cNvPr>
        <xdr:cNvSpPr txBox="1"/>
      </xdr:nvSpPr>
      <xdr:spPr>
        <a:xfrm>
          <a:off x="9829800" y="235945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721</xdr:row>
      <xdr:rowOff>0</xdr:rowOff>
    </xdr:from>
    <xdr:ext cx="184731" cy="264560"/>
    <xdr:sp macro="" textlink="">
      <xdr:nvSpPr>
        <xdr:cNvPr id="235" name="TextBox 234">
          <a:extLst>
            <a:ext uri="{FF2B5EF4-FFF2-40B4-BE49-F238E27FC236}">
              <a16:creationId xmlns:a16="http://schemas.microsoft.com/office/drawing/2014/main" id="{14E42414-06E5-43B2-BE36-97E7DF671FF6}"/>
            </a:ext>
          </a:extLst>
        </xdr:cNvPr>
        <xdr:cNvSpPr txBox="1"/>
      </xdr:nvSpPr>
      <xdr:spPr>
        <a:xfrm>
          <a:off x="9829800" y="235945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721</xdr:row>
      <xdr:rowOff>0</xdr:rowOff>
    </xdr:from>
    <xdr:ext cx="184731" cy="264560"/>
    <xdr:sp macro="" textlink="">
      <xdr:nvSpPr>
        <xdr:cNvPr id="236" name="TextBox 235">
          <a:extLst>
            <a:ext uri="{FF2B5EF4-FFF2-40B4-BE49-F238E27FC236}">
              <a16:creationId xmlns:a16="http://schemas.microsoft.com/office/drawing/2014/main" id="{AA9A8A0D-F8F2-494C-88F4-448F94C058C6}"/>
            </a:ext>
          </a:extLst>
        </xdr:cNvPr>
        <xdr:cNvSpPr txBox="1"/>
      </xdr:nvSpPr>
      <xdr:spPr>
        <a:xfrm>
          <a:off x="9829800" y="235945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721</xdr:row>
      <xdr:rowOff>0</xdr:rowOff>
    </xdr:from>
    <xdr:ext cx="184731" cy="264560"/>
    <xdr:sp macro="" textlink="">
      <xdr:nvSpPr>
        <xdr:cNvPr id="237" name="TextBox 236">
          <a:extLst>
            <a:ext uri="{FF2B5EF4-FFF2-40B4-BE49-F238E27FC236}">
              <a16:creationId xmlns:a16="http://schemas.microsoft.com/office/drawing/2014/main" id="{67DEC28A-DCF4-43C1-8550-26011349BE10}"/>
            </a:ext>
          </a:extLst>
        </xdr:cNvPr>
        <xdr:cNvSpPr txBox="1"/>
      </xdr:nvSpPr>
      <xdr:spPr>
        <a:xfrm>
          <a:off x="9829800" y="235945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721</xdr:row>
      <xdr:rowOff>0</xdr:rowOff>
    </xdr:from>
    <xdr:ext cx="184731" cy="264560"/>
    <xdr:sp macro="" textlink="">
      <xdr:nvSpPr>
        <xdr:cNvPr id="238" name="TextBox 237">
          <a:extLst>
            <a:ext uri="{FF2B5EF4-FFF2-40B4-BE49-F238E27FC236}">
              <a16:creationId xmlns:a16="http://schemas.microsoft.com/office/drawing/2014/main" id="{2559BC82-E409-4F3D-BBB1-DE44BE6795A4}"/>
            </a:ext>
          </a:extLst>
        </xdr:cNvPr>
        <xdr:cNvSpPr txBox="1"/>
      </xdr:nvSpPr>
      <xdr:spPr>
        <a:xfrm>
          <a:off x="9829800" y="235945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721</xdr:row>
      <xdr:rowOff>0</xdr:rowOff>
    </xdr:from>
    <xdr:ext cx="184731" cy="264560"/>
    <xdr:sp macro="" textlink="">
      <xdr:nvSpPr>
        <xdr:cNvPr id="239" name="TextBox 238">
          <a:extLst>
            <a:ext uri="{FF2B5EF4-FFF2-40B4-BE49-F238E27FC236}">
              <a16:creationId xmlns:a16="http://schemas.microsoft.com/office/drawing/2014/main" id="{80CE8B00-3384-4BD9-B1C6-C607D9C986E7}"/>
            </a:ext>
          </a:extLst>
        </xdr:cNvPr>
        <xdr:cNvSpPr txBox="1"/>
      </xdr:nvSpPr>
      <xdr:spPr>
        <a:xfrm>
          <a:off x="9829800" y="235945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721</xdr:row>
      <xdr:rowOff>0</xdr:rowOff>
    </xdr:from>
    <xdr:ext cx="184731" cy="264560"/>
    <xdr:sp macro="" textlink="">
      <xdr:nvSpPr>
        <xdr:cNvPr id="240" name="TextBox 239">
          <a:extLst>
            <a:ext uri="{FF2B5EF4-FFF2-40B4-BE49-F238E27FC236}">
              <a16:creationId xmlns:a16="http://schemas.microsoft.com/office/drawing/2014/main" id="{D06228DF-C07B-4773-8347-7094B45BE266}"/>
            </a:ext>
          </a:extLst>
        </xdr:cNvPr>
        <xdr:cNvSpPr txBox="1"/>
      </xdr:nvSpPr>
      <xdr:spPr>
        <a:xfrm>
          <a:off x="9829800" y="235945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721</xdr:row>
      <xdr:rowOff>0</xdr:rowOff>
    </xdr:from>
    <xdr:ext cx="184731" cy="264560"/>
    <xdr:sp macro="" textlink="">
      <xdr:nvSpPr>
        <xdr:cNvPr id="241" name="TextBox 240">
          <a:extLst>
            <a:ext uri="{FF2B5EF4-FFF2-40B4-BE49-F238E27FC236}">
              <a16:creationId xmlns:a16="http://schemas.microsoft.com/office/drawing/2014/main" id="{FFB167DA-519E-457D-96C1-DF6A58404424}"/>
            </a:ext>
          </a:extLst>
        </xdr:cNvPr>
        <xdr:cNvSpPr txBox="1"/>
      </xdr:nvSpPr>
      <xdr:spPr>
        <a:xfrm>
          <a:off x="9829800" y="235945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721</xdr:row>
      <xdr:rowOff>0</xdr:rowOff>
    </xdr:from>
    <xdr:ext cx="184731" cy="264560"/>
    <xdr:sp macro="" textlink="">
      <xdr:nvSpPr>
        <xdr:cNvPr id="242" name="TextBox 241">
          <a:extLst>
            <a:ext uri="{FF2B5EF4-FFF2-40B4-BE49-F238E27FC236}">
              <a16:creationId xmlns:a16="http://schemas.microsoft.com/office/drawing/2014/main" id="{3ED5D890-D6B4-4DAD-A69C-28ECB4169884}"/>
            </a:ext>
          </a:extLst>
        </xdr:cNvPr>
        <xdr:cNvSpPr txBox="1"/>
      </xdr:nvSpPr>
      <xdr:spPr>
        <a:xfrm>
          <a:off x="9829800" y="235945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721</xdr:row>
      <xdr:rowOff>0</xdr:rowOff>
    </xdr:from>
    <xdr:ext cx="184731" cy="264560"/>
    <xdr:sp macro="" textlink="">
      <xdr:nvSpPr>
        <xdr:cNvPr id="243" name="TextBox 242">
          <a:extLst>
            <a:ext uri="{FF2B5EF4-FFF2-40B4-BE49-F238E27FC236}">
              <a16:creationId xmlns:a16="http://schemas.microsoft.com/office/drawing/2014/main" id="{CA1A74CA-016D-4C53-9EF1-3731A0802CBF}"/>
            </a:ext>
          </a:extLst>
        </xdr:cNvPr>
        <xdr:cNvSpPr txBox="1"/>
      </xdr:nvSpPr>
      <xdr:spPr>
        <a:xfrm>
          <a:off x="9829800" y="235945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721</xdr:row>
      <xdr:rowOff>0</xdr:rowOff>
    </xdr:from>
    <xdr:ext cx="184731" cy="264560"/>
    <xdr:sp macro="" textlink="">
      <xdr:nvSpPr>
        <xdr:cNvPr id="244" name="TextBox 243">
          <a:extLst>
            <a:ext uri="{FF2B5EF4-FFF2-40B4-BE49-F238E27FC236}">
              <a16:creationId xmlns:a16="http://schemas.microsoft.com/office/drawing/2014/main" id="{20770549-32A1-4D75-A09E-B5CE0194E48B}"/>
            </a:ext>
          </a:extLst>
        </xdr:cNvPr>
        <xdr:cNvSpPr txBox="1"/>
      </xdr:nvSpPr>
      <xdr:spPr>
        <a:xfrm>
          <a:off x="9829800" y="235945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721</xdr:row>
      <xdr:rowOff>0</xdr:rowOff>
    </xdr:from>
    <xdr:ext cx="184731" cy="264560"/>
    <xdr:sp macro="" textlink="">
      <xdr:nvSpPr>
        <xdr:cNvPr id="245" name="TextBox 244">
          <a:extLst>
            <a:ext uri="{FF2B5EF4-FFF2-40B4-BE49-F238E27FC236}">
              <a16:creationId xmlns:a16="http://schemas.microsoft.com/office/drawing/2014/main" id="{35234C93-37EB-47BE-9674-0FDA80548928}"/>
            </a:ext>
          </a:extLst>
        </xdr:cNvPr>
        <xdr:cNvSpPr txBox="1"/>
      </xdr:nvSpPr>
      <xdr:spPr>
        <a:xfrm>
          <a:off x="9829800" y="235945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722</xdr:row>
      <xdr:rowOff>0</xdr:rowOff>
    </xdr:from>
    <xdr:ext cx="184731" cy="264560"/>
    <xdr:sp macro="" textlink="">
      <xdr:nvSpPr>
        <xdr:cNvPr id="246" name="TextBox 245">
          <a:extLst>
            <a:ext uri="{FF2B5EF4-FFF2-40B4-BE49-F238E27FC236}">
              <a16:creationId xmlns:a16="http://schemas.microsoft.com/office/drawing/2014/main" id="{7B800CB7-2642-4E44-BE9E-25E2AE12F683}"/>
            </a:ext>
          </a:extLst>
        </xdr:cNvPr>
        <xdr:cNvSpPr txBox="1"/>
      </xdr:nvSpPr>
      <xdr:spPr>
        <a:xfrm>
          <a:off x="9829800" y="236136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722</xdr:row>
      <xdr:rowOff>0</xdr:rowOff>
    </xdr:from>
    <xdr:ext cx="184731" cy="264560"/>
    <xdr:sp macro="" textlink="">
      <xdr:nvSpPr>
        <xdr:cNvPr id="247" name="TextBox 246">
          <a:extLst>
            <a:ext uri="{FF2B5EF4-FFF2-40B4-BE49-F238E27FC236}">
              <a16:creationId xmlns:a16="http://schemas.microsoft.com/office/drawing/2014/main" id="{07A0D408-8CE8-4462-9EF0-BB007F018630}"/>
            </a:ext>
          </a:extLst>
        </xdr:cNvPr>
        <xdr:cNvSpPr txBox="1"/>
      </xdr:nvSpPr>
      <xdr:spPr>
        <a:xfrm>
          <a:off x="9829800" y="236136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722</xdr:row>
      <xdr:rowOff>0</xdr:rowOff>
    </xdr:from>
    <xdr:ext cx="184731" cy="264560"/>
    <xdr:sp macro="" textlink="">
      <xdr:nvSpPr>
        <xdr:cNvPr id="248" name="TextBox 247">
          <a:extLst>
            <a:ext uri="{FF2B5EF4-FFF2-40B4-BE49-F238E27FC236}">
              <a16:creationId xmlns:a16="http://schemas.microsoft.com/office/drawing/2014/main" id="{D271D6E2-EFA3-4524-9C1F-007514B967E8}"/>
            </a:ext>
          </a:extLst>
        </xdr:cNvPr>
        <xdr:cNvSpPr txBox="1"/>
      </xdr:nvSpPr>
      <xdr:spPr>
        <a:xfrm>
          <a:off x="9829800" y="236136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722</xdr:row>
      <xdr:rowOff>0</xdr:rowOff>
    </xdr:from>
    <xdr:ext cx="184731" cy="264560"/>
    <xdr:sp macro="" textlink="">
      <xdr:nvSpPr>
        <xdr:cNvPr id="249" name="TextBox 248">
          <a:extLst>
            <a:ext uri="{FF2B5EF4-FFF2-40B4-BE49-F238E27FC236}">
              <a16:creationId xmlns:a16="http://schemas.microsoft.com/office/drawing/2014/main" id="{7A4DBC11-3F3A-4D26-9D1D-7BCC9D9D9480}"/>
            </a:ext>
          </a:extLst>
        </xdr:cNvPr>
        <xdr:cNvSpPr txBox="1"/>
      </xdr:nvSpPr>
      <xdr:spPr>
        <a:xfrm>
          <a:off x="9829800" y="236136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722</xdr:row>
      <xdr:rowOff>0</xdr:rowOff>
    </xdr:from>
    <xdr:ext cx="184731" cy="264560"/>
    <xdr:sp macro="" textlink="">
      <xdr:nvSpPr>
        <xdr:cNvPr id="250" name="TextBox 249">
          <a:extLst>
            <a:ext uri="{FF2B5EF4-FFF2-40B4-BE49-F238E27FC236}">
              <a16:creationId xmlns:a16="http://schemas.microsoft.com/office/drawing/2014/main" id="{7BCD4AB1-33A8-4331-B723-1D1898F5CF9C}"/>
            </a:ext>
          </a:extLst>
        </xdr:cNvPr>
        <xdr:cNvSpPr txBox="1"/>
      </xdr:nvSpPr>
      <xdr:spPr>
        <a:xfrm>
          <a:off x="9829800" y="236136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722</xdr:row>
      <xdr:rowOff>0</xdr:rowOff>
    </xdr:from>
    <xdr:ext cx="184731" cy="264560"/>
    <xdr:sp macro="" textlink="">
      <xdr:nvSpPr>
        <xdr:cNvPr id="251" name="TextBox 250">
          <a:extLst>
            <a:ext uri="{FF2B5EF4-FFF2-40B4-BE49-F238E27FC236}">
              <a16:creationId xmlns:a16="http://schemas.microsoft.com/office/drawing/2014/main" id="{0D96E41F-1F19-4EB4-B260-84933448C07F}"/>
            </a:ext>
          </a:extLst>
        </xdr:cNvPr>
        <xdr:cNvSpPr txBox="1"/>
      </xdr:nvSpPr>
      <xdr:spPr>
        <a:xfrm>
          <a:off x="9829800" y="236136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722</xdr:row>
      <xdr:rowOff>0</xdr:rowOff>
    </xdr:from>
    <xdr:ext cx="184731" cy="264560"/>
    <xdr:sp macro="" textlink="">
      <xdr:nvSpPr>
        <xdr:cNvPr id="252" name="TextBox 251">
          <a:extLst>
            <a:ext uri="{FF2B5EF4-FFF2-40B4-BE49-F238E27FC236}">
              <a16:creationId xmlns:a16="http://schemas.microsoft.com/office/drawing/2014/main" id="{E5EC78F6-35DD-4F42-901F-A2823BD66899}"/>
            </a:ext>
          </a:extLst>
        </xdr:cNvPr>
        <xdr:cNvSpPr txBox="1"/>
      </xdr:nvSpPr>
      <xdr:spPr>
        <a:xfrm>
          <a:off x="9829800" y="236136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722</xdr:row>
      <xdr:rowOff>0</xdr:rowOff>
    </xdr:from>
    <xdr:ext cx="184731" cy="264560"/>
    <xdr:sp macro="" textlink="">
      <xdr:nvSpPr>
        <xdr:cNvPr id="253" name="TextBox 252">
          <a:extLst>
            <a:ext uri="{FF2B5EF4-FFF2-40B4-BE49-F238E27FC236}">
              <a16:creationId xmlns:a16="http://schemas.microsoft.com/office/drawing/2014/main" id="{B02D6F88-9454-40E7-B856-F3A6389BF44D}"/>
            </a:ext>
          </a:extLst>
        </xdr:cNvPr>
        <xdr:cNvSpPr txBox="1"/>
      </xdr:nvSpPr>
      <xdr:spPr>
        <a:xfrm>
          <a:off x="9829800" y="236136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722</xdr:row>
      <xdr:rowOff>0</xdr:rowOff>
    </xdr:from>
    <xdr:ext cx="184731" cy="264560"/>
    <xdr:sp macro="" textlink="">
      <xdr:nvSpPr>
        <xdr:cNvPr id="254" name="TextBox 253">
          <a:extLst>
            <a:ext uri="{FF2B5EF4-FFF2-40B4-BE49-F238E27FC236}">
              <a16:creationId xmlns:a16="http://schemas.microsoft.com/office/drawing/2014/main" id="{673AC432-7573-43AF-94BC-14EF9F8EE222}"/>
            </a:ext>
          </a:extLst>
        </xdr:cNvPr>
        <xdr:cNvSpPr txBox="1"/>
      </xdr:nvSpPr>
      <xdr:spPr>
        <a:xfrm>
          <a:off x="9829800" y="236136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722</xdr:row>
      <xdr:rowOff>0</xdr:rowOff>
    </xdr:from>
    <xdr:ext cx="184731" cy="264560"/>
    <xdr:sp macro="" textlink="">
      <xdr:nvSpPr>
        <xdr:cNvPr id="255" name="TextBox 254">
          <a:extLst>
            <a:ext uri="{FF2B5EF4-FFF2-40B4-BE49-F238E27FC236}">
              <a16:creationId xmlns:a16="http://schemas.microsoft.com/office/drawing/2014/main" id="{3429FA1C-2752-4B94-9BAF-3AC96D3ABC5B}"/>
            </a:ext>
          </a:extLst>
        </xdr:cNvPr>
        <xdr:cNvSpPr txBox="1"/>
      </xdr:nvSpPr>
      <xdr:spPr>
        <a:xfrm>
          <a:off x="9829800" y="236136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722</xdr:row>
      <xdr:rowOff>0</xdr:rowOff>
    </xdr:from>
    <xdr:ext cx="184731" cy="264560"/>
    <xdr:sp macro="" textlink="">
      <xdr:nvSpPr>
        <xdr:cNvPr id="256" name="TextBox 255">
          <a:extLst>
            <a:ext uri="{FF2B5EF4-FFF2-40B4-BE49-F238E27FC236}">
              <a16:creationId xmlns:a16="http://schemas.microsoft.com/office/drawing/2014/main" id="{6BC847D1-A45C-4C0B-93CF-DB2FC1A9A5AB}"/>
            </a:ext>
          </a:extLst>
        </xdr:cNvPr>
        <xdr:cNvSpPr txBox="1"/>
      </xdr:nvSpPr>
      <xdr:spPr>
        <a:xfrm>
          <a:off x="9829800" y="236136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722</xdr:row>
      <xdr:rowOff>0</xdr:rowOff>
    </xdr:from>
    <xdr:ext cx="184731" cy="264560"/>
    <xdr:sp macro="" textlink="">
      <xdr:nvSpPr>
        <xdr:cNvPr id="257" name="TextBox 256">
          <a:extLst>
            <a:ext uri="{FF2B5EF4-FFF2-40B4-BE49-F238E27FC236}">
              <a16:creationId xmlns:a16="http://schemas.microsoft.com/office/drawing/2014/main" id="{B58B2236-9B93-40A0-9960-59C5A51D661A}"/>
            </a:ext>
          </a:extLst>
        </xdr:cNvPr>
        <xdr:cNvSpPr txBox="1"/>
      </xdr:nvSpPr>
      <xdr:spPr>
        <a:xfrm>
          <a:off x="9829800" y="236136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722</xdr:row>
      <xdr:rowOff>0</xdr:rowOff>
    </xdr:from>
    <xdr:ext cx="184731" cy="264560"/>
    <xdr:sp macro="" textlink="">
      <xdr:nvSpPr>
        <xdr:cNvPr id="258" name="TextBox 257">
          <a:extLst>
            <a:ext uri="{FF2B5EF4-FFF2-40B4-BE49-F238E27FC236}">
              <a16:creationId xmlns:a16="http://schemas.microsoft.com/office/drawing/2014/main" id="{5065EF13-9CE4-4A07-9E58-5C2AA989AFDA}"/>
            </a:ext>
          </a:extLst>
        </xdr:cNvPr>
        <xdr:cNvSpPr txBox="1"/>
      </xdr:nvSpPr>
      <xdr:spPr>
        <a:xfrm>
          <a:off x="9829800" y="236136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722</xdr:row>
      <xdr:rowOff>0</xdr:rowOff>
    </xdr:from>
    <xdr:ext cx="184731" cy="264560"/>
    <xdr:sp macro="" textlink="">
      <xdr:nvSpPr>
        <xdr:cNvPr id="259" name="TextBox 258">
          <a:extLst>
            <a:ext uri="{FF2B5EF4-FFF2-40B4-BE49-F238E27FC236}">
              <a16:creationId xmlns:a16="http://schemas.microsoft.com/office/drawing/2014/main" id="{ED00554A-01F8-4228-B63D-C378C0022CAB}"/>
            </a:ext>
          </a:extLst>
        </xdr:cNvPr>
        <xdr:cNvSpPr txBox="1"/>
      </xdr:nvSpPr>
      <xdr:spPr>
        <a:xfrm>
          <a:off x="9829800" y="236136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722</xdr:row>
      <xdr:rowOff>0</xdr:rowOff>
    </xdr:from>
    <xdr:ext cx="184731" cy="264560"/>
    <xdr:sp macro="" textlink="">
      <xdr:nvSpPr>
        <xdr:cNvPr id="260" name="TextBox 259">
          <a:extLst>
            <a:ext uri="{FF2B5EF4-FFF2-40B4-BE49-F238E27FC236}">
              <a16:creationId xmlns:a16="http://schemas.microsoft.com/office/drawing/2014/main" id="{47960285-94B5-4DDD-AB8F-B498CFAFD87E}"/>
            </a:ext>
          </a:extLst>
        </xdr:cNvPr>
        <xdr:cNvSpPr txBox="1"/>
      </xdr:nvSpPr>
      <xdr:spPr>
        <a:xfrm>
          <a:off x="9829800" y="236136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722</xdr:row>
      <xdr:rowOff>0</xdr:rowOff>
    </xdr:from>
    <xdr:ext cx="184731" cy="264560"/>
    <xdr:sp macro="" textlink="">
      <xdr:nvSpPr>
        <xdr:cNvPr id="261" name="TextBox 260">
          <a:extLst>
            <a:ext uri="{FF2B5EF4-FFF2-40B4-BE49-F238E27FC236}">
              <a16:creationId xmlns:a16="http://schemas.microsoft.com/office/drawing/2014/main" id="{4C955D76-1077-4ED7-B54C-51AEF122FB9F}"/>
            </a:ext>
          </a:extLst>
        </xdr:cNvPr>
        <xdr:cNvSpPr txBox="1"/>
      </xdr:nvSpPr>
      <xdr:spPr>
        <a:xfrm>
          <a:off x="9829800" y="236136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722</xdr:row>
      <xdr:rowOff>0</xdr:rowOff>
    </xdr:from>
    <xdr:ext cx="184731" cy="264560"/>
    <xdr:sp macro="" textlink="">
      <xdr:nvSpPr>
        <xdr:cNvPr id="262" name="TextBox 261">
          <a:extLst>
            <a:ext uri="{FF2B5EF4-FFF2-40B4-BE49-F238E27FC236}">
              <a16:creationId xmlns:a16="http://schemas.microsoft.com/office/drawing/2014/main" id="{4BF3AA37-AE24-4C24-AC80-71CEA29849D0}"/>
            </a:ext>
          </a:extLst>
        </xdr:cNvPr>
        <xdr:cNvSpPr txBox="1"/>
      </xdr:nvSpPr>
      <xdr:spPr>
        <a:xfrm>
          <a:off x="9829800" y="236136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722</xdr:row>
      <xdr:rowOff>0</xdr:rowOff>
    </xdr:from>
    <xdr:ext cx="184731" cy="264560"/>
    <xdr:sp macro="" textlink="">
      <xdr:nvSpPr>
        <xdr:cNvPr id="263" name="TextBox 262">
          <a:extLst>
            <a:ext uri="{FF2B5EF4-FFF2-40B4-BE49-F238E27FC236}">
              <a16:creationId xmlns:a16="http://schemas.microsoft.com/office/drawing/2014/main" id="{CB68A057-798E-4373-8AF7-27CD146F529D}"/>
            </a:ext>
          </a:extLst>
        </xdr:cNvPr>
        <xdr:cNvSpPr txBox="1"/>
      </xdr:nvSpPr>
      <xdr:spPr>
        <a:xfrm>
          <a:off x="9829800" y="236136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722</xdr:row>
      <xdr:rowOff>0</xdr:rowOff>
    </xdr:from>
    <xdr:ext cx="184731" cy="264560"/>
    <xdr:sp macro="" textlink="">
      <xdr:nvSpPr>
        <xdr:cNvPr id="264" name="TextBox 263">
          <a:extLst>
            <a:ext uri="{FF2B5EF4-FFF2-40B4-BE49-F238E27FC236}">
              <a16:creationId xmlns:a16="http://schemas.microsoft.com/office/drawing/2014/main" id="{00165F91-B6C9-4082-9AD6-08EE3C52E435}"/>
            </a:ext>
          </a:extLst>
        </xdr:cNvPr>
        <xdr:cNvSpPr txBox="1"/>
      </xdr:nvSpPr>
      <xdr:spPr>
        <a:xfrm>
          <a:off x="9829800" y="236136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722</xdr:row>
      <xdr:rowOff>0</xdr:rowOff>
    </xdr:from>
    <xdr:ext cx="184731" cy="264560"/>
    <xdr:sp macro="" textlink="">
      <xdr:nvSpPr>
        <xdr:cNvPr id="265" name="TextBox 264">
          <a:extLst>
            <a:ext uri="{FF2B5EF4-FFF2-40B4-BE49-F238E27FC236}">
              <a16:creationId xmlns:a16="http://schemas.microsoft.com/office/drawing/2014/main" id="{9EADDAE7-0BFE-4AFE-A613-0CDEBDC4E863}"/>
            </a:ext>
          </a:extLst>
        </xdr:cNvPr>
        <xdr:cNvSpPr txBox="1"/>
      </xdr:nvSpPr>
      <xdr:spPr>
        <a:xfrm>
          <a:off x="9829800" y="236136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722</xdr:row>
      <xdr:rowOff>0</xdr:rowOff>
    </xdr:from>
    <xdr:ext cx="184731" cy="264560"/>
    <xdr:sp macro="" textlink="">
      <xdr:nvSpPr>
        <xdr:cNvPr id="266" name="TextBox 265">
          <a:extLst>
            <a:ext uri="{FF2B5EF4-FFF2-40B4-BE49-F238E27FC236}">
              <a16:creationId xmlns:a16="http://schemas.microsoft.com/office/drawing/2014/main" id="{A58F9C71-4946-490B-A5AA-6008326345F2}"/>
            </a:ext>
          </a:extLst>
        </xdr:cNvPr>
        <xdr:cNvSpPr txBox="1"/>
      </xdr:nvSpPr>
      <xdr:spPr>
        <a:xfrm>
          <a:off x="9829800" y="236136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722</xdr:row>
      <xdr:rowOff>0</xdr:rowOff>
    </xdr:from>
    <xdr:ext cx="184731" cy="264560"/>
    <xdr:sp macro="" textlink="">
      <xdr:nvSpPr>
        <xdr:cNvPr id="267" name="TextBox 266">
          <a:extLst>
            <a:ext uri="{FF2B5EF4-FFF2-40B4-BE49-F238E27FC236}">
              <a16:creationId xmlns:a16="http://schemas.microsoft.com/office/drawing/2014/main" id="{332B5F74-555A-4553-AAB2-6347BBAB4552}"/>
            </a:ext>
          </a:extLst>
        </xdr:cNvPr>
        <xdr:cNvSpPr txBox="1"/>
      </xdr:nvSpPr>
      <xdr:spPr>
        <a:xfrm>
          <a:off x="9829800" y="236136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722</xdr:row>
      <xdr:rowOff>0</xdr:rowOff>
    </xdr:from>
    <xdr:ext cx="184731" cy="264560"/>
    <xdr:sp macro="" textlink="">
      <xdr:nvSpPr>
        <xdr:cNvPr id="268" name="TextBox 267">
          <a:extLst>
            <a:ext uri="{FF2B5EF4-FFF2-40B4-BE49-F238E27FC236}">
              <a16:creationId xmlns:a16="http://schemas.microsoft.com/office/drawing/2014/main" id="{AE8A597B-D68C-44DC-9DBE-B4C1A61E4AA5}"/>
            </a:ext>
          </a:extLst>
        </xdr:cNvPr>
        <xdr:cNvSpPr txBox="1"/>
      </xdr:nvSpPr>
      <xdr:spPr>
        <a:xfrm>
          <a:off x="9829800" y="236136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722</xdr:row>
      <xdr:rowOff>0</xdr:rowOff>
    </xdr:from>
    <xdr:ext cx="184731" cy="264560"/>
    <xdr:sp macro="" textlink="">
      <xdr:nvSpPr>
        <xdr:cNvPr id="269" name="TextBox 268">
          <a:extLst>
            <a:ext uri="{FF2B5EF4-FFF2-40B4-BE49-F238E27FC236}">
              <a16:creationId xmlns:a16="http://schemas.microsoft.com/office/drawing/2014/main" id="{48FEB13B-2E02-4F29-8EE5-537C780FEF7B}"/>
            </a:ext>
          </a:extLst>
        </xdr:cNvPr>
        <xdr:cNvSpPr txBox="1"/>
      </xdr:nvSpPr>
      <xdr:spPr>
        <a:xfrm>
          <a:off x="9829800" y="236136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722</xdr:row>
      <xdr:rowOff>0</xdr:rowOff>
    </xdr:from>
    <xdr:ext cx="184731" cy="264560"/>
    <xdr:sp macro="" textlink="">
      <xdr:nvSpPr>
        <xdr:cNvPr id="270" name="TextBox 269">
          <a:extLst>
            <a:ext uri="{FF2B5EF4-FFF2-40B4-BE49-F238E27FC236}">
              <a16:creationId xmlns:a16="http://schemas.microsoft.com/office/drawing/2014/main" id="{39F90B9E-04A9-448D-AA56-EEB282B8713A}"/>
            </a:ext>
          </a:extLst>
        </xdr:cNvPr>
        <xdr:cNvSpPr txBox="1"/>
      </xdr:nvSpPr>
      <xdr:spPr>
        <a:xfrm>
          <a:off x="9829800" y="236136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723</xdr:row>
      <xdr:rowOff>0</xdr:rowOff>
    </xdr:from>
    <xdr:ext cx="184731" cy="264560"/>
    <xdr:sp macro="" textlink="">
      <xdr:nvSpPr>
        <xdr:cNvPr id="271" name="TextBox 270">
          <a:extLst>
            <a:ext uri="{FF2B5EF4-FFF2-40B4-BE49-F238E27FC236}">
              <a16:creationId xmlns:a16="http://schemas.microsoft.com/office/drawing/2014/main" id="{1212DE5C-A515-4B58-B0F3-712761339F5A}"/>
            </a:ext>
          </a:extLst>
        </xdr:cNvPr>
        <xdr:cNvSpPr txBox="1"/>
      </xdr:nvSpPr>
      <xdr:spPr>
        <a:xfrm>
          <a:off x="9829800" y="236326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723</xdr:row>
      <xdr:rowOff>0</xdr:rowOff>
    </xdr:from>
    <xdr:ext cx="184731" cy="264560"/>
    <xdr:sp macro="" textlink="">
      <xdr:nvSpPr>
        <xdr:cNvPr id="272" name="TextBox 271">
          <a:extLst>
            <a:ext uri="{FF2B5EF4-FFF2-40B4-BE49-F238E27FC236}">
              <a16:creationId xmlns:a16="http://schemas.microsoft.com/office/drawing/2014/main" id="{C78E9C92-E8B8-430F-B6A5-C0AA7FDE14B0}"/>
            </a:ext>
          </a:extLst>
        </xdr:cNvPr>
        <xdr:cNvSpPr txBox="1"/>
      </xdr:nvSpPr>
      <xdr:spPr>
        <a:xfrm>
          <a:off x="9829800" y="236326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723</xdr:row>
      <xdr:rowOff>0</xdr:rowOff>
    </xdr:from>
    <xdr:ext cx="184731" cy="264560"/>
    <xdr:sp macro="" textlink="">
      <xdr:nvSpPr>
        <xdr:cNvPr id="273" name="TextBox 272">
          <a:extLst>
            <a:ext uri="{FF2B5EF4-FFF2-40B4-BE49-F238E27FC236}">
              <a16:creationId xmlns:a16="http://schemas.microsoft.com/office/drawing/2014/main" id="{1A913582-8502-466B-B1E6-7C0C05BED6B9}"/>
            </a:ext>
          </a:extLst>
        </xdr:cNvPr>
        <xdr:cNvSpPr txBox="1"/>
      </xdr:nvSpPr>
      <xdr:spPr>
        <a:xfrm>
          <a:off x="9829800" y="236326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723</xdr:row>
      <xdr:rowOff>0</xdr:rowOff>
    </xdr:from>
    <xdr:ext cx="184731" cy="264560"/>
    <xdr:sp macro="" textlink="">
      <xdr:nvSpPr>
        <xdr:cNvPr id="274" name="TextBox 273">
          <a:extLst>
            <a:ext uri="{FF2B5EF4-FFF2-40B4-BE49-F238E27FC236}">
              <a16:creationId xmlns:a16="http://schemas.microsoft.com/office/drawing/2014/main" id="{64D6ABD0-EBB7-41F4-A4C2-8D2DE45A07E2}"/>
            </a:ext>
          </a:extLst>
        </xdr:cNvPr>
        <xdr:cNvSpPr txBox="1"/>
      </xdr:nvSpPr>
      <xdr:spPr>
        <a:xfrm>
          <a:off x="9829800" y="236326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723</xdr:row>
      <xdr:rowOff>0</xdr:rowOff>
    </xdr:from>
    <xdr:ext cx="184731" cy="264560"/>
    <xdr:sp macro="" textlink="">
      <xdr:nvSpPr>
        <xdr:cNvPr id="275" name="TextBox 274">
          <a:extLst>
            <a:ext uri="{FF2B5EF4-FFF2-40B4-BE49-F238E27FC236}">
              <a16:creationId xmlns:a16="http://schemas.microsoft.com/office/drawing/2014/main" id="{60F84BC9-86AC-4C08-97C0-4A0EBD450FDB}"/>
            </a:ext>
          </a:extLst>
        </xdr:cNvPr>
        <xdr:cNvSpPr txBox="1"/>
      </xdr:nvSpPr>
      <xdr:spPr>
        <a:xfrm>
          <a:off x="9829800" y="236326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723</xdr:row>
      <xdr:rowOff>0</xdr:rowOff>
    </xdr:from>
    <xdr:ext cx="184731" cy="264560"/>
    <xdr:sp macro="" textlink="">
      <xdr:nvSpPr>
        <xdr:cNvPr id="276" name="TextBox 275">
          <a:extLst>
            <a:ext uri="{FF2B5EF4-FFF2-40B4-BE49-F238E27FC236}">
              <a16:creationId xmlns:a16="http://schemas.microsoft.com/office/drawing/2014/main" id="{99FDDEF3-F01B-4B35-AFAE-56D27B4ABC0A}"/>
            </a:ext>
          </a:extLst>
        </xdr:cNvPr>
        <xdr:cNvSpPr txBox="1"/>
      </xdr:nvSpPr>
      <xdr:spPr>
        <a:xfrm>
          <a:off x="9829800" y="236326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723</xdr:row>
      <xdr:rowOff>0</xdr:rowOff>
    </xdr:from>
    <xdr:ext cx="184731" cy="264560"/>
    <xdr:sp macro="" textlink="">
      <xdr:nvSpPr>
        <xdr:cNvPr id="277" name="TextBox 276">
          <a:extLst>
            <a:ext uri="{FF2B5EF4-FFF2-40B4-BE49-F238E27FC236}">
              <a16:creationId xmlns:a16="http://schemas.microsoft.com/office/drawing/2014/main" id="{45676DEF-AD91-4569-A3E2-2A34130BA40D}"/>
            </a:ext>
          </a:extLst>
        </xdr:cNvPr>
        <xdr:cNvSpPr txBox="1"/>
      </xdr:nvSpPr>
      <xdr:spPr>
        <a:xfrm>
          <a:off x="9829800" y="236326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723</xdr:row>
      <xdr:rowOff>0</xdr:rowOff>
    </xdr:from>
    <xdr:ext cx="184731" cy="264560"/>
    <xdr:sp macro="" textlink="">
      <xdr:nvSpPr>
        <xdr:cNvPr id="278" name="TextBox 277">
          <a:extLst>
            <a:ext uri="{FF2B5EF4-FFF2-40B4-BE49-F238E27FC236}">
              <a16:creationId xmlns:a16="http://schemas.microsoft.com/office/drawing/2014/main" id="{602DF3B8-E59C-4386-8AAC-7E3280538725}"/>
            </a:ext>
          </a:extLst>
        </xdr:cNvPr>
        <xdr:cNvSpPr txBox="1"/>
      </xdr:nvSpPr>
      <xdr:spPr>
        <a:xfrm>
          <a:off x="9829800" y="236326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723</xdr:row>
      <xdr:rowOff>0</xdr:rowOff>
    </xdr:from>
    <xdr:ext cx="184731" cy="264560"/>
    <xdr:sp macro="" textlink="">
      <xdr:nvSpPr>
        <xdr:cNvPr id="279" name="TextBox 278">
          <a:extLst>
            <a:ext uri="{FF2B5EF4-FFF2-40B4-BE49-F238E27FC236}">
              <a16:creationId xmlns:a16="http://schemas.microsoft.com/office/drawing/2014/main" id="{9825BD06-AE73-4887-983E-8A2A96E256BC}"/>
            </a:ext>
          </a:extLst>
        </xdr:cNvPr>
        <xdr:cNvSpPr txBox="1"/>
      </xdr:nvSpPr>
      <xdr:spPr>
        <a:xfrm>
          <a:off x="9829800" y="236326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723</xdr:row>
      <xdr:rowOff>0</xdr:rowOff>
    </xdr:from>
    <xdr:ext cx="184731" cy="264560"/>
    <xdr:sp macro="" textlink="">
      <xdr:nvSpPr>
        <xdr:cNvPr id="280" name="TextBox 279">
          <a:extLst>
            <a:ext uri="{FF2B5EF4-FFF2-40B4-BE49-F238E27FC236}">
              <a16:creationId xmlns:a16="http://schemas.microsoft.com/office/drawing/2014/main" id="{9AB146BC-DB6E-4B75-B964-94ADB81DF3A8}"/>
            </a:ext>
          </a:extLst>
        </xdr:cNvPr>
        <xdr:cNvSpPr txBox="1"/>
      </xdr:nvSpPr>
      <xdr:spPr>
        <a:xfrm>
          <a:off x="9829800" y="236326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723</xdr:row>
      <xdr:rowOff>0</xdr:rowOff>
    </xdr:from>
    <xdr:ext cx="184731" cy="264560"/>
    <xdr:sp macro="" textlink="">
      <xdr:nvSpPr>
        <xdr:cNvPr id="281" name="TextBox 280">
          <a:extLst>
            <a:ext uri="{FF2B5EF4-FFF2-40B4-BE49-F238E27FC236}">
              <a16:creationId xmlns:a16="http://schemas.microsoft.com/office/drawing/2014/main" id="{132A2CFF-E0C9-422B-ACB1-4A0F39FED03D}"/>
            </a:ext>
          </a:extLst>
        </xdr:cNvPr>
        <xdr:cNvSpPr txBox="1"/>
      </xdr:nvSpPr>
      <xdr:spPr>
        <a:xfrm>
          <a:off x="9829800" y="236326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723</xdr:row>
      <xdr:rowOff>0</xdr:rowOff>
    </xdr:from>
    <xdr:ext cx="184731" cy="264560"/>
    <xdr:sp macro="" textlink="">
      <xdr:nvSpPr>
        <xdr:cNvPr id="282" name="TextBox 281">
          <a:extLst>
            <a:ext uri="{FF2B5EF4-FFF2-40B4-BE49-F238E27FC236}">
              <a16:creationId xmlns:a16="http://schemas.microsoft.com/office/drawing/2014/main" id="{D7680377-A29D-4AAF-99C5-615BC0EF8797}"/>
            </a:ext>
          </a:extLst>
        </xdr:cNvPr>
        <xdr:cNvSpPr txBox="1"/>
      </xdr:nvSpPr>
      <xdr:spPr>
        <a:xfrm>
          <a:off x="9829800" y="236326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723</xdr:row>
      <xdr:rowOff>0</xdr:rowOff>
    </xdr:from>
    <xdr:ext cx="184731" cy="264560"/>
    <xdr:sp macro="" textlink="">
      <xdr:nvSpPr>
        <xdr:cNvPr id="283" name="TextBox 282">
          <a:extLst>
            <a:ext uri="{FF2B5EF4-FFF2-40B4-BE49-F238E27FC236}">
              <a16:creationId xmlns:a16="http://schemas.microsoft.com/office/drawing/2014/main" id="{6F705B57-D52F-47C3-BCB7-4556D2236015}"/>
            </a:ext>
          </a:extLst>
        </xdr:cNvPr>
        <xdr:cNvSpPr txBox="1"/>
      </xdr:nvSpPr>
      <xdr:spPr>
        <a:xfrm>
          <a:off x="9829800" y="236326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723</xdr:row>
      <xdr:rowOff>0</xdr:rowOff>
    </xdr:from>
    <xdr:ext cx="184731" cy="264560"/>
    <xdr:sp macro="" textlink="">
      <xdr:nvSpPr>
        <xdr:cNvPr id="284" name="TextBox 283">
          <a:extLst>
            <a:ext uri="{FF2B5EF4-FFF2-40B4-BE49-F238E27FC236}">
              <a16:creationId xmlns:a16="http://schemas.microsoft.com/office/drawing/2014/main" id="{055952E7-F72A-4EAF-A682-CEEAF7AA3F8A}"/>
            </a:ext>
          </a:extLst>
        </xdr:cNvPr>
        <xdr:cNvSpPr txBox="1"/>
      </xdr:nvSpPr>
      <xdr:spPr>
        <a:xfrm>
          <a:off x="9829800" y="236326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723</xdr:row>
      <xdr:rowOff>0</xdr:rowOff>
    </xdr:from>
    <xdr:ext cx="184731" cy="264560"/>
    <xdr:sp macro="" textlink="">
      <xdr:nvSpPr>
        <xdr:cNvPr id="285" name="TextBox 284">
          <a:extLst>
            <a:ext uri="{FF2B5EF4-FFF2-40B4-BE49-F238E27FC236}">
              <a16:creationId xmlns:a16="http://schemas.microsoft.com/office/drawing/2014/main" id="{EBC47C4C-610B-483B-8B83-B86F8B3A3F74}"/>
            </a:ext>
          </a:extLst>
        </xdr:cNvPr>
        <xdr:cNvSpPr txBox="1"/>
      </xdr:nvSpPr>
      <xdr:spPr>
        <a:xfrm>
          <a:off x="9829800" y="236326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723</xdr:row>
      <xdr:rowOff>0</xdr:rowOff>
    </xdr:from>
    <xdr:ext cx="184731" cy="264560"/>
    <xdr:sp macro="" textlink="">
      <xdr:nvSpPr>
        <xdr:cNvPr id="286" name="TextBox 285">
          <a:extLst>
            <a:ext uri="{FF2B5EF4-FFF2-40B4-BE49-F238E27FC236}">
              <a16:creationId xmlns:a16="http://schemas.microsoft.com/office/drawing/2014/main" id="{C330E04E-B0B3-4678-852B-1F492DEBC22D}"/>
            </a:ext>
          </a:extLst>
        </xdr:cNvPr>
        <xdr:cNvSpPr txBox="1"/>
      </xdr:nvSpPr>
      <xdr:spPr>
        <a:xfrm>
          <a:off x="9829800" y="236326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723</xdr:row>
      <xdr:rowOff>0</xdr:rowOff>
    </xdr:from>
    <xdr:ext cx="184731" cy="264560"/>
    <xdr:sp macro="" textlink="">
      <xdr:nvSpPr>
        <xdr:cNvPr id="287" name="TextBox 286">
          <a:extLst>
            <a:ext uri="{FF2B5EF4-FFF2-40B4-BE49-F238E27FC236}">
              <a16:creationId xmlns:a16="http://schemas.microsoft.com/office/drawing/2014/main" id="{5D303835-B2A4-4FDF-B0A7-A8B245F0D465}"/>
            </a:ext>
          </a:extLst>
        </xdr:cNvPr>
        <xdr:cNvSpPr txBox="1"/>
      </xdr:nvSpPr>
      <xdr:spPr>
        <a:xfrm>
          <a:off x="9829800" y="236326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723</xdr:row>
      <xdr:rowOff>0</xdr:rowOff>
    </xdr:from>
    <xdr:ext cx="184731" cy="264560"/>
    <xdr:sp macro="" textlink="">
      <xdr:nvSpPr>
        <xdr:cNvPr id="288" name="TextBox 287">
          <a:extLst>
            <a:ext uri="{FF2B5EF4-FFF2-40B4-BE49-F238E27FC236}">
              <a16:creationId xmlns:a16="http://schemas.microsoft.com/office/drawing/2014/main" id="{6DED260B-099C-45B6-9A6D-ED467562EDE7}"/>
            </a:ext>
          </a:extLst>
        </xdr:cNvPr>
        <xdr:cNvSpPr txBox="1"/>
      </xdr:nvSpPr>
      <xdr:spPr>
        <a:xfrm>
          <a:off x="9829800" y="236326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723</xdr:row>
      <xdr:rowOff>0</xdr:rowOff>
    </xdr:from>
    <xdr:ext cx="184731" cy="264560"/>
    <xdr:sp macro="" textlink="">
      <xdr:nvSpPr>
        <xdr:cNvPr id="289" name="TextBox 288">
          <a:extLst>
            <a:ext uri="{FF2B5EF4-FFF2-40B4-BE49-F238E27FC236}">
              <a16:creationId xmlns:a16="http://schemas.microsoft.com/office/drawing/2014/main" id="{D2E19A4A-F153-4B57-82F8-091CE39F1F53}"/>
            </a:ext>
          </a:extLst>
        </xdr:cNvPr>
        <xdr:cNvSpPr txBox="1"/>
      </xdr:nvSpPr>
      <xdr:spPr>
        <a:xfrm>
          <a:off x="9829800" y="236326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723</xdr:row>
      <xdr:rowOff>0</xdr:rowOff>
    </xdr:from>
    <xdr:ext cx="184731" cy="264560"/>
    <xdr:sp macro="" textlink="">
      <xdr:nvSpPr>
        <xdr:cNvPr id="290" name="TextBox 289">
          <a:extLst>
            <a:ext uri="{FF2B5EF4-FFF2-40B4-BE49-F238E27FC236}">
              <a16:creationId xmlns:a16="http://schemas.microsoft.com/office/drawing/2014/main" id="{273540C0-84EA-4D40-928B-FFF71A6B0D13}"/>
            </a:ext>
          </a:extLst>
        </xdr:cNvPr>
        <xdr:cNvSpPr txBox="1"/>
      </xdr:nvSpPr>
      <xdr:spPr>
        <a:xfrm>
          <a:off x="9829800" y="236326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723</xdr:row>
      <xdr:rowOff>0</xdr:rowOff>
    </xdr:from>
    <xdr:ext cx="184731" cy="264560"/>
    <xdr:sp macro="" textlink="">
      <xdr:nvSpPr>
        <xdr:cNvPr id="291" name="TextBox 290">
          <a:extLst>
            <a:ext uri="{FF2B5EF4-FFF2-40B4-BE49-F238E27FC236}">
              <a16:creationId xmlns:a16="http://schemas.microsoft.com/office/drawing/2014/main" id="{101A8AE6-358C-4E7C-8E20-23807E133C55}"/>
            </a:ext>
          </a:extLst>
        </xdr:cNvPr>
        <xdr:cNvSpPr txBox="1"/>
      </xdr:nvSpPr>
      <xdr:spPr>
        <a:xfrm>
          <a:off x="9829800" y="236326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723</xdr:row>
      <xdr:rowOff>0</xdr:rowOff>
    </xdr:from>
    <xdr:ext cx="184731" cy="264560"/>
    <xdr:sp macro="" textlink="">
      <xdr:nvSpPr>
        <xdr:cNvPr id="292" name="TextBox 291">
          <a:extLst>
            <a:ext uri="{FF2B5EF4-FFF2-40B4-BE49-F238E27FC236}">
              <a16:creationId xmlns:a16="http://schemas.microsoft.com/office/drawing/2014/main" id="{06946248-8C3F-4C3A-91C8-C6E0C228CC6B}"/>
            </a:ext>
          </a:extLst>
        </xdr:cNvPr>
        <xdr:cNvSpPr txBox="1"/>
      </xdr:nvSpPr>
      <xdr:spPr>
        <a:xfrm>
          <a:off x="9829800" y="236326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723</xdr:row>
      <xdr:rowOff>0</xdr:rowOff>
    </xdr:from>
    <xdr:ext cx="184731" cy="264560"/>
    <xdr:sp macro="" textlink="">
      <xdr:nvSpPr>
        <xdr:cNvPr id="293" name="TextBox 292">
          <a:extLst>
            <a:ext uri="{FF2B5EF4-FFF2-40B4-BE49-F238E27FC236}">
              <a16:creationId xmlns:a16="http://schemas.microsoft.com/office/drawing/2014/main" id="{1FD41727-D111-4DD5-9050-F4DED7BFC5CE}"/>
            </a:ext>
          </a:extLst>
        </xdr:cNvPr>
        <xdr:cNvSpPr txBox="1"/>
      </xdr:nvSpPr>
      <xdr:spPr>
        <a:xfrm>
          <a:off x="9829800" y="236326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723</xdr:row>
      <xdr:rowOff>0</xdr:rowOff>
    </xdr:from>
    <xdr:ext cx="184731" cy="264560"/>
    <xdr:sp macro="" textlink="">
      <xdr:nvSpPr>
        <xdr:cNvPr id="294" name="TextBox 293">
          <a:extLst>
            <a:ext uri="{FF2B5EF4-FFF2-40B4-BE49-F238E27FC236}">
              <a16:creationId xmlns:a16="http://schemas.microsoft.com/office/drawing/2014/main" id="{7F40B2C4-4D9A-453A-91FF-3F2125FECF88}"/>
            </a:ext>
          </a:extLst>
        </xdr:cNvPr>
        <xdr:cNvSpPr txBox="1"/>
      </xdr:nvSpPr>
      <xdr:spPr>
        <a:xfrm>
          <a:off x="9829800" y="236326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723</xdr:row>
      <xdr:rowOff>0</xdr:rowOff>
    </xdr:from>
    <xdr:ext cx="184731" cy="264560"/>
    <xdr:sp macro="" textlink="">
      <xdr:nvSpPr>
        <xdr:cNvPr id="295" name="TextBox 294">
          <a:extLst>
            <a:ext uri="{FF2B5EF4-FFF2-40B4-BE49-F238E27FC236}">
              <a16:creationId xmlns:a16="http://schemas.microsoft.com/office/drawing/2014/main" id="{ABAD349F-43C5-4B34-8645-ACA7F374D3E1}"/>
            </a:ext>
          </a:extLst>
        </xdr:cNvPr>
        <xdr:cNvSpPr txBox="1"/>
      </xdr:nvSpPr>
      <xdr:spPr>
        <a:xfrm>
          <a:off x="9829800" y="236326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724</xdr:row>
      <xdr:rowOff>0</xdr:rowOff>
    </xdr:from>
    <xdr:ext cx="184731" cy="264560"/>
    <xdr:sp macro="" textlink="">
      <xdr:nvSpPr>
        <xdr:cNvPr id="296" name="TextBox 295">
          <a:extLst>
            <a:ext uri="{FF2B5EF4-FFF2-40B4-BE49-F238E27FC236}">
              <a16:creationId xmlns:a16="http://schemas.microsoft.com/office/drawing/2014/main" id="{238BC5E3-5EFE-4993-B1EC-8743581D9E02}"/>
            </a:ext>
          </a:extLst>
        </xdr:cNvPr>
        <xdr:cNvSpPr txBox="1"/>
      </xdr:nvSpPr>
      <xdr:spPr>
        <a:xfrm>
          <a:off x="9829800" y="236517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724</xdr:row>
      <xdr:rowOff>0</xdr:rowOff>
    </xdr:from>
    <xdr:ext cx="184731" cy="264560"/>
    <xdr:sp macro="" textlink="">
      <xdr:nvSpPr>
        <xdr:cNvPr id="297" name="TextBox 296">
          <a:extLst>
            <a:ext uri="{FF2B5EF4-FFF2-40B4-BE49-F238E27FC236}">
              <a16:creationId xmlns:a16="http://schemas.microsoft.com/office/drawing/2014/main" id="{3B98E228-6F3B-4DF2-B313-63BF04A7A433}"/>
            </a:ext>
          </a:extLst>
        </xdr:cNvPr>
        <xdr:cNvSpPr txBox="1"/>
      </xdr:nvSpPr>
      <xdr:spPr>
        <a:xfrm>
          <a:off x="9829800" y="236517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724</xdr:row>
      <xdr:rowOff>0</xdr:rowOff>
    </xdr:from>
    <xdr:ext cx="184731" cy="264560"/>
    <xdr:sp macro="" textlink="">
      <xdr:nvSpPr>
        <xdr:cNvPr id="298" name="TextBox 297">
          <a:extLst>
            <a:ext uri="{FF2B5EF4-FFF2-40B4-BE49-F238E27FC236}">
              <a16:creationId xmlns:a16="http://schemas.microsoft.com/office/drawing/2014/main" id="{B1A4C6A0-0A70-4B16-86EE-74ABE0432292}"/>
            </a:ext>
          </a:extLst>
        </xdr:cNvPr>
        <xdr:cNvSpPr txBox="1"/>
      </xdr:nvSpPr>
      <xdr:spPr>
        <a:xfrm>
          <a:off x="9829800" y="236517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724</xdr:row>
      <xdr:rowOff>0</xdr:rowOff>
    </xdr:from>
    <xdr:ext cx="184731" cy="264560"/>
    <xdr:sp macro="" textlink="">
      <xdr:nvSpPr>
        <xdr:cNvPr id="299" name="TextBox 298">
          <a:extLst>
            <a:ext uri="{FF2B5EF4-FFF2-40B4-BE49-F238E27FC236}">
              <a16:creationId xmlns:a16="http://schemas.microsoft.com/office/drawing/2014/main" id="{7597C0AB-684A-4792-9B9B-7ED1A7C0B304}"/>
            </a:ext>
          </a:extLst>
        </xdr:cNvPr>
        <xdr:cNvSpPr txBox="1"/>
      </xdr:nvSpPr>
      <xdr:spPr>
        <a:xfrm>
          <a:off x="9829800" y="236517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724</xdr:row>
      <xdr:rowOff>0</xdr:rowOff>
    </xdr:from>
    <xdr:ext cx="184731" cy="264560"/>
    <xdr:sp macro="" textlink="">
      <xdr:nvSpPr>
        <xdr:cNvPr id="300" name="TextBox 299">
          <a:extLst>
            <a:ext uri="{FF2B5EF4-FFF2-40B4-BE49-F238E27FC236}">
              <a16:creationId xmlns:a16="http://schemas.microsoft.com/office/drawing/2014/main" id="{776F312C-BA90-4479-9A9C-6A24E4263EA4}"/>
            </a:ext>
          </a:extLst>
        </xdr:cNvPr>
        <xdr:cNvSpPr txBox="1"/>
      </xdr:nvSpPr>
      <xdr:spPr>
        <a:xfrm>
          <a:off x="9829800" y="236517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724</xdr:row>
      <xdr:rowOff>0</xdr:rowOff>
    </xdr:from>
    <xdr:ext cx="184731" cy="264560"/>
    <xdr:sp macro="" textlink="">
      <xdr:nvSpPr>
        <xdr:cNvPr id="301" name="TextBox 300">
          <a:extLst>
            <a:ext uri="{FF2B5EF4-FFF2-40B4-BE49-F238E27FC236}">
              <a16:creationId xmlns:a16="http://schemas.microsoft.com/office/drawing/2014/main" id="{788E17D5-67B7-4B5A-B922-3DCC91B61C7A}"/>
            </a:ext>
          </a:extLst>
        </xdr:cNvPr>
        <xdr:cNvSpPr txBox="1"/>
      </xdr:nvSpPr>
      <xdr:spPr>
        <a:xfrm>
          <a:off x="9829800" y="236517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724</xdr:row>
      <xdr:rowOff>0</xdr:rowOff>
    </xdr:from>
    <xdr:ext cx="184731" cy="264560"/>
    <xdr:sp macro="" textlink="">
      <xdr:nvSpPr>
        <xdr:cNvPr id="302" name="TextBox 301">
          <a:extLst>
            <a:ext uri="{FF2B5EF4-FFF2-40B4-BE49-F238E27FC236}">
              <a16:creationId xmlns:a16="http://schemas.microsoft.com/office/drawing/2014/main" id="{491CC7D2-15A7-4BEE-A3DD-DFA167F56177}"/>
            </a:ext>
          </a:extLst>
        </xdr:cNvPr>
        <xdr:cNvSpPr txBox="1"/>
      </xdr:nvSpPr>
      <xdr:spPr>
        <a:xfrm>
          <a:off x="9829800" y="236517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724</xdr:row>
      <xdr:rowOff>0</xdr:rowOff>
    </xdr:from>
    <xdr:ext cx="184731" cy="264560"/>
    <xdr:sp macro="" textlink="">
      <xdr:nvSpPr>
        <xdr:cNvPr id="303" name="TextBox 302">
          <a:extLst>
            <a:ext uri="{FF2B5EF4-FFF2-40B4-BE49-F238E27FC236}">
              <a16:creationId xmlns:a16="http://schemas.microsoft.com/office/drawing/2014/main" id="{2B625E92-42F6-4B92-96AC-341262F85DE4}"/>
            </a:ext>
          </a:extLst>
        </xdr:cNvPr>
        <xdr:cNvSpPr txBox="1"/>
      </xdr:nvSpPr>
      <xdr:spPr>
        <a:xfrm>
          <a:off x="9829800" y="236517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724</xdr:row>
      <xdr:rowOff>0</xdr:rowOff>
    </xdr:from>
    <xdr:ext cx="184731" cy="264560"/>
    <xdr:sp macro="" textlink="">
      <xdr:nvSpPr>
        <xdr:cNvPr id="304" name="TextBox 303">
          <a:extLst>
            <a:ext uri="{FF2B5EF4-FFF2-40B4-BE49-F238E27FC236}">
              <a16:creationId xmlns:a16="http://schemas.microsoft.com/office/drawing/2014/main" id="{DE663949-0207-4BC3-B292-0DA81E78AE66}"/>
            </a:ext>
          </a:extLst>
        </xdr:cNvPr>
        <xdr:cNvSpPr txBox="1"/>
      </xdr:nvSpPr>
      <xdr:spPr>
        <a:xfrm>
          <a:off x="9829800" y="236517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724</xdr:row>
      <xdr:rowOff>0</xdr:rowOff>
    </xdr:from>
    <xdr:ext cx="184731" cy="264560"/>
    <xdr:sp macro="" textlink="">
      <xdr:nvSpPr>
        <xdr:cNvPr id="305" name="TextBox 304">
          <a:extLst>
            <a:ext uri="{FF2B5EF4-FFF2-40B4-BE49-F238E27FC236}">
              <a16:creationId xmlns:a16="http://schemas.microsoft.com/office/drawing/2014/main" id="{457373A0-FED2-49C5-9193-7C3B814AC84A}"/>
            </a:ext>
          </a:extLst>
        </xdr:cNvPr>
        <xdr:cNvSpPr txBox="1"/>
      </xdr:nvSpPr>
      <xdr:spPr>
        <a:xfrm>
          <a:off x="9829800" y="236517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724</xdr:row>
      <xdr:rowOff>0</xdr:rowOff>
    </xdr:from>
    <xdr:ext cx="184731" cy="264560"/>
    <xdr:sp macro="" textlink="">
      <xdr:nvSpPr>
        <xdr:cNvPr id="306" name="TextBox 305">
          <a:extLst>
            <a:ext uri="{FF2B5EF4-FFF2-40B4-BE49-F238E27FC236}">
              <a16:creationId xmlns:a16="http://schemas.microsoft.com/office/drawing/2014/main" id="{1F0DAC2A-51A8-40AF-957B-9BE41C37C305}"/>
            </a:ext>
          </a:extLst>
        </xdr:cNvPr>
        <xdr:cNvSpPr txBox="1"/>
      </xdr:nvSpPr>
      <xdr:spPr>
        <a:xfrm>
          <a:off x="9829800" y="236517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724</xdr:row>
      <xdr:rowOff>0</xdr:rowOff>
    </xdr:from>
    <xdr:ext cx="184731" cy="264560"/>
    <xdr:sp macro="" textlink="">
      <xdr:nvSpPr>
        <xdr:cNvPr id="307" name="TextBox 306">
          <a:extLst>
            <a:ext uri="{FF2B5EF4-FFF2-40B4-BE49-F238E27FC236}">
              <a16:creationId xmlns:a16="http://schemas.microsoft.com/office/drawing/2014/main" id="{2866237F-F312-412F-878D-317113D51AFA}"/>
            </a:ext>
          </a:extLst>
        </xdr:cNvPr>
        <xdr:cNvSpPr txBox="1"/>
      </xdr:nvSpPr>
      <xdr:spPr>
        <a:xfrm>
          <a:off x="9829800" y="236517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724</xdr:row>
      <xdr:rowOff>0</xdr:rowOff>
    </xdr:from>
    <xdr:ext cx="184731" cy="264560"/>
    <xdr:sp macro="" textlink="">
      <xdr:nvSpPr>
        <xdr:cNvPr id="308" name="TextBox 307">
          <a:extLst>
            <a:ext uri="{FF2B5EF4-FFF2-40B4-BE49-F238E27FC236}">
              <a16:creationId xmlns:a16="http://schemas.microsoft.com/office/drawing/2014/main" id="{E5D17102-C40C-47C2-8748-2BB7E17B3008}"/>
            </a:ext>
          </a:extLst>
        </xdr:cNvPr>
        <xdr:cNvSpPr txBox="1"/>
      </xdr:nvSpPr>
      <xdr:spPr>
        <a:xfrm>
          <a:off x="9829800" y="236517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724</xdr:row>
      <xdr:rowOff>0</xdr:rowOff>
    </xdr:from>
    <xdr:ext cx="184731" cy="264560"/>
    <xdr:sp macro="" textlink="">
      <xdr:nvSpPr>
        <xdr:cNvPr id="309" name="TextBox 308">
          <a:extLst>
            <a:ext uri="{FF2B5EF4-FFF2-40B4-BE49-F238E27FC236}">
              <a16:creationId xmlns:a16="http://schemas.microsoft.com/office/drawing/2014/main" id="{0E57FD59-409D-4728-8AD2-1263152DB587}"/>
            </a:ext>
          </a:extLst>
        </xdr:cNvPr>
        <xdr:cNvSpPr txBox="1"/>
      </xdr:nvSpPr>
      <xdr:spPr>
        <a:xfrm>
          <a:off x="9829800" y="236517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724</xdr:row>
      <xdr:rowOff>0</xdr:rowOff>
    </xdr:from>
    <xdr:ext cx="184731" cy="264560"/>
    <xdr:sp macro="" textlink="">
      <xdr:nvSpPr>
        <xdr:cNvPr id="310" name="TextBox 309">
          <a:extLst>
            <a:ext uri="{FF2B5EF4-FFF2-40B4-BE49-F238E27FC236}">
              <a16:creationId xmlns:a16="http://schemas.microsoft.com/office/drawing/2014/main" id="{9BCD2F83-92BC-48B5-B7AE-3C4EBA4C9385}"/>
            </a:ext>
          </a:extLst>
        </xdr:cNvPr>
        <xdr:cNvSpPr txBox="1"/>
      </xdr:nvSpPr>
      <xdr:spPr>
        <a:xfrm>
          <a:off x="9829800" y="236517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724</xdr:row>
      <xdr:rowOff>0</xdr:rowOff>
    </xdr:from>
    <xdr:ext cx="184731" cy="264560"/>
    <xdr:sp macro="" textlink="">
      <xdr:nvSpPr>
        <xdr:cNvPr id="311" name="TextBox 310">
          <a:extLst>
            <a:ext uri="{FF2B5EF4-FFF2-40B4-BE49-F238E27FC236}">
              <a16:creationId xmlns:a16="http://schemas.microsoft.com/office/drawing/2014/main" id="{FEF94645-4915-4E11-97AA-719920B97056}"/>
            </a:ext>
          </a:extLst>
        </xdr:cNvPr>
        <xdr:cNvSpPr txBox="1"/>
      </xdr:nvSpPr>
      <xdr:spPr>
        <a:xfrm>
          <a:off x="9829800" y="236517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724</xdr:row>
      <xdr:rowOff>0</xdr:rowOff>
    </xdr:from>
    <xdr:ext cx="184731" cy="264560"/>
    <xdr:sp macro="" textlink="">
      <xdr:nvSpPr>
        <xdr:cNvPr id="312" name="TextBox 311">
          <a:extLst>
            <a:ext uri="{FF2B5EF4-FFF2-40B4-BE49-F238E27FC236}">
              <a16:creationId xmlns:a16="http://schemas.microsoft.com/office/drawing/2014/main" id="{7FD537DD-59DC-4678-824F-4A4591F61CC2}"/>
            </a:ext>
          </a:extLst>
        </xdr:cNvPr>
        <xdr:cNvSpPr txBox="1"/>
      </xdr:nvSpPr>
      <xdr:spPr>
        <a:xfrm>
          <a:off x="9829800" y="236517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724</xdr:row>
      <xdr:rowOff>0</xdr:rowOff>
    </xdr:from>
    <xdr:ext cx="184731" cy="264560"/>
    <xdr:sp macro="" textlink="">
      <xdr:nvSpPr>
        <xdr:cNvPr id="313" name="TextBox 312">
          <a:extLst>
            <a:ext uri="{FF2B5EF4-FFF2-40B4-BE49-F238E27FC236}">
              <a16:creationId xmlns:a16="http://schemas.microsoft.com/office/drawing/2014/main" id="{E5044B3E-BFAE-4CD8-81B6-391E11EDA6F1}"/>
            </a:ext>
          </a:extLst>
        </xdr:cNvPr>
        <xdr:cNvSpPr txBox="1"/>
      </xdr:nvSpPr>
      <xdr:spPr>
        <a:xfrm>
          <a:off x="9829800" y="236517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724</xdr:row>
      <xdr:rowOff>0</xdr:rowOff>
    </xdr:from>
    <xdr:ext cx="184731" cy="264560"/>
    <xdr:sp macro="" textlink="">
      <xdr:nvSpPr>
        <xdr:cNvPr id="314" name="TextBox 313">
          <a:extLst>
            <a:ext uri="{FF2B5EF4-FFF2-40B4-BE49-F238E27FC236}">
              <a16:creationId xmlns:a16="http://schemas.microsoft.com/office/drawing/2014/main" id="{8431D04F-D584-4955-9ABD-176D55B21110}"/>
            </a:ext>
          </a:extLst>
        </xdr:cNvPr>
        <xdr:cNvSpPr txBox="1"/>
      </xdr:nvSpPr>
      <xdr:spPr>
        <a:xfrm>
          <a:off x="9829800" y="236517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724</xdr:row>
      <xdr:rowOff>0</xdr:rowOff>
    </xdr:from>
    <xdr:ext cx="184731" cy="264560"/>
    <xdr:sp macro="" textlink="">
      <xdr:nvSpPr>
        <xdr:cNvPr id="315" name="TextBox 314">
          <a:extLst>
            <a:ext uri="{FF2B5EF4-FFF2-40B4-BE49-F238E27FC236}">
              <a16:creationId xmlns:a16="http://schemas.microsoft.com/office/drawing/2014/main" id="{20426F88-C86B-48F4-8E42-DF2CE2AA8707}"/>
            </a:ext>
          </a:extLst>
        </xdr:cNvPr>
        <xdr:cNvSpPr txBox="1"/>
      </xdr:nvSpPr>
      <xdr:spPr>
        <a:xfrm>
          <a:off x="9829800" y="236517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724</xdr:row>
      <xdr:rowOff>0</xdr:rowOff>
    </xdr:from>
    <xdr:ext cx="184731" cy="264560"/>
    <xdr:sp macro="" textlink="">
      <xdr:nvSpPr>
        <xdr:cNvPr id="316" name="TextBox 315">
          <a:extLst>
            <a:ext uri="{FF2B5EF4-FFF2-40B4-BE49-F238E27FC236}">
              <a16:creationId xmlns:a16="http://schemas.microsoft.com/office/drawing/2014/main" id="{712B2B36-33AB-4940-990D-F40B0BC3D7D1}"/>
            </a:ext>
          </a:extLst>
        </xdr:cNvPr>
        <xdr:cNvSpPr txBox="1"/>
      </xdr:nvSpPr>
      <xdr:spPr>
        <a:xfrm>
          <a:off x="9829800" y="236517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724</xdr:row>
      <xdr:rowOff>0</xdr:rowOff>
    </xdr:from>
    <xdr:ext cx="184731" cy="264560"/>
    <xdr:sp macro="" textlink="">
      <xdr:nvSpPr>
        <xdr:cNvPr id="317" name="TextBox 316">
          <a:extLst>
            <a:ext uri="{FF2B5EF4-FFF2-40B4-BE49-F238E27FC236}">
              <a16:creationId xmlns:a16="http://schemas.microsoft.com/office/drawing/2014/main" id="{499215D9-71B2-4CA5-85FE-9B0AF5F18853}"/>
            </a:ext>
          </a:extLst>
        </xdr:cNvPr>
        <xdr:cNvSpPr txBox="1"/>
      </xdr:nvSpPr>
      <xdr:spPr>
        <a:xfrm>
          <a:off x="9829800" y="236517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724</xdr:row>
      <xdr:rowOff>0</xdr:rowOff>
    </xdr:from>
    <xdr:ext cx="184731" cy="264560"/>
    <xdr:sp macro="" textlink="">
      <xdr:nvSpPr>
        <xdr:cNvPr id="318" name="TextBox 317">
          <a:extLst>
            <a:ext uri="{FF2B5EF4-FFF2-40B4-BE49-F238E27FC236}">
              <a16:creationId xmlns:a16="http://schemas.microsoft.com/office/drawing/2014/main" id="{FAB4D7F2-C688-42FE-A302-E0C1153A037F}"/>
            </a:ext>
          </a:extLst>
        </xdr:cNvPr>
        <xdr:cNvSpPr txBox="1"/>
      </xdr:nvSpPr>
      <xdr:spPr>
        <a:xfrm>
          <a:off x="9829800" y="236517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724</xdr:row>
      <xdr:rowOff>0</xdr:rowOff>
    </xdr:from>
    <xdr:ext cx="184731" cy="264560"/>
    <xdr:sp macro="" textlink="">
      <xdr:nvSpPr>
        <xdr:cNvPr id="319" name="TextBox 318">
          <a:extLst>
            <a:ext uri="{FF2B5EF4-FFF2-40B4-BE49-F238E27FC236}">
              <a16:creationId xmlns:a16="http://schemas.microsoft.com/office/drawing/2014/main" id="{2114A299-2539-4F38-A74B-C57170C6A371}"/>
            </a:ext>
          </a:extLst>
        </xdr:cNvPr>
        <xdr:cNvSpPr txBox="1"/>
      </xdr:nvSpPr>
      <xdr:spPr>
        <a:xfrm>
          <a:off x="9829800" y="236517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724</xdr:row>
      <xdr:rowOff>0</xdr:rowOff>
    </xdr:from>
    <xdr:ext cx="184731" cy="264560"/>
    <xdr:sp macro="" textlink="">
      <xdr:nvSpPr>
        <xdr:cNvPr id="320" name="TextBox 319">
          <a:extLst>
            <a:ext uri="{FF2B5EF4-FFF2-40B4-BE49-F238E27FC236}">
              <a16:creationId xmlns:a16="http://schemas.microsoft.com/office/drawing/2014/main" id="{14559E18-8661-4105-B3E7-BDB563A4BCB4}"/>
            </a:ext>
          </a:extLst>
        </xdr:cNvPr>
        <xdr:cNvSpPr txBox="1"/>
      </xdr:nvSpPr>
      <xdr:spPr>
        <a:xfrm>
          <a:off x="9829800" y="236517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725</xdr:row>
      <xdr:rowOff>0</xdr:rowOff>
    </xdr:from>
    <xdr:ext cx="184731" cy="264560"/>
    <xdr:sp macro="" textlink="">
      <xdr:nvSpPr>
        <xdr:cNvPr id="321" name="TextBox 320">
          <a:extLst>
            <a:ext uri="{FF2B5EF4-FFF2-40B4-BE49-F238E27FC236}">
              <a16:creationId xmlns:a16="http://schemas.microsoft.com/office/drawing/2014/main" id="{1EA00DD1-7D37-48E5-BC54-E34161F35E76}"/>
            </a:ext>
          </a:extLst>
        </xdr:cNvPr>
        <xdr:cNvSpPr txBox="1"/>
      </xdr:nvSpPr>
      <xdr:spPr>
        <a:xfrm>
          <a:off x="9829800" y="236707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725</xdr:row>
      <xdr:rowOff>0</xdr:rowOff>
    </xdr:from>
    <xdr:ext cx="184731" cy="264560"/>
    <xdr:sp macro="" textlink="">
      <xdr:nvSpPr>
        <xdr:cNvPr id="322" name="TextBox 321">
          <a:extLst>
            <a:ext uri="{FF2B5EF4-FFF2-40B4-BE49-F238E27FC236}">
              <a16:creationId xmlns:a16="http://schemas.microsoft.com/office/drawing/2014/main" id="{5E3989F4-9F07-4063-84A8-FB4B2E034A28}"/>
            </a:ext>
          </a:extLst>
        </xdr:cNvPr>
        <xdr:cNvSpPr txBox="1"/>
      </xdr:nvSpPr>
      <xdr:spPr>
        <a:xfrm>
          <a:off x="9829800" y="236707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725</xdr:row>
      <xdr:rowOff>0</xdr:rowOff>
    </xdr:from>
    <xdr:ext cx="184731" cy="264560"/>
    <xdr:sp macro="" textlink="">
      <xdr:nvSpPr>
        <xdr:cNvPr id="323" name="TextBox 322">
          <a:extLst>
            <a:ext uri="{FF2B5EF4-FFF2-40B4-BE49-F238E27FC236}">
              <a16:creationId xmlns:a16="http://schemas.microsoft.com/office/drawing/2014/main" id="{B216A0BD-96DA-43A2-893A-5ABBBA73BC3D}"/>
            </a:ext>
          </a:extLst>
        </xdr:cNvPr>
        <xdr:cNvSpPr txBox="1"/>
      </xdr:nvSpPr>
      <xdr:spPr>
        <a:xfrm>
          <a:off x="9829800" y="236707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725</xdr:row>
      <xdr:rowOff>0</xdr:rowOff>
    </xdr:from>
    <xdr:ext cx="184731" cy="264560"/>
    <xdr:sp macro="" textlink="">
      <xdr:nvSpPr>
        <xdr:cNvPr id="324" name="TextBox 323">
          <a:extLst>
            <a:ext uri="{FF2B5EF4-FFF2-40B4-BE49-F238E27FC236}">
              <a16:creationId xmlns:a16="http://schemas.microsoft.com/office/drawing/2014/main" id="{BE6ABFF8-6AF8-4B74-B0DC-7C5515C5204E}"/>
            </a:ext>
          </a:extLst>
        </xdr:cNvPr>
        <xdr:cNvSpPr txBox="1"/>
      </xdr:nvSpPr>
      <xdr:spPr>
        <a:xfrm>
          <a:off x="9829800" y="236707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725</xdr:row>
      <xdr:rowOff>0</xdr:rowOff>
    </xdr:from>
    <xdr:ext cx="184731" cy="264560"/>
    <xdr:sp macro="" textlink="">
      <xdr:nvSpPr>
        <xdr:cNvPr id="325" name="TextBox 324">
          <a:extLst>
            <a:ext uri="{FF2B5EF4-FFF2-40B4-BE49-F238E27FC236}">
              <a16:creationId xmlns:a16="http://schemas.microsoft.com/office/drawing/2014/main" id="{87A08350-0B78-46CB-94B7-131C12DF09D5}"/>
            </a:ext>
          </a:extLst>
        </xdr:cNvPr>
        <xdr:cNvSpPr txBox="1"/>
      </xdr:nvSpPr>
      <xdr:spPr>
        <a:xfrm>
          <a:off x="9829800" y="236707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725</xdr:row>
      <xdr:rowOff>0</xdr:rowOff>
    </xdr:from>
    <xdr:ext cx="184731" cy="264560"/>
    <xdr:sp macro="" textlink="">
      <xdr:nvSpPr>
        <xdr:cNvPr id="326" name="TextBox 325">
          <a:extLst>
            <a:ext uri="{FF2B5EF4-FFF2-40B4-BE49-F238E27FC236}">
              <a16:creationId xmlns:a16="http://schemas.microsoft.com/office/drawing/2014/main" id="{7D3E5A59-A5A5-41BD-9C88-AD0ED1FF45FA}"/>
            </a:ext>
          </a:extLst>
        </xdr:cNvPr>
        <xdr:cNvSpPr txBox="1"/>
      </xdr:nvSpPr>
      <xdr:spPr>
        <a:xfrm>
          <a:off x="9829800" y="236707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725</xdr:row>
      <xdr:rowOff>0</xdr:rowOff>
    </xdr:from>
    <xdr:ext cx="184731" cy="264560"/>
    <xdr:sp macro="" textlink="">
      <xdr:nvSpPr>
        <xdr:cNvPr id="327" name="TextBox 326">
          <a:extLst>
            <a:ext uri="{FF2B5EF4-FFF2-40B4-BE49-F238E27FC236}">
              <a16:creationId xmlns:a16="http://schemas.microsoft.com/office/drawing/2014/main" id="{82765D37-268E-44D8-8212-69D8CDC7967E}"/>
            </a:ext>
          </a:extLst>
        </xdr:cNvPr>
        <xdr:cNvSpPr txBox="1"/>
      </xdr:nvSpPr>
      <xdr:spPr>
        <a:xfrm>
          <a:off x="9829800" y="236707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725</xdr:row>
      <xdr:rowOff>0</xdr:rowOff>
    </xdr:from>
    <xdr:ext cx="184731" cy="264560"/>
    <xdr:sp macro="" textlink="">
      <xdr:nvSpPr>
        <xdr:cNvPr id="328" name="TextBox 327">
          <a:extLst>
            <a:ext uri="{FF2B5EF4-FFF2-40B4-BE49-F238E27FC236}">
              <a16:creationId xmlns:a16="http://schemas.microsoft.com/office/drawing/2014/main" id="{BE09A6F3-8B7C-4B54-A712-A7EC31E6C0E6}"/>
            </a:ext>
          </a:extLst>
        </xdr:cNvPr>
        <xdr:cNvSpPr txBox="1"/>
      </xdr:nvSpPr>
      <xdr:spPr>
        <a:xfrm>
          <a:off x="9829800" y="236707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725</xdr:row>
      <xdr:rowOff>0</xdr:rowOff>
    </xdr:from>
    <xdr:ext cx="184731" cy="264560"/>
    <xdr:sp macro="" textlink="">
      <xdr:nvSpPr>
        <xdr:cNvPr id="329" name="TextBox 328">
          <a:extLst>
            <a:ext uri="{FF2B5EF4-FFF2-40B4-BE49-F238E27FC236}">
              <a16:creationId xmlns:a16="http://schemas.microsoft.com/office/drawing/2014/main" id="{625FCD93-EFA0-40C6-8E47-549153054FF9}"/>
            </a:ext>
          </a:extLst>
        </xdr:cNvPr>
        <xdr:cNvSpPr txBox="1"/>
      </xdr:nvSpPr>
      <xdr:spPr>
        <a:xfrm>
          <a:off x="9829800" y="236707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725</xdr:row>
      <xdr:rowOff>0</xdr:rowOff>
    </xdr:from>
    <xdr:ext cx="184731" cy="264560"/>
    <xdr:sp macro="" textlink="">
      <xdr:nvSpPr>
        <xdr:cNvPr id="330" name="TextBox 329">
          <a:extLst>
            <a:ext uri="{FF2B5EF4-FFF2-40B4-BE49-F238E27FC236}">
              <a16:creationId xmlns:a16="http://schemas.microsoft.com/office/drawing/2014/main" id="{74CF73FB-3088-40B5-BA66-C86182C6FCEF}"/>
            </a:ext>
          </a:extLst>
        </xdr:cNvPr>
        <xdr:cNvSpPr txBox="1"/>
      </xdr:nvSpPr>
      <xdr:spPr>
        <a:xfrm>
          <a:off x="9829800" y="236707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725</xdr:row>
      <xdr:rowOff>0</xdr:rowOff>
    </xdr:from>
    <xdr:ext cx="184731" cy="264560"/>
    <xdr:sp macro="" textlink="">
      <xdr:nvSpPr>
        <xdr:cNvPr id="331" name="TextBox 330">
          <a:extLst>
            <a:ext uri="{FF2B5EF4-FFF2-40B4-BE49-F238E27FC236}">
              <a16:creationId xmlns:a16="http://schemas.microsoft.com/office/drawing/2014/main" id="{31AE6CA2-2392-468E-94D2-A6A36130623B}"/>
            </a:ext>
          </a:extLst>
        </xdr:cNvPr>
        <xdr:cNvSpPr txBox="1"/>
      </xdr:nvSpPr>
      <xdr:spPr>
        <a:xfrm>
          <a:off x="9829800" y="236707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725</xdr:row>
      <xdr:rowOff>0</xdr:rowOff>
    </xdr:from>
    <xdr:ext cx="184731" cy="264560"/>
    <xdr:sp macro="" textlink="">
      <xdr:nvSpPr>
        <xdr:cNvPr id="332" name="TextBox 331">
          <a:extLst>
            <a:ext uri="{FF2B5EF4-FFF2-40B4-BE49-F238E27FC236}">
              <a16:creationId xmlns:a16="http://schemas.microsoft.com/office/drawing/2014/main" id="{2C9DA71E-6E31-4523-8681-64E5F9C7D6C3}"/>
            </a:ext>
          </a:extLst>
        </xdr:cNvPr>
        <xdr:cNvSpPr txBox="1"/>
      </xdr:nvSpPr>
      <xdr:spPr>
        <a:xfrm>
          <a:off x="9829800" y="236707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725</xdr:row>
      <xdr:rowOff>0</xdr:rowOff>
    </xdr:from>
    <xdr:ext cx="184731" cy="264560"/>
    <xdr:sp macro="" textlink="">
      <xdr:nvSpPr>
        <xdr:cNvPr id="333" name="TextBox 332">
          <a:extLst>
            <a:ext uri="{FF2B5EF4-FFF2-40B4-BE49-F238E27FC236}">
              <a16:creationId xmlns:a16="http://schemas.microsoft.com/office/drawing/2014/main" id="{D21C8438-35A5-4BB6-B64C-7D798CF28A85}"/>
            </a:ext>
          </a:extLst>
        </xdr:cNvPr>
        <xdr:cNvSpPr txBox="1"/>
      </xdr:nvSpPr>
      <xdr:spPr>
        <a:xfrm>
          <a:off x="9829800" y="236707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725</xdr:row>
      <xdr:rowOff>0</xdr:rowOff>
    </xdr:from>
    <xdr:ext cx="184731" cy="264560"/>
    <xdr:sp macro="" textlink="">
      <xdr:nvSpPr>
        <xdr:cNvPr id="334" name="TextBox 333">
          <a:extLst>
            <a:ext uri="{FF2B5EF4-FFF2-40B4-BE49-F238E27FC236}">
              <a16:creationId xmlns:a16="http://schemas.microsoft.com/office/drawing/2014/main" id="{D1F642B3-7C87-4C01-B2D7-D7784A086C62}"/>
            </a:ext>
          </a:extLst>
        </xdr:cNvPr>
        <xdr:cNvSpPr txBox="1"/>
      </xdr:nvSpPr>
      <xdr:spPr>
        <a:xfrm>
          <a:off x="9829800" y="236707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725</xdr:row>
      <xdr:rowOff>0</xdr:rowOff>
    </xdr:from>
    <xdr:ext cx="184731" cy="264560"/>
    <xdr:sp macro="" textlink="">
      <xdr:nvSpPr>
        <xdr:cNvPr id="335" name="TextBox 334">
          <a:extLst>
            <a:ext uri="{FF2B5EF4-FFF2-40B4-BE49-F238E27FC236}">
              <a16:creationId xmlns:a16="http://schemas.microsoft.com/office/drawing/2014/main" id="{4743B3EC-C559-4260-865B-98F2A3D82AB0}"/>
            </a:ext>
          </a:extLst>
        </xdr:cNvPr>
        <xdr:cNvSpPr txBox="1"/>
      </xdr:nvSpPr>
      <xdr:spPr>
        <a:xfrm>
          <a:off x="9829800" y="236707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725</xdr:row>
      <xdr:rowOff>0</xdr:rowOff>
    </xdr:from>
    <xdr:ext cx="184731" cy="264560"/>
    <xdr:sp macro="" textlink="">
      <xdr:nvSpPr>
        <xdr:cNvPr id="336" name="TextBox 335">
          <a:extLst>
            <a:ext uri="{FF2B5EF4-FFF2-40B4-BE49-F238E27FC236}">
              <a16:creationId xmlns:a16="http://schemas.microsoft.com/office/drawing/2014/main" id="{20028915-060C-4BBC-B4FD-16444B9F6D65}"/>
            </a:ext>
          </a:extLst>
        </xdr:cNvPr>
        <xdr:cNvSpPr txBox="1"/>
      </xdr:nvSpPr>
      <xdr:spPr>
        <a:xfrm>
          <a:off x="9829800" y="236707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725</xdr:row>
      <xdr:rowOff>0</xdr:rowOff>
    </xdr:from>
    <xdr:ext cx="184731" cy="264560"/>
    <xdr:sp macro="" textlink="">
      <xdr:nvSpPr>
        <xdr:cNvPr id="337" name="TextBox 336">
          <a:extLst>
            <a:ext uri="{FF2B5EF4-FFF2-40B4-BE49-F238E27FC236}">
              <a16:creationId xmlns:a16="http://schemas.microsoft.com/office/drawing/2014/main" id="{C51C16BF-4788-418D-92A1-81ACF91C735B}"/>
            </a:ext>
          </a:extLst>
        </xdr:cNvPr>
        <xdr:cNvSpPr txBox="1"/>
      </xdr:nvSpPr>
      <xdr:spPr>
        <a:xfrm>
          <a:off x="9829800" y="236707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725</xdr:row>
      <xdr:rowOff>0</xdr:rowOff>
    </xdr:from>
    <xdr:ext cx="184731" cy="264560"/>
    <xdr:sp macro="" textlink="">
      <xdr:nvSpPr>
        <xdr:cNvPr id="338" name="TextBox 337">
          <a:extLst>
            <a:ext uri="{FF2B5EF4-FFF2-40B4-BE49-F238E27FC236}">
              <a16:creationId xmlns:a16="http://schemas.microsoft.com/office/drawing/2014/main" id="{D7EB6DE8-D9C8-4418-A596-E25D418E8FF9}"/>
            </a:ext>
          </a:extLst>
        </xdr:cNvPr>
        <xdr:cNvSpPr txBox="1"/>
      </xdr:nvSpPr>
      <xdr:spPr>
        <a:xfrm>
          <a:off x="9829800" y="236707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725</xdr:row>
      <xdr:rowOff>0</xdr:rowOff>
    </xdr:from>
    <xdr:ext cx="184731" cy="264560"/>
    <xdr:sp macro="" textlink="">
      <xdr:nvSpPr>
        <xdr:cNvPr id="339" name="TextBox 338">
          <a:extLst>
            <a:ext uri="{FF2B5EF4-FFF2-40B4-BE49-F238E27FC236}">
              <a16:creationId xmlns:a16="http://schemas.microsoft.com/office/drawing/2014/main" id="{C82C72E4-F68C-4E08-A847-5D82B57CB19F}"/>
            </a:ext>
          </a:extLst>
        </xdr:cNvPr>
        <xdr:cNvSpPr txBox="1"/>
      </xdr:nvSpPr>
      <xdr:spPr>
        <a:xfrm>
          <a:off x="9829800" y="236707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725</xdr:row>
      <xdr:rowOff>0</xdr:rowOff>
    </xdr:from>
    <xdr:ext cx="184731" cy="264560"/>
    <xdr:sp macro="" textlink="">
      <xdr:nvSpPr>
        <xdr:cNvPr id="340" name="TextBox 339">
          <a:extLst>
            <a:ext uri="{FF2B5EF4-FFF2-40B4-BE49-F238E27FC236}">
              <a16:creationId xmlns:a16="http://schemas.microsoft.com/office/drawing/2014/main" id="{F86B4322-2527-423D-B303-2BB448D671C9}"/>
            </a:ext>
          </a:extLst>
        </xdr:cNvPr>
        <xdr:cNvSpPr txBox="1"/>
      </xdr:nvSpPr>
      <xdr:spPr>
        <a:xfrm>
          <a:off x="9829800" y="236707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725</xdr:row>
      <xdr:rowOff>0</xdr:rowOff>
    </xdr:from>
    <xdr:ext cx="184731" cy="264560"/>
    <xdr:sp macro="" textlink="">
      <xdr:nvSpPr>
        <xdr:cNvPr id="341" name="TextBox 340">
          <a:extLst>
            <a:ext uri="{FF2B5EF4-FFF2-40B4-BE49-F238E27FC236}">
              <a16:creationId xmlns:a16="http://schemas.microsoft.com/office/drawing/2014/main" id="{D3173A04-31B4-481C-B578-701FE126EF12}"/>
            </a:ext>
          </a:extLst>
        </xdr:cNvPr>
        <xdr:cNvSpPr txBox="1"/>
      </xdr:nvSpPr>
      <xdr:spPr>
        <a:xfrm>
          <a:off x="9829800" y="236707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725</xdr:row>
      <xdr:rowOff>0</xdr:rowOff>
    </xdr:from>
    <xdr:ext cx="184731" cy="264560"/>
    <xdr:sp macro="" textlink="">
      <xdr:nvSpPr>
        <xdr:cNvPr id="342" name="TextBox 341">
          <a:extLst>
            <a:ext uri="{FF2B5EF4-FFF2-40B4-BE49-F238E27FC236}">
              <a16:creationId xmlns:a16="http://schemas.microsoft.com/office/drawing/2014/main" id="{A07E171B-3472-4794-B3FB-5AE3FF310274}"/>
            </a:ext>
          </a:extLst>
        </xdr:cNvPr>
        <xdr:cNvSpPr txBox="1"/>
      </xdr:nvSpPr>
      <xdr:spPr>
        <a:xfrm>
          <a:off x="9829800" y="236707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725</xdr:row>
      <xdr:rowOff>0</xdr:rowOff>
    </xdr:from>
    <xdr:ext cx="184731" cy="264560"/>
    <xdr:sp macro="" textlink="">
      <xdr:nvSpPr>
        <xdr:cNvPr id="343" name="TextBox 342">
          <a:extLst>
            <a:ext uri="{FF2B5EF4-FFF2-40B4-BE49-F238E27FC236}">
              <a16:creationId xmlns:a16="http://schemas.microsoft.com/office/drawing/2014/main" id="{5029F42B-0896-4B4A-AE0C-FC9463D2D649}"/>
            </a:ext>
          </a:extLst>
        </xdr:cNvPr>
        <xdr:cNvSpPr txBox="1"/>
      </xdr:nvSpPr>
      <xdr:spPr>
        <a:xfrm>
          <a:off x="9829800" y="236707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725</xdr:row>
      <xdr:rowOff>0</xdr:rowOff>
    </xdr:from>
    <xdr:ext cx="184731" cy="264560"/>
    <xdr:sp macro="" textlink="">
      <xdr:nvSpPr>
        <xdr:cNvPr id="344" name="TextBox 343">
          <a:extLst>
            <a:ext uri="{FF2B5EF4-FFF2-40B4-BE49-F238E27FC236}">
              <a16:creationId xmlns:a16="http://schemas.microsoft.com/office/drawing/2014/main" id="{010D88C4-2FBC-410A-9BD6-46F47974F8D8}"/>
            </a:ext>
          </a:extLst>
        </xdr:cNvPr>
        <xdr:cNvSpPr txBox="1"/>
      </xdr:nvSpPr>
      <xdr:spPr>
        <a:xfrm>
          <a:off x="9829800" y="236707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725</xdr:row>
      <xdr:rowOff>0</xdr:rowOff>
    </xdr:from>
    <xdr:ext cx="184731" cy="264560"/>
    <xdr:sp macro="" textlink="">
      <xdr:nvSpPr>
        <xdr:cNvPr id="345" name="TextBox 344">
          <a:extLst>
            <a:ext uri="{FF2B5EF4-FFF2-40B4-BE49-F238E27FC236}">
              <a16:creationId xmlns:a16="http://schemas.microsoft.com/office/drawing/2014/main" id="{019F5AA1-84FE-4967-B2AE-556F29B5A6DD}"/>
            </a:ext>
          </a:extLst>
        </xdr:cNvPr>
        <xdr:cNvSpPr txBox="1"/>
      </xdr:nvSpPr>
      <xdr:spPr>
        <a:xfrm>
          <a:off x="9829800" y="236707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726</xdr:row>
      <xdr:rowOff>0</xdr:rowOff>
    </xdr:from>
    <xdr:ext cx="184731" cy="264560"/>
    <xdr:sp macro="" textlink="">
      <xdr:nvSpPr>
        <xdr:cNvPr id="346" name="TextBox 345">
          <a:extLst>
            <a:ext uri="{FF2B5EF4-FFF2-40B4-BE49-F238E27FC236}">
              <a16:creationId xmlns:a16="http://schemas.microsoft.com/office/drawing/2014/main" id="{435A9AC5-702F-4975-A99B-F5DC44D7461F}"/>
            </a:ext>
          </a:extLst>
        </xdr:cNvPr>
        <xdr:cNvSpPr txBox="1"/>
      </xdr:nvSpPr>
      <xdr:spPr>
        <a:xfrm>
          <a:off x="9829800" y="236898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726</xdr:row>
      <xdr:rowOff>0</xdr:rowOff>
    </xdr:from>
    <xdr:ext cx="184731" cy="264560"/>
    <xdr:sp macro="" textlink="">
      <xdr:nvSpPr>
        <xdr:cNvPr id="347" name="TextBox 346">
          <a:extLst>
            <a:ext uri="{FF2B5EF4-FFF2-40B4-BE49-F238E27FC236}">
              <a16:creationId xmlns:a16="http://schemas.microsoft.com/office/drawing/2014/main" id="{D287E44E-B633-49B9-91AC-9A5C71D1BBCB}"/>
            </a:ext>
          </a:extLst>
        </xdr:cNvPr>
        <xdr:cNvSpPr txBox="1"/>
      </xdr:nvSpPr>
      <xdr:spPr>
        <a:xfrm>
          <a:off x="9829800" y="236898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726</xdr:row>
      <xdr:rowOff>0</xdr:rowOff>
    </xdr:from>
    <xdr:ext cx="184731" cy="264560"/>
    <xdr:sp macro="" textlink="">
      <xdr:nvSpPr>
        <xdr:cNvPr id="348" name="TextBox 347">
          <a:extLst>
            <a:ext uri="{FF2B5EF4-FFF2-40B4-BE49-F238E27FC236}">
              <a16:creationId xmlns:a16="http://schemas.microsoft.com/office/drawing/2014/main" id="{7350BB4A-B65F-4214-924D-E4B5A953C04F}"/>
            </a:ext>
          </a:extLst>
        </xdr:cNvPr>
        <xdr:cNvSpPr txBox="1"/>
      </xdr:nvSpPr>
      <xdr:spPr>
        <a:xfrm>
          <a:off x="9829800" y="236898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726</xdr:row>
      <xdr:rowOff>0</xdr:rowOff>
    </xdr:from>
    <xdr:ext cx="184731" cy="264560"/>
    <xdr:sp macro="" textlink="">
      <xdr:nvSpPr>
        <xdr:cNvPr id="349" name="TextBox 348">
          <a:extLst>
            <a:ext uri="{FF2B5EF4-FFF2-40B4-BE49-F238E27FC236}">
              <a16:creationId xmlns:a16="http://schemas.microsoft.com/office/drawing/2014/main" id="{EE6FC236-20B4-4657-8DF1-1448E6E3630C}"/>
            </a:ext>
          </a:extLst>
        </xdr:cNvPr>
        <xdr:cNvSpPr txBox="1"/>
      </xdr:nvSpPr>
      <xdr:spPr>
        <a:xfrm>
          <a:off x="9829800" y="236898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726</xdr:row>
      <xdr:rowOff>0</xdr:rowOff>
    </xdr:from>
    <xdr:ext cx="184731" cy="264560"/>
    <xdr:sp macro="" textlink="">
      <xdr:nvSpPr>
        <xdr:cNvPr id="350" name="TextBox 349">
          <a:extLst>
            <a:ext uri="{FF2B5EF4-FFF2-40B4-BE49-F238E27FC236}">
              <a16:creationId xmlns:a16="http://schemas.microsoft.com/office/drawing/2014/main" id="{F480B564-028D-4BB0-8D15-D5CE5B6984D2}"/>
            </a:ext>
          </a:extLst>
        </xdr:cNvPr>
        <xdr:cNvSpPr txBox="1"/>
      </xdr:nvSpPr>
      <xdr:spPr>
        <a:xfrm>
          <a:off x="9829800" y="236898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726</xdr:row>
      <xdr:rowOff>0</xdr:rowOff>
    </xdr:from>
    <xdr:ext cx="184731" cy="264560"/>
    <xdr:sp macro="" textlink="">
      <xdr:nvSpPr>
        <xdr:cNvPr id="351" name="TextBox 350">
          <a:extLst>
            <a:ext uri="{FF2B5EF4-FFF2-40B4-BE49-F238E27FC236}">
              <a16:creationId xmlns:a16="http://schemas.microsoft.com/office/drawing/2014/main" id="{A245FEBC-3529-49B0-A1CC-A1C42C737970}"/>
            </a:ext>
          </a:extLst>
        </xdr:cNvPr>
        <xdr:cNvSpPr txBox="1"/>
      </xdr:nvSpPr>
      <xdr:spPr>
        <a:xfrm>
          <a:off x="9829800" y="236898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726</xdr:row>
      <xdr:rowOff>0</xdr:rowOff>
    </xdr:from>
    <xdr:ext cx="184731" cy="264560"/>
    <xdr:sp macro="" textlink="">
      <xdr:nvSpPr>
        <xdr:cNvPr id="352" name="TextBox 351">
          <a:extLst>
            <a:ext uri="{FF2B5EF4-FFF2-40B4-BE49-F238E27FC236}">
              <a16:creationId xmlns:a16="http://schemas.microsoft.com/office/drawing/2014/main" id="{FE1C95E7-E900-4B55-9091-2225DB0D4745}"/>
            </a:ext>
          </a:extLst>
        </xdr:cNvPr>
        <xdr:cNvSpPr txBox="1"/>
      </xdr:nvSpPr>
      <xdr:spPr>
        <a:xfrm>
          <a:off x="9829800" y="236898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726</xdr:row>
      <xdr:rowOff>0</xdr:rowOff>
    </xdr:from>
    <xdr:ext cx="184731" cy="264560"/>
    <xdr:sp macro="" textlink="">
      <xdr:nvSpPr>
        <xdr:cNvPr id="353" name="TextBox 352">
          <a:extLst>
            <a:ext uri="{FF2B5EF4-FFF2-40B4-BE49-F238E27FC236}">
              <a16:creationId xmlns:a16="http://schemas.microsoft.com/office/drawing/2014/main" id="{883BAE61-E29C-44E4-A056-36C16F9CD577}"/>
            </a:ext>
          </a:extLst>
        </xdr:cNvPr>
        <xdr:cNvSpPr txBox="1"/>
      </xdr:nvSpPr>
      <xdr:spPr>
        <a:xfrm>
          <a:off x="9829800" y="236898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726</xdr:row>
      <xdr:rowOff>0</xdr:rowOff>
    </xdr:from>
    <xdr:ext cx="184731" cy="264560"/>
    <xdr:sp macro="" textlink="">
      <xdr:nvSpPr>
        <xdr:cNvPr id="354" name="TextBox 353">
          <a:extLst>
            <a:ext uri="{FF2B5EF4-FFF2-40B4-BE49-F238E27FC236}">
              <a16:creationId xmlns:a16="http://schemas.microsoft.com/office/drawing/2014/main" id="{CC6E9C19-D952-473E-A430-E8BBF862409E}"/>
            </a:ext>
          </a:extLst>
        </xdr:cNvPr>
        <xdr:cNvSpPr txBox="1"/>
      </xdr:nvSpPr>
      <xdr:spPr>
        <a:xfrm>
          <a:off x="9829800" y="236898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726</xdr:row>
      <xdr:rowOff>0</xdr:rowOff>
    </xdr:from>
    <xdr:ext cx="184731" cy="264560"/>
    <xdr:sp macro="" textlink="">
      <xdr:nvSpPr>
        <xdr:cNvPr id="355" name="TextBox 354">
          <a:extLst>
            <a:ext uri="{FF2B5EF4-FFF2-40B4-BE49-F238E27FC236}">
              <a16:creationId xmlns:a16="http://schemas.microsoft.com/office/drawing/2014/main" id="{83886537-94D7-49D4-B812-1B282082D1AF}"/>
            </a:ext>
          </a:extLst>
        </xdr:cNvPr>
        <xdr:cNvSpPr txBox="1"/>
      </xdr:nvSpPr>
      <xdr:spPr>
        <a:xfrm>
          <a:off x="9829800" y="236898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726</xdr:row>
      <xdr:rowOff>0</xdr:rowOff>
    </xdr:from>
    <xdr:ext cx="184731" cy="264560"/>
    <xdr:sp macro="" textlink="">
      <xdr:nvSpPr>
        <xdr:cNvPr id="356" name="TextBox 355">
          <a:extLst>
            <a:ext uri="{FF2B5EF4-FFF2-40B4-BE49-F238E27FC236}">
              <a16:creationId xmlns:a16="http://schemas.microsoft.com/office/drawing/2014/main" id="{178E422A-1816-49F4-8760-C925BC00607B}"/>
            </a:ext>
          </a:extLst>
        </xdr:cNvPr>
        <xdr:cNvSpPr txBox="1"/>
      </xdr:nvSpPr>
      <xdr:spPr>
        <a:xfrm>
          <a:off x="9829800" y="236898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726</xdr:row>
      <xdr:rowOff>0</xdr:rowOff>
    </xdr:from>
    <xdr:ext cx="184731" cy="264560"/>
    <xdr:sp macro="" textlink="">
      <xdr:nvSpPr>
        <xdr:cNvPr id="357" name="TextBox 356">
          <a:extLst>
            <a:ext uri="{FF2B5EF4-FFF2-40B4-BE49-F238E27FC236}">
              <a16:creationId xmlns:a16="http://schemas.microsoft.com/office/drawing/2014/main" id="{EE74BC51-4A7A-4FB1-B34B-82288A04CA4D}"/>
            </a:ext>
          </a:extLst>
        </xdr:cNvPr>
        <xdr:cNvSpPr txBox="1"/>
      </xdr:nvSpPr>
      <xdr:spPr>
        <a:xfrm>
          <a:off x="9829800" y="236898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726</xdr:row>
      <xdr:rowOff>0</xdr:rowOff>
    </xdr:from>
    <xdr:ext cx="184731" cy="264560"/>
    <xdr:sp macro="" textlink="">
      <xdr:nvSpPr>
        <xdr:cNvPr id="358" name="TextBox 357">
          <a:extLst>
            <a:ext uri="{FF2B5EF4-FFF2-40B4-BE49-F238E27FC236}">
              <a16:creationId xmlns:a16="http://schemas.microsoft.com/office/drawing/2014/main" id="{103E4BF2-9B70-47A7-B93A-7025DA829FAB}"/>
            </a:ext>
          </a:extLst>
        </xdr:cNvPr>
        <xdr:cNvSpPr txBox="1"/>
      </xdr:nvSpPr>
      <xdr:spPr>
        <a:xfrm>
          <a:off x="9829800" y="236898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726</xdr:row>
      <xdr:rowOff>0</xdr:rowOff>
    </xdr:from>
    <xdr:ext cx="184731" cy="264560"/>
    <xdr:sp macro="" textlink="">
      <xdr:nvSpPr>
        <xdr:cNvPr id="359" name="TextBox 358">
          <a:extLst>
            <a:ext uri="{FF2B5EF4-FFF2-40B4-BE49-F238E27FC236}">
              <a16:creationId xmlns:a16="http://schemas.microsoft.com/office/drawing/2014/main" id="{EFA244FD-467F-4964-9506-2A3D3B843015}"/>
            </a:ext>
          </a:extLst>
        </xdr:cNvPr>
        <xdr:cNvSpPr txBox="1"/>
      </xdr:nvSpPr>
      <xdr:spPr>
        <a:xfrm>
          <a:off x="9829800" y="236898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726</xdr:row>
      <xdr:rowOff>0</xdr:rowOff>
    </xdr:from>
    <xdr:ext cx="184731" cy="264560"/>
    <xdr:sp macro="" textlink="">
      <xdr:nvSpPr>
        <xdr:cNvPr id="360" name="TextBox 359">
          <a:extLst>
            <a:ext uri="{FF2B5EF4-FFF2-40B4-BE49-F238E27FC236}">
              <a16:creationId xmlns:a16="http://schemas.microsoft.com/office/drawing/2014/main" id="{6B02BF4D-97AA-4ADF-ABF9-7FD7531023F0}"/>
            </a:ext>
          </a:extLst>
        </xdr:cNvPr>
        <xdr:cNvSpPr txBox="1"/>
      </xdr:nvSpPr>
      <xdr:spPr>
        <a:xfrm>
          <a:off x="9829800" y="236898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726</xdr:row>
      <xdr:rowOff>0</xdr:rowOff>
    </xdr:from>
    <xdr:ext cx="184731" cy="264560"/>
    <xdr:sp macro="" textlink="">
      <xdr:nvSpPr>
        <xdr:cNvPr id="361" name="TextBox 360">
          <a:extLst>
            <a:ext uri="{FF2B5EF4-FFF2-40B4-BE49-F238E27FC236}">
              <a16:creationId xmlns:a16="http://schemas.microsoft.com/office/drawing/2014/main" id="{1D358D0A-EE63-454E-8391-6E67C1F75389}"/>
            </a:ext>
          </a:extLst>
        </xdr:cNvPr>
        <xdr:cNvSpPr txBox="1"/>
      </xdr:nvSpPr>
      <xdr:spPr>
        <a:xfrm>
          <a:off x="9829800" y="236898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726</xdr:row>
      <xdr:rowOff>0</xdr:rowOff>
    </xdr:from>
    <xdr:ext cx="184731" cy="264560"/>
    <xdr:sp macro="" textlink="">
      <xdr:nvSpPr>
        <xdr:cNvPr id="362" name="TextBox 361">
          <a:extLst>
            <a:ext uri="{FF2B5EF4-FFF2-40B4-BE49-F238E27FC236}">
              <a16:creationId xmlns:a16="http://schemas.microsoft.com/office/drawing/2014/main" id="{D80F7864-1B41-4B26-8CE3-26B060DFF79B}"/>
            </a:ext>
          </a:extLst>
        </xdr:cNvPr>
        <xdr:cNvSpPr txBox="1"/>
      </xdr:nvSpPr>
      <xdr:spPr>
        <a:xfrm>
          <a:off x="9829800" y="236898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726</xdr:row>
      <xdr:rowOff>0</xdr:rowOff>
    </xdr:from>
    <xdr:ext cx="184731" cy="264560"/>
    <xdr:sp macro="" textlink="">
      <xdr:nvSpPr>
        <xdr:cNvPr id="363" name="TextBox 362">
          <a:extLst>
            <a:ext uri="{FF2B5EF4-FFF2-40B4-BE49-F238E27FC236}">
              <a16:creationId xmlns:a16="http://schemas.microsoft.com/office/drawing/2014/main" id="{AAF0588B-07C3-4509-9185-DCD4C2F3E9D5}"/>
            </a:ext>
          </a:extLst>
        </xdr:cNvPr>
        <xdr:cNvSpPr txBox="1"/>
      </xdr:nvSpPr>
      <xdr:spPr>
        <a:xfrm>
          <a:off x="9829800" y="236898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726</xdr:row>
      <xdr:rowOff>0</xdr:rowOff>
    </xdr:from>
    <xdr:ext cx="184731" cy="264560"/>
    <xdr:sp macro="" textlink="">
      <xdr:nvSpPr>
        <xdr:cNvPr id="364" name="TextBox 363">
          <a:extLst>
            <a:ext uri="{FF2B5EF4-FFF2-40B4-BE49-F238E27FC236}">
              <a16:creationId xmlns:a16="http://schemas.microsoft.com/office/drawing/2014/main" id="{F6A7E62F-674E-4C9B-B4B5-B56DA2805726}"/>
            </a:ext>
          </a:extLst>
        </xdr:cNvPr>
        <xdr:cNvSpPr txBox="1"/>
      </xdr:nvSpPr>
      <xdr:spPr>
        <a:xfrm>
          <a:off x="9829800" y="236898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726</xdr:row>
      <xdr:rowOff>0</xdr:rowOff>
    </xdr:from>
    <xdr:ext cx="184731" cy="264560"/>
    <xdr:sp macro="" textlink="">
      <xdr:nvSpPr>
        <xdr:cNvPr id="365" name="TextBox 364">
          <a:extLst>
            <a:ext uri="{FF2B5EF4-FFF2-40B4-BE49-F238E27FC236}">
              <a16:creationId xmlns:a16="http://schemas.microsoft.com/office/drawing/2014/main" id="{A0581850-6479-4B43-9971-5F59C1B9CE44}"/>
            </a:ext>
          </a:extLst>
        </xdr:cNvPr>
        <xdr:cNvSpPr txBox="1"/>
      </xdr:nvSpPr>
      <xdr:spPr>
        <a:xfrm>
          <a:off x="9829800" y="236898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726</xdr:row>
      <xdr:rowOff>0</xdr:rowOff>
    </xdr:from>
    <xdr:ext cx="184731" cy="264560"/>
    <xdr:sp macro="" textlink="">
      <xdr:nvSpPr>
        <xdr:cNvPr id="366" name="TextBox 365">
          <a:extLst>
            <a:ext uri="{FF2B5EF4-FFF2-40B4-BE49-F238E27FC236}">
              <a16:creationId xmlns:a16="http://schemas.microsoft.com/office/drawing/2014/main" id="{99D974D6-332C-4249-95F2-062C793D1705}"/>
            </a:ext>
          </a:extLst>
        </xdr:cNvPr>
        <xdr:cNvSpPr txBox="1"/>
      </xdr:nvSpPr>
      <xdr:spPr>
        <a:xfrm>
          <a:off x="9829800" y="236898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726</xdr:row>
      <xdr:rowOff>0</xdr:rowOff>
    </xdr:from>
    <xdr:ext cx="184731" cy="264560"/>
    <xdr:sp macro="" textlink="">
      <xdr:nvSpPr>
        <xdr:cNvPr id="367" name="TextBox 366">
          <a:extLst>
            <a:ext uri="{FF2B5EF4-FFF2-40B4-BE49-F238E27FC236}">
              <a16:creationId xmlns:a16="http://schemas.microsoft.com/office/drawing/2014/main" id="{DD853AE3-7EF3-4E5D-8A70-01D55788B501}"/>
            </a:ext>
          </a:extLst>
        </xdr:cNvPr>
        <xdr:cNvSpPr txBox="1"/>
      </xdr:nvSpPr>
      <xdr:spPr>
        <a:xfrm>
          <a:off x="9829800" y="236898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726</xdr:row>
      <xdr:rowOff>0</xdr:rowOff>
    </xdr:from>
    <xdr:ext cx="184731" cy="264560"/>
    <xdr:sp macro="" textlink="">
      <xdr:nvSpPr>
        <xdr:cNvPr id="368" name="TextBox 367">
          <a:extLst>
            <a:ext uri="{FF2B5EF4-FFF2-40B4-BE49-F238E27FC236}">
              <a16:creationId xmlns:a16="http://schemas.microsoft.com/office/drawing/2014/main" id="{4BD0E2E1-3DEB-4669-A566-AE16BACD10E5}"/>
            </a:ext>
          </a:extLst>
        </xdr:cNvPr>
        <xdr:cNvSpPr txBox="1"/>
      </xdr:nvSpPr>
      <xdr:spPr>
        <a:xfrm>
          <a:off x="9829800" y="236898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726</xdr:row>
      <xdr:rowOff>0</xdr:rowOff>
    </xdr:from>
    <xdr:ext cx="184731" cy="264560"/>
    <xdr:sp macro="" textlink="">
      <xdr:nvSpPr>
        <xdr:cNvPr id="369" name="TextBox 368">
          <a:extLst>
            <a:ext uri="{FF2B5EF4-FFF2-40B4-BE49-F238E27FC236}">
              <a16:creationId xmlns:a16="http://schemas.microsoft.com/office/drawing/2014/main" id="{5ABE93B2-0117-4588-A548-DCB070EB9819}"/>
            </a:ext>
          </a:extLst>
        </xdr:cNvPr>
        <xdr:cNvSpPr txBox="1"/>
      </xdr:nvSpPr>
      <xdr:spPr>
        <a:xfrm>
          <a:off x="9829800" y="236898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726</xdr:row>
      <xdr:rowOff>0</xdr:rowOff>
    </xdr:from>
    <xdr:ext cx="184731" cy="264560"/>
    <xdr:sp macro="" textlink="">
      <xdr:nvSpPr>
        <xdr:cNvPr id="370" name="TextBox 369">
          <a:extLst>
            <a:ext uri="{FF2B5EF4-FFF2-40B4-BE49-F238E27FC236}">
              <a16:creationId xmlns:a16="http://schemas.microsoft.com/office/drawing/2014/main" id="{29A63D9B-9BD1-4C89-B908-35A45278BAA2}"/>
            </a:ext>
          </a:extLst>
        </xdr:cNvPr>
        <xdr:cNvSpPr txBox="1"/>
      </xdr:nvSpPr>
      <xdr:spPr>
        <a:xfrm>
          <a:off x="9829800" y="236898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727</xdr:row>
      <xdr:rowOff>0</xdr:rowOff>
    </xdr:from>
    <xdr:ext cx="184731" cy="264560"/>
    <xdr:sp macro="" textlink="">
      <xdr:nvSpPr>
        <xdr:cNvPr id="371" name="TextBox 370">
          <a:extLst>
            <a:ext uri="{FF2B5EF4-FFF2-40B4-BE49-F238E27FC236}">
              <a16:creationId xmlns:a16="http://schemas.microsoft.com/office/drawing/2014/main" id="{34F84E0C-ADFD-4FDB-8BE3-4F6938E91D6D}"/>
            </a:ext>
          </a:extLst>
        </xdr:cNvPr>
        <xdr:cNvSpPr txBox="1"/>
      </xdr:nvSpPr>
      <xdr:spPr>
        <a:xfrm>
          <a:off x="9829800" y="237088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727</xdr:row>
      <xdr:rowOff>0</xdr:rowOff>
    </xdr:from>
    <xdr:ext cx="184731" cy="264560"/>
    <xdr:sp macro="" textlink="">
      <xdr:nvSpPr>
        <xdr:cNvPr id="372" name="TextBox 371">
          <a:extLst>
            <a:ext uri="{FF2B5EF4-FFF2-40B4-BE49-F238E27FC236}">
              <a16:creationId xmlns:a16="http://schemas.microsoft.com/office/drawing/2014/main" id="{E2F5118E-4CB8-4A4D-BCDA-B8BA2986C262}"/>
            </a:ext>
          </a:extLst>
        </xdr:cNvPr>
        <xdr:cNvSpPr txBox="1"/>
      </xdr:nvSpPr>
      <xdr:spPr>
        <a:xfrm>
          <a:off x="9829800" y="237088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727</xdr:row>
      <xdr:rowOff>0</xdr:rowOff>
    </xdr:from>
    <xdr:ext cx="184731" cy="264560"/>
    <xdr:sp macro="" textlink="">
      <xdr:nvSpPr>
        <xdr:cNvPr id="373" name="TextBox 372">
          <a:extLst>
            <a:ext uri="{FF2B5EF4-FFF2-40B4-BE49-F238E27FC236}">
              <a16:creationId xmlns:a16="http://schemas.microsoft.com/office/drawing/2014/main" id="{11039487-A7BA-4BC8-BA31-A19DE14923CD}"/>
            </a:ext>
          </a:extLst>
        </xdr:cNvPr>
        <xdr:cNvSpPr txBox="1"/>
      </xdr:nvSpPr>
      <xdr:spPr>
        <a:xfrm>
          <a:off x="9829800" y="237088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727</xdr:row>
      <xdr:rowOff>0</xdr:rowOff>
    </xdr:from>
    <xdr:ext cx="184731" cy="264560"/>
    <xdr:sp macro="" textlink="">
      <xdr:nvSpPr>
        <xdr:cNvPr id="374" name="TextBox 373">
          <a:extLst>
            <a:ext uri="{FF2B5EF4-FFF2-40B4-BE49-F238E27FC236}">
              <a16:creationId xmlns:a16="http://schemas.microsoft.com/office/drawing/2014/main" id="{105AA201-0309-49A9-B12B-9BD738A50F51}"/>
            </a:ext>
          </a:extLst>
        </xdr:cNvPr>
        <xdr:cNvSpPr txBox="1"/>
      </xdr:nvSpPr>
      <xdr:spPr>
        <a:xfrm>
          <a:off x="9829800" y="237088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727</xdr:row>
      <xdr:rowOff>0</xdr:rowOff>
    </xdr:from>
    <xdr:ext cx="184731" cy="264560"/>
    <xdr:sp macro="" textlink="">
      <xdr:nvSpPr>
        <xdr:cNvPr id="375" name="TextBox 374">
          <a:extLst>
            <a:ext uri="{FF2B5EF4-FFF2-40B4-BE49-F238E27FC236}">
              <a16:creationId xmlns:a16="http://schemas.microsoft.com/office/drawing/2014/main" id="{F3207B24-AEBB-4B49-974B-5956AD3801F6}"/>
            </a:ext>
          </a:extLst>
        </xdr:cNvPr>
        <xdr:cNvSpPr txBox="1"/>
      </xdr:nvSpPr>
      <xdr:spPr>
        <a:xfrm>
          <a:off x="9829800" y="237088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727</xdr:row>
      <xdr:rowOff>0</xdr:rowOff>
    </xdr:from>
    <xdr:ext cx="184731" cy="264560"/>
    <xdr:sp macro="" textlink="">
      <xdr:nvSpPr>
        <xdr:cNvPr id="376" name="TextBox 375">
          <a:extLst>
            <a:ext uri="{FF2B5EF4-FFF2-40B4-BE49-F238E27FC236}">
              <a16:creationId xmlns:a16="http://schemas.microsoft.com/office/drawing/2014/main" id="{C663BCB7-7EAA-4E41-BDB5-D8C998D18987}"/>
            </a:ext>
          </a:extLst>
        </xdr:cNvPr>
        <xdr:cNvSpPr txBox="1"/>
      </xdr:nvSpPr>
      <xdr:spPr>
        <a:xfrm>
          <a:off x="9829800" y="237088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727</xdr:row>
      <xdr:rowOff>0</xdr:rowOff>
    </xdr:from>
    <xdr:ext cx="184731" cy="264560"/>
    <xdr:sp macro="" textlink="">
      <xdr:nvSpPr>
        <xdr:cNvPr id="377" name="TextBox 376">
          <a:extLst>
            <a:ext uri="{FF2B5EF4-FFF2-40B4-BE49-F238E27FC236}">
              <a16:creationId xmlns:a16="http://schemas.microsoft.com/office/drawing/2014/main" id="{089D161E-CB31-4AC3-8466-42A58F4D676B}"/>
            </a:ext>
          </a:extLst>
        </xdr:cNvPr>
        <xdr:cNvSpPr txBox="1"/>
      </xdr:nvSpPr>
      <xdr:spPr>
        <a:xfrm>
          <a:off x="9829800" y="237088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727</xdr:row>
      <xdr:rowOff>0</xdr:rowOff>
    </xdr:from>
    <xdr:ext cx="184731" cy="264560"/>
    <xdr:sp macro="" textlink="">
      <xdr:nvSpPr>
        <xdr:cNvPr id="378" name="TextBox 377">
          <a:extLst>
            <a:ext uri="{FF2B5EF4-FFF2-40B4-BE49-F238E27FC236}">
              <a16:creationId xmlns:a16="http://schemas.microsoft.com/office/drawing/2014/main" id="{6D0836A8-B3FB-45A0-A31F-9F03602FFFC4}"/>
            </a:ext>
          </a:extLst>
        </xdr:cNvPr>
        <xdr:cNvSpPr txBox="1"/>
      </xdr:nvSpPr>
      <xdr:spPr>
        <a:xfrm>
          <a:off x="9829800" y="237088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727</xdr:row>
      <xdr:rowOff>0</xdr:rowOff>
    </xdr:from>
    <xdr:ext cx="184731" cy="264560"/>
    <xdr:sp macro="" textlink="">
      <xdr:nvSpPr>
        <xdr:cNvPr id="379" name="TextBox 378">
          <a:extLst>
            <a:ext uri="{FF2B5EF4-FFF2-40B4-BE49-F238E27FC236}">
              <a16:creationId xmlns:a16="http://schemas.microsoft.com/office/drawing/2014/main" id="{10BAB812-5D6C-4716-9B3F-F781EF97FBB8}"/>
            </a:ext>
          </a:extLst>
        </xdr:cNvPr>
        <xdr:cNvSpPr txBox="1"/>
      </xdr:nvSpPr>
      <xdr:spPr>
        <a:xfrm>
          <a:off x="9829800" y="237088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727</xdr:row>
      <xdr:rowOff>0</xdr:rowOff>
    </xdr:from>
    <xdr:ext cx="184731" cy="264560"/>
    <xdr:sp macro="" textlink="">
      <xdr:nvSpPr>
        <xdr:cNvPr id="380" name="TextBox 379">
          <a:extLst>
            <a:ext uri="{FF2B5EF4-FFF2-40B4-BE49-F238E27FC236}">
              <a16:creationId xmlns:a16="http://schemas.microsoft.com/office/drawing/2014/main" id="{42719DB5-E9CC-4726-8082-44DBD1319602}"/>
            </a:ext>
          </a:extLst>
        </xdr:cNvPr>
        <xdr:cNvSpPr txBox="1"/>
      </xdr:nvSpPr>
      <xdr:spPr>
        <a:xfrm>
          <a:off x="9829800" y="237088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727</xdr:row>
      <xdr:rowOff>0</xdr:rowOff>
    </xdr:from>
    <xdr:ext cx="184731" cy="264560"/>
    <xdr:sp macro="" textlink="">
      <xdr:nvSpPr>
        <xdr:cNvPr id="381" name="TextBox 380">
          <a:extLst>
            <a:ext uri="{FF2B5EF4-FFF2-40B4-BE49-F238E27FC236}">
              <a16:creationId xmlns:a16="http://schemas.microsoft.com/office/drawing/2014/main" id="{8F387557-E63E-4A99-A295-77F6194521F2}"/>
            </a:ext>
          </a:extLst>
        </xdr:cNvPr>
        <xdr:cNvSpPr txBox="1"/>
      </xdr:nvSpPr>
      <xdr:spPr>
        <a:xfrm>
          <a:off x="9829800" y="237088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727</xdr:row>
      <xdr:rowOff>0</xdr:rowOff>
    </xdr:from>
    <xdr:ext cx="184731" cy="264560"/>
    <xdr:sp macro="" textlink="">
      <xdr:nvSpPr>
        <xdr:cNvPr id="382" name="TextBox 381">
          <a:extLst>
            <a:ext uri="{FF2B5EF4-FFF2-40B4-BE49-F238E27FC236}">
              <a16:creationId xmlns:a16="http://schemas.microsoft.com/office/drawing/2014/main" id="{01B0AE60-76C5-4C66-8DF4-AEF0996CA3B2}"/>
            </a:ext>
          </a:extLst>
        </xdr:cNvPr>
        <xdr:cNvSpPr txBox="1"/>
      </xdr:nvSpPr>
      <xdr:spPr>
        <a:xfrm>
          <a:off x="9829800" y="237088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727</xdr:row>
      <xdr:rowOff>0</xdr:rowOff>
    </xdr:from>
    <xdr:ext cx="184731" cy="264560"/>
    <xdr:sp macro="" textlink="">
      <xdr:nvSpPr>
        <xdr:cNvPr id="383" name="TextBox 382">
          <a:extLst>
            <a:ext uri="{FF2B5EF4-FFF2-40B4-BE49-F238E27FC236}">
              <a16:creationId xmlns:a16="http://schemas.microsoft.com/office/drawing/2014/main" id="{8A8F3F4F-C644-456F-8264-AF8829381827}"/>
            </a:ext>
          </a:extLst>
        </xdr:cNvPr>
        <xdr:cNvSpPr txBox="1"/>
      </xdr:nvSpPr>
      <xdr:spPr>
        <a:xfrm>
          <a:off x="9829800" y="237088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727</xdr:row>
      <xdr:rowOff>0</xdr:rowOff>
    </xdr:from>
    <xdr:ext cx="184731" cy="264560"/>
    <xdr:sp macro="" textlink="">
      <xdr:nvSpPr>
        <xdr:cNvPr id="384" name="TextBox 383">
          <a:extLst>
            <a:ext uri="{FF2B5EF4-FFF2-40B4-BE49-F238E27FC236}">
              <a16:creationId xmlns:a16="http://schemas.microsoft.com/office/drawing/2014/main" id="{B907E72F-8596-4706-A321-F1ED3ABBDFA4}"/>
            </a:ext>
          </a:extLst>
        </xdr:cNvPr>
        <xdr:cNvSpPr txBox="1"/>
      </xdr:nvSpPr>
      <xdr:spPr>
        <a:xfrm>
          <a:off x="9829800" y="237088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727</xdr:row>
      <xdr:rowOff>0</xdr:rowOff>
    </xdr:from>
    <xdr:ext cx="184731" cy="264560"/>
    <xdr:sp macro="" textlink="">
      <xdr:nvSpPr>
        <xdr:cNvPr id="385" name="TextBox 384">
          <a:extLst>
            <a:ext uri="{FF2B5EF4-FFF2-40B4-BE49-F238E27FC236}">
              <a16:creationId xmlns:a16="http://schemas.microsoft.com/office/drawing/2014/main" id="{B61B0D3B-EAA9-4D91-9C30-6110BC179F91}"/>
            </a:ext>
          </a:extLst>
        </xdr:cNvPr>
        <xdr:cNvSpPr txBox="1"/>
      </xdr:nvSpPr>
      <xdr:spPr>
        <a:xfrm>
          <a:off x="9829800" y="237088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727</xdr:row>
      <xdr:rowOff>0</xdr:rowOff>
    </xdr:from>
    <xdr:ext cx="184731" cy="264560"/>
    <xdr:sp macro="" textlink="">
      <xdr:nvSpPr>
        <xdr:cNvPr id="386" name="TextBox 385">
          <a:extLst>
            <a:ext uri="{FF2B5EF4-FFF2-40B4-BE49-F238E27FC236}">
              <a16:creationId xmlns:a16="http://schemas.microsoft.com/office/drawing/2014/main" id="{B4D5AD84-AF96-436A-B2F1-7373025E1140}"/>
            </a:ext>
          </a:extLst>
        </xdr:cNvPr>
        <xdr:cNvSpPr txBox="1"/>
      </xdr:nvSpPr>
      <xdr:spPr>
        <a:xfrm>
          <a:off x="9829800" y="237088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727</xdr:row>
      <xdr:rowOff>0</xdr:rowOff>
    </xdr:from>
    <xdr:ext cx="184731" cy="264560"/>
    <xdr:sp macro="" textlink="">
      <xdr:nvSpPr>
        <xdr:cNvPr id="387" name="TextBox 386">
          <a:extLst>
            <a:ext uri="{FF2B5EF4-FFF2-40B4-BE49-F238E27FC236}">
              <a16:creationId xmlns:a16="http://schemas.microsoft.com/office/drawing/2014/main" id="{6DA4FE2D-1BBA-463D-813C-E6D5EB168EC8}"/>
            </a:ext>
          </a:extLst>
        </xdr:cNvPr>
        <xdr:cNvSpPr txBox="1"/>
      </xdr:nvSpPr>
      <xdr:spPr>
        <a:xfrm>
          <a:off x="9829800" y="237088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727</xdr:row>
      <xdr:rowOff>0</xdr:rowOff>
    </xdr:from>
    <xdr:ext cx="184731" cy="264560"/>
    <xdr:sp macro="" textlink="">
      <xdr:nvSpPr>
        <xdr:cNvPr id="388" name="TextBox 387">
          <a:extLst>
            <a:ext uri="{FF2B5EF4-FFF2-40B4-BE49-F238E27FC236}">
              <a16:creationId xmlns:a16="http://schemas.microsoft.com/office/drawing/2014/main" id="{1358EC22-6895-47CA-A12D-41D48228FC55}"/>
            </a:ext>
          </a:extLst>
        </xdr:cNvPr>
        <xdr:cNvSpPr txBox="1"/>
      </xdr:nvSpPr>
      <xdr:spPr>
        <a:xfrm>
          <a:off x="9829800" y="237088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727</xdr:row>
      <xdr:rowOff>0</xdr:rowOff>
    </xdr:from>
    <xdr:ext cx="184731" cy="264560"/>
    <xdr:sp macro="" textlink="">
      <xdr:nvSpPr>
        <xdr:cNvPr id="389" name="TextBox 388">
          <a:extLst>
            <a:ext uri="{FF2B5EF4-FFF2-40B4-BE49-F238E27FC236}">
              <a16:creationId xmlns:a16="http://schemas.microsoft.com/office/drawing/2014/main" id="{03614758-3217-4CA1-A35E-98964F21A71A}"/>
            </a:ext>
          </a:extLst>
        </xdr:cNvPr>
        <xdr:cNvSpPr txBox="1"/>
      </xdr:nvSpPr>
      <xdr:spPr>
        <a:xfrm>
          <a:off x="9829800" y="237088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727</xdr:row>
      <xdr:rowOff>0</xdr:rowOff>
    </xdr:from>
    <xdr:ext cx="184731" cy="264560"/>
    <xdr:sp macro="" textlink="">
      <xdr:nvSpPr>
        <xdr:cNvPr id="390" name="TextBox 389">
          <a:extLst>
            <a:ext uri="{FF2B5EF4-FFF2-40B4-BE49-F238E27FC236}">
              <a16:creationId xmlns:a16="http://schemas.microsoft.com/office/drawing/2014/main" id="{3C4C18A1-7C4C-4632-B6B1-ED6A40E4C3B3}"/>
            </a:ext>
          </a:extLst>
        </xdr:cNvPr>
        <xdr:cNvSpPr txBox="1"/>
      </xdr:nvSpPr>
      <xdr:spPr>
        <a:xfrm>
          <a:off x="9829800" y="237088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727</xdr:row>
      <xdr:rowOff>0</xdr:rowOff>
    </xdr:from>
    <xdr:ext cx="184731" cy="264560"/>
    <xdr:sp macro="" textlink="">
      <xdr:nvSpPr>
        <xdr:cNvPr id="391" name="TextBox 390">
          <a:extLst>
            <a:ext uri="{FF2B5EF4-FFF2-40B4-BE49-F238E27FC236}">
              <a16:creationId xmlns:a16="http://schemas.microsoft.com/office/drawing/2014/main" id="{20F082BD-F33E-43B5-A18B-B5DA2644BB25}"/>
            </a:ext>
          </a:extLst>
        </xdr:cNvPr>
        <xdr:cNvSpPr txBox="1"/>
      </xdr:nvSpPr>
      <xdr:spPr>
        <a:xfrm>
          <a:off x="9829800" y="237088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727</xdr:row>
      <xdr:rowOff>0</xdr:rowOff>
    </xdr:from>
    <xdr:ext cx="184731" cy="264560"/>
    <xdr:sp macro="" textlink="">
      <xdr:nvSpPr>
        <xdr:cNvPr id="392" name="TextBox 391">
          <a:extLst>
            <a:ext uri="{FF2B5EF4-FFF2-40B4-BE49-F238E27FC236}">
              <a16:creationId xmlns:a16="http://schemas.microsoft.com/office/drawing/2014/main" id="{A64FA294-2B77-49B6-97F1-ED960017CB26}"/>
            </a:ext>
          </a:extLst>
        </xdr:cNvPr>
        <xdr:cNvSpPr txBox="1"/>
      </xdr:nvSpPr>
      <xdr:spPr>
        <a:xfrm>
          <a:off x="9829800" y="237088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727</xdr:row>
      <xdr:rowOff>0</xdr:rowOff>
    </xdr:from>
    <xdr:ext cx="184731" cy="264560"/>
    <xdr:sp macro="" textlink="">
      <xdr:nvSpPr>
        <xdr:cNvPr id="393" name="TextBox 392">
          <a:extLst>
            <a:ext uri="{FF2B5EF4-FFF2-40B4-BE49-F238E27FC236}">
              <a16:creationId xmlns:a16="http://schemas.microsoft.com/office/drawing/2014/main" id="{0A6CB151-F7EB-4367-9D11-70C4A484B39D}"/>
            </a:ext>
          </a:extLst>
        </xdr:cNvPr>
        <xdr:cNvSpPr txBox="1"/>
      </xdr:nvSpPr>
      <xdr:spPr>
        <a:xfrm>
          <a:off x="9829800" y="237088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727</xdr:row>
      <xdr:rowOff>0</xdr:rowOff>
    </xdr:from>
    <xdr:ext cx="184731" cy="264560"/>
    <xdr:sp macro="" textlink="">
      <xdr:nvSpPr>
        <xdr:cNvPr id="394" name="TextBox 393">
          <a:extLst>
            <a:ext uri="{FF2B5EF4-FFF2-40B4-BE49-F238E27FC236}">
              <a16:creationId xmlns:a16="http://schemas.microsoft.com/office/drawing/2014/main" id="{DE0ED4CE-97E2-4A95-BA55-C4B3991048BD}"/>
            </a:ext>
          </a:extLst>
        </xdr:cNvPr>
        <xdr:cNvSpPr txBox="1"/>
      </xdr:nvSpPr>
      <xdr:spPr>
        <a:xfrm>
          <a:off x="9829800" y="237088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727</xdr:row>
      <xdr:rowOff>0</xdr:rowOff>
    </xdr:from>
    <xdr:ext cx="184731" cy="264560"/>
    <xdr:sp macro="" textlink="">
      <xdr:nvSpPr>
        <xdr:cNvPr id="395" name="TextBox 394">
          <a:extLst>
            <a:ext uri="{FF2B5EF4-FFF2-40B4-BE49-F238E27FC236}">
              <a16:creationId xmlns:a16="http://schemas.microsoft.com/office/drawing/2014/main" id="{3C8610EF-B091-43AC-A196-E7FB346101BD}"/>
            </a:ext>
          </a:extLst>
        </xdr:cNvPr>
        <xdr:cNvSpPr txBox="1"/>
      </xdr:nvSpPr>
      <xdr:spPr>
        <a:xfrm>
          <a:off x="9829800" y="237088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728</xdr:row>
      <xdr:rowOff>0</xdr:rowOff>
    </xdr:from>
    <xdr:ext cx="184731" cy="264560"/>
    <xdr:sp macro="" textlink="">
      <xdr:nvSpPr>
        <xdr:cNvPr id="396" name="TextBox 395">
          <a:extLst>
            <a:ext uri="{FF2B5EF4-FFF2-40B4-BE49-F238E27FC236}">
              <a16:creationId xmlns:a16="http://schemas.microsoft.com/office/drawing/2014/main" id="{30D56F50-56D1-41FB-8EFE-A689CFF048AF}"/>
            </a:ext>
          </a:extLst>
        </xdr:cNvPr>
        <xdr:cNvSpPr txBox="1"/>
      </xdr:nvSpPr>
      <xdr:spPr>
        <a:xfrm>
          <a:off x="9829800" y="237279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728</xdr:row>
      <xdr:rowOff>0</xdr:rowOff>
    </xdr:from>
    <xdr:ext cx="184731" cy="264560"/>
    <xdr:sp macro="" textlink="">
      <xdr:nvSpPr>
        <xdr:cNvPr id="397" name="TextBox 396">
          <a:extLst>
            <a:ext uri="{FF2B5EF4-FFF2-40B4-BE49-F238E27FC236}">
              <a16:creationId xmlns:a16="http://schemas.microsoft.com/office/drawing/2014/main" id="{1B762959-E2D1-408A-B63F-D3D2885695A2}"/>
            </a:ext>
          </a:extLst>
        </xdr:cNvPr>
        <xdr:cNvSpPr txBox="1"/>
      </xdr:nvSpPr>
      <xdr:spPr>
        <a:xfrm>
          <a:off x="9829800" y="237279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728</xdr:row>
      <xdr:rowOff>0</xdr:rowOff>
    </xdr:from>
    <xdr:ext cx="184731" cy="264560"/>
    <xdr:sp macro="" textlink="">
      <xdr:nvSpPr>
        <xdr:cNvPr id="398" name="TextBox 397">
          <a:extLst>
            <a:ext uri="{FF2B5EF4-FFF2-40B4-BE49-F238E27FC236}">
              <a16:creationId xmlns:a16="http://schemas.microsoft.com/office/drawing/2014/main" id="{F4397E0C-4377-4BE9-963B-A03AF0916E89}"/>
            </a:ext>
          </a:extLst>
        </xdr:cNvPr>
        <xdr:cNvSpPr txBox="1"/>
      </xdr:nvSpPr>
      <xdr:spPr>
        <a:xfrm>
          <a:off x="9829800" y="237279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728</xdr:row>
      <xdr:rowOff>0</xdr:rowOff>
    </xdr:from>
    <xdr:ext cx="184731" cy="264560"/>
    <xdr:sp macro="" textlink="">
      <xdr:nvSpPr>
        <xdr:cNvPr id="399" name="TextBox 398">
          <a:extLst>
            <a:ext uri="{FF2B5EF4-FFF2-40B4-BE49-F238E27FC236}">
              <a16:creationId xmlns:a16="http://schemas.microsoft.com/office/drawing/2014/main" id="{4CFE335D-88B5-45B1-8AA3-EBA954A3BCF5}"/>
            </a:ext>
          </a:extLst>
        </xdr:cNvPr>
        <xdr:cNvSpPr txBox="1"/>
      </xdr:nvSpPr>
      <xdr:spPr>
        <a:xfrm>
          <a:off x="9829800" y="237279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728</xdr:row>
      <xdr:rowOff>0</xdr:rowOff>
    </xdr:from>
    <xdr:ext cx="184731" cy="264560"/>
    <xdr:sp macro="" textlink="">
      <xdr:nvSpPr>
        <xdr:cNvPr id="400" name="TextBox 399">
          <a:extLst>
            <a:ext uri="{FF2B5EF4-FFF2-40B4-BE49-F238E27FC236}">
              <a16:creationId xmlns:a16="http://schemas.microsoft.com/office/drawing/2014/main" id="{E31C60EE-329C-4E7B-8F9B-67E1D80B3C68}"/>
            </a:ext>
          </a:extLst>
        </xdr:cNvPr>
        <xdr:cNvSpPr txBox="1"/>
      </xdr:nvSpPr>
      <xdr:spPr>
        <a:xfrm>
          <a:off x="9829800" y="237279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728</xdr:row>
      <xdr:rowOff>0</xdr:rowOff>
    </xdr:from>
    <xdr:ext cx="184731" cy="264560"/>
    <xdr:sp macro="" textlink="">
      <xdr:nvSpPr>
        <xdr:cNvPr id="401" name="TextBox 400">
          <a:extLst>
            <a:ext uri="{FF2B5EF4-FFF2-40B4-BE49-F238E27FC236}">
              <a16:creationId xmlns:a16="http://schemas.microsoft.com/office/drawing/2014/main" id="{2F62373B-E6C2-468E-BFC1-121E3C1E45B7}"/>
            </a:ext>
          </a:extLst>
        </xdr:cNvPr>
        <xdr:cNvSpPr txBox="1"/>
      </xdr:nvSpPr>
      <xdr:spPr>
        <a:xfrm>
          <a:off x="9829800" y="237279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728</xdr:row>
      <xdr:rowOff>0</xdr:rowOff>
    </xdr:from>
    <xdr:ext cx="184731" cy="264560"/>
    <xdr:sp macro="" textlink="">
      <xdr:nvSpPr>
        <xdr:cNvPr id="402" name="TextBox 401">
          <a:extLst>
            <a:ext uri="{FF2B5EF4-FFF2-40B4-BE49-F238E27FC236}">
              <a16:creationId xmlns:a16="http://schemas.microsoft.com/office/drawing/2014/main" id="{48211C69-D188-4351-B232-1E11768270E0}"/>
            </a:ext>
          </a:extLst>
        </xdr:cNvPr>
        <xdr:cNvSpPr txBox="1"/>
      </xdr:nvSpPr>
      <xdr:spPr>
        <a:xfrm>
          <a:off x="9829800" y="237279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728</xdr:row>
      <xdr:rowOff>0</xdr:rowOff>
    </xdr:from>
    <xdr:ext cx="184731" cy="264560"/>
    <xdr:sp macro="" textlink="">
      <xdr:nvSpPr>
        <xdr:cNvPr id="403" name="TextBox 402">
          <a:extLst>
            <a:ext uri="{FF2B5EF4-FFF2-40B4-BE49-F238E27FC236}">
              <a16:creationId xmlns:a16="http://schemas.microsoft.com/office/drawing/2014/main" id="{846127DA-B5B8-495C-B718-44F2133ABA72}"/>
            </a:ext>
          </a:extLst>
        </xdr:cNvPr>
        <xdr:cNvSpPr txBox="1"/>
      </xdr:nvSpPr>
      <xdr:spPr>
        <a:xfrm>
          <a:off x="9829800" y="237279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728</xdr:row>
      <xdr:rowOff>0</xdr:rowOff>
    </xdr:from>
    <xdr:ext cx="184731" cy="264560"/>
    <xdr:sp macro="" textlink="">
      <xdr:nvSpPr>
        <xdr:cNvPr id="404" name="TextBox 403">
          <a:extLst>
            <a:ext uri="{FF2B5EF4-FFF2-40B4-BE49-F238E27FC236}">
              <a16:creationId xmlns:a16="http://schemas.microsoft.com/office/drawing/2014/main" id="{B632071D-6C31-47E7-9040-6C4718FB1048}"/>
            </a:ext>
          </a:extLst>
        </xdr:cNvPr>
        <xdr:cNvSpPr txBox="1"/>
      </xdr:nvSpPr>
      <xdr:spPr>
        <a:xfrm>
          <a:off x="9829800" y="237279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728</xdr:row>
      <xdr:rowOff>0</xdr:rowOff>
    </xdr:from>
    <xdr:ext cx="184731" cy="264560"/>
    <xdr:sp macro="" textlink="">
      <xdr:nvSpPr>
        <xdr:cNvPr id="405" name="TextBox 404">
          <a:extLst>
            <a:ext uri="{FF2B5EF4-FFF2-40B4-BE49-F238E27FC236}">
              <a16:creationId xmlns:a16="http://schemas.microsoft.com/office/drawing/2014/main" id="{FD27AD54-0FE3-4DE8-81CD-24D0BD721F08}"/>
            </a:ext>
          </a:extLst>
        </xdr:cNvPr>
        <xdr:cNvSpPr txBox="1"/>
      </xdr:nvSpPr>
      <xdr:spPr>
        <a:xfrm>
          <a:off x="9829800" y="237279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728</xdr:row>
      <xdr:rowOff>0</xdr:rowOff>
    </xdr:from>
    <xdr:ext cx="184731" cy="264560"/>
    <xdr:sp macro="" textlink="">
      <xdr:nvSpPr>
        <xdr:cNvPr id="406" name="TextBox 405">
          <a:extLst>
            <a:ext uri="{FF2B5EF4-FFF2-40B4-BE49-F238E27FC236}">
              <a16:creationId xmlns:a16="http://schemas.microsoft.com/office/drawing/2014/main" id="{37EA3F6A-D23B-4DED-99F9-73EE0F9F1F01}"/>
            </a:ext>
          </a:extLst>
        </xdr:cNvPr>
        <xdr:cNvSpPr txBox="1"/>
      </xdr:nvSpPr>
      <xdr:spPr>
        <a:xfrm>
          <a:off x="9829800" y="237279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728</xdr:row>
      <xdr:rowOff>0</xdr:rowOff>
    </xdr:from>
    <xdr:ext cx="184731" cy="264560"/>
    <xdr:sp macro="" textlink="">
      <xdr:nvSpPr>
        <xdr:cNvPr id="407" name="TextBox 406">
          <a:extLst>
            <a:ext uri="{FF2B5EF4-FFF2-40B4-BE49-F238E27FC236}">
              <a16:creationId xmlns:a16="http://schemas.microsoft.com/office/drawing/2014/main" id="{68E846CC-56F4-4173-9FB6-2E38F15B779A}"/>
            </a:ext>
          </a:extLst>
        </xdr:cNvPr>
        <xdr:cNvSpPr txBox="1"/>
      </xdr:nvSpPr>
      <xdr:spPr>
        <a:xfrm>
          <a:off x="9829800" y="237279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728</xdr:row>
      <xdr:rowOff>0</xdr:rowOff>
    </xdr:from>
    <xdr:ext cx="184731" cy="264560"/>
    <xdr:sp macro="" textlink="">
      <xdr:nvSpPr>
        <xdr:cNvPr id="408" name="TextBox 407">
          <a:extLst>
            <a:ext uri="{FF2B5EF4-FFF2-40B4-BE49-F238E27FC236}">
              <a16:creationId xmlns:a16="http://schemas.microsoft.com/office/drawing/2014/main" id="{2F13E3FE-1D44-43D9-BA96-F69CA04C7BEA}"/>
            </a:ext>
          </a:extLst>
        </xdr:cNvPr>
        <xdr:cNvSpPr txBox="1"/>
      </xdr:nvSpPr>
      <xdr:spPr>
        <a:xfrm>
          <a:off x="9829800" y="237279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728</xdr:row>
      <xdr:rowOff>0</xdr:rowOff>
    </xdr:from>
    <xdr:ext cx="184731" cy="264560"/>
    <xdr:sp macro="" textlink="">
      <xdr:nvSpPr>
        <xdr:cNvPr id="409" name="TextBox 408">
          <a:extLst>
            <a:ext uri="{FF2B5EF4-FFF2-40B4-BE49-F238E27FC236}">
              <a16:creationId xmlns:a16="http://schemas.microsoft.com/office/drawing/2014/main" id="{205808F3-F66A-49F9-B3DE-231DE94799FA}"/>
            </a:ext>
          </a:extLst>
        </xdr:cNvPr>
        <xdr:cNvSpPr txBox="1"/>
      </xdr:nvSpPr>
      <xdr:spPr>
        <a:xfrm>
          <a:off x="9829800" y="237279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728</xdr:row>
      <xdr:rowOff>0</xdr:rowOff>
    </xdr:from>
    <xdr:ext cx="184731" cy="264560"/>
    <xdr:sp macro="" textlink="">
      <xdr:nvSpPr>
        <xdr:cNvPr id="410" name="TextBox 409">
          <a:extLst>
            <a:ext uri="{FF2B5EF4-FFF2-40B4-BE49-F238E27FC236}">
              <a16:creationId xmlns:a16="http://schemas.microsoft.com/office/drawing/2014/main" id="{CFCC2DE9-9E2A-41F5-B364-DE507FDEC533}"/>
            </a:ext>
          </a:extLst>
        </xdr:cNvPr>
        <xdr:cNvSpPr txBox="1"/>
      </xdr:nvSpPr>
      <xdr:spPr>
        <a:xfrm>
          <a:off x="9829800" y="237279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728</xdr:row>
      <xdr:rowOff>0</xdr:rowOff>
    </xdr:from>
    <xdr:ext cx="184731" cy="264560"/>
    <xdr:sp macro="" textlink="">
      <xdr:nvSpPr>
        <xdr:cNvPr id="411" name="TextBox 410">
          <a:extLst>
            <a:ext uri="{FF2B5EF4-FFF2-40B4-BE49-F238E27FC236}">
              <a16:creationId xmlns:a16="http://schemas.microsoft.com/office/drawing/2014/main" id="{E1AA31D9-7591-4BD3-8C16-1050A96C2B0C}"/>
            </a:ext>
          </a:extLst>
        </xdr:cNvPr>
        <xdr:cNvSpPr txBox="1"/>
      </xdr:nvSpPr>
      <xdr:spPr>
        <a:xfrm>
          <a:off x="9829800" y="237279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728</xdr:row>
      <xdr:rowOff>0</xdr:rowOff>
    </xdr:from>
    <xdr:ext cx="184731" cy="264560"/>
    <xdr:sp macro="" textlink="">
      <xdr:nvSpPr>
        <xdr:cNvPr id="412" name="TextBox 411">
          <a:extLst>
            <a:ext uri="{FF2B5EF4-FFF2-40B4-BE49-F238E27FC236}">
              <a16:creationId xmlns:a16="http://schemas.microsoft.com/office/drawing/2014/main" id="{9841D743-EB55-4444-A72D-D6F85EBA6019}"/>
            </a:ext>
          </a:extLst>
        </xdr:cNvPr>
        <xdr:cNvSpPr txBox="1"/>
      </xdr:nvSpPr>
      <xdr:spPr>
        <a:xfrm>
          <a:off x="9829800" y="237279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728</xdr:row>
      <xdr:rowOff>0</xdr:rowOff>
    </xdr:from>
    <xdr:ext cx="184731" cy="264560"/>
    <xdr:sp macro="" textlink="">
      <xdr:nvSpPr>
        <xdr:cNvPr id="413" name="TextBox 412">
          <a:extLst>
            <a:ext uri="{FF2B5EF4-FFF2-40B4-BE49-F238E27FC236}">
              <a16:creationId xmlns:a16="http://schemas.microsoft.com/office/drawing/2014/main" id="{33C05C75-2B06-4345-9D5C-1C63DE57AE17}"/>
            </a:ext>
          </a:extLst>
        </xdr:cNvPr>
        <xdr:cNvSpPr txBox="1"/>
      </xdr:nvSpPr>
      <xdr:spPr>
        <a:xfrm>
          <a:off x="9829800" y="237279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728</xdr:row>
      <xdr:rowOff>0</xdr:rowOff>
    </xdr:from>
    <xdr:ext cx="184731" cy="264560"/>
    <xdr:sp macro="" textlink="">
      <xdr:nvSpPr>
        <xdr:cNvPr id="414" name="TextBox 413">
          <a:extLst>
            <a:ext uri="{FF2B5EF4-FFF2-40B4-BE49-F238E27FC236}">
              <a16:creationId xmlns:a16="http://schemas.microsoft.com/office/drawing/2014/main" id="{2EE1F960-0974-4912-876C-6179D767ECD5}"/>
            </a:ext>
          </a:extLst>
        </xdr:cNvPr>
        <xdr:cNvSpPr txBox="1"/>
      </xdr:nvSpPr>
      <xdr:spPr>
        <a:xfrm>
          <a:off x="9829800" y="237279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728</xdr:row>
      <xdr:rowOff>0</xdr:rowOff>
    </xdr:from>
    <xdr:ext cx="184731" cy="264560"/>
    <xdr:sp macro="" textlink="">
      <xdr:nvSpPr>
        <xdr:cNvPr id="415" name="TextBox 414">
          <a:extLst>
            <a:ext uri="{FF2B5EF4-FFF2-40B4-BE49-F238E27FC236}">
              <a16:creationId xmlns:a16="http://schemas.microsoft.com/office/drawing/2014/main" id="{98B2B415-DD75-420B-97FD-AB41FD1A511B}"/>
            </a:ext>
          </a:extLst>
        </xdr:cNvPr>
        <xdr:cNvSpPr txBox="1"/>
      </xdr:nvSpPr>
      <xdr:spPr>
        <a:xfrm>
          <a:off x="9829800" y="237279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728</xdr:row>
      <xdr:rowOff>0</xdr:rowOff>
    </xdr:from>
    <xdr:ext cx="184731" cy="264560"/>
    <xdr:sp macro="" textlink="">
      <xdr:nvSpPr>
        <xdr:cNvPr id="416" name="TextBox 415">
          <a:extLst>
            <a:ext uri="{FF2B5EF4-FFF2-40B4-BE49-F238E27FC236}">
              <a16:creationId xmlns:a16="http://schemas.microsoft.com/office/drawing/2014/main" id="{B602AFEA-5740-4B3A-B60A-673F1493D9FC}"/>
            </a:ext>
          </a:extLst>
        </xdr:cNvPr>
        <xdr:cNvSpPr txBox="1"/>
      </xdr:nvSpPr>
      <xdr:spPr>
        <a:xfrm>
          <a:off x="9829800" y="237279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728</xdr:row>
      <xdr:rowOff>0</xdr:rowOff>
    </xdr:from>
    <xdr:ext cx="184731" cy="264560"/>
    <xdr:sp macro="" textlink="">
      <xdr:nvSpPr>
        <xdr:cNvPr id="417" name="TextBox 416">
          <a:extLst>
            <a:ext uri="{FF2B5EF4-FFF2-40B4-BE49-F238E27FC236}">
              <a16:creationId xmlns:a16="http://schemas.microsoft.com/office/drawing/2014/main" id="{17A5763A-98C2-44F3-90BE-5FC670D0E198}"/>
            </a:ext>
          </a:extLst>
        </xdr:cNvPr>
        <xdr:cNvSpPr txBox="1"/>
      </xdr:nvSpPr>
      <xdr:spPr>
        <a:xfrm>
          <a:off x="9829800" y="237279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728</xdr:row>
      <xdr:rowOff>0</xdr:rowOff>
    </xdr:from>
    <xdr:ext cx="184731" cy="264560"/>
    <xdr:sp macro="" textlink="">
      <xdr:nvSpPr>
        <xdr:cNvPr id="418" name="TextBox 417">
          <a:extLst>
            <a:ext uri="{FF2B5EF4-FFF2-40B4-BE49-F238E27FC236}">
              <a16:creationId xmlns:a16="http://schemas.microsoft.com/office/drawing/2014/main" id="{C7064496-0F96-4792-B47E-4D2D9E81A8BE}"/>
            </a:ext>
          </a:extLst>
        </xdr:cNvPr>
        <xdr:cNvSpPr txBox="1"/>
      </xdr:nvSpPr>
      <xdr:spPr>
        <a:xfrm>
          <a:off x="9829800" y="237279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728</xdr:row>
      <xdr:rowOff>0</xdr:rowOff>
    </xdr:from>
    <xdr:ext cx="184731" cy="264560"/>
    <xdr:sp macro="" textlink="">
      <xdr:nvSpPr>
        <xdr:cNvPr id="419" name="TextBox 418">
          <a:extLst>
            <a:ext uri="{FF2B5EF4-FFF2-40B4-BE49-F238E27FC236}">
              <a16:creationId xmlns:a16="http://schemas.microsoft.com/office/drawing/2014/main" id="{7935E63A-7901-47FD-BD0D-0D36341B51C8}"/>
            </a:ext>
          </a:extLst>
        </xdr:cNvPr>
        <xdr:cNvSpPr txBox="1"/>
      </xdr:nvSpPr>
      <xdr:spPr>
        <a:xfrm>
          <a:off x="9829800" y="237279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728</xdr:row>
      <xdr:rowOff>0</xdr:rowOff>
    </xdr:from>
    <xdr:ext cx="184731" cy="264560"/>
    <xdr:sp macro="" textlink="">
      <xdr:nvSpPr>
        <xdr:cNvPr id="420" name="TextBox 419">
          <a:extLst>
            <a:ext uri="{FF2B5EF4-FFF2-40B4-BE49-F238E27FC236}">
              <a16:creationId xmlns:a16="http://schemas.microsoft.com/office/drawing/2014/main" id="{6A886364-34FF-433E-AD7E-05E886AB9E66}"/>
            </a:ext>
          </a:extLst>
        </xdr:cNvPr>
        <xdr:cNvSpPr txBox="1"/>
      </xdr:nvSpPr>
      <xdr:spPr>
        <a:xfrm>
          <a:off x="9829800" y="237279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728</xdr:row>
      <xdr:rowOff>0</xdr:rowOff>
    </xdr:from>
    <xdr:ext cx="184731" cy="264560"/>
    <xdr:sp macro="" textlink="">
      <xdr:nvSpPr>
        <xdr:cNvPr id="421" name="TextBox 420">
          <a:extLst>
            <a:ext uri="{FF2B5EF4-FFF2-40B4-BE49-F238E27FC236}">
              <a16:creationId xmlns:a16="http://schemas.microsoft.com/office/drawing/2014/main" id="{264218A5-1009-4FD6-B605-4D7C1FC74D46}"/>
            </a:ext>
          </a:extLst>
        </xdr:cNvPr>
        <xdr:cNvSpPr txBox="1"/>
      </xdr:nvSpPr>
      <xdr:spPr>
        <a:xfrm>
          <a:off x="9829800" y="237279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728</xdr:row>
      <xdr:rowOff>0</xdr:rowOff>
    </xdr:from>
    <xdr:ext cx="184731" cy="264560"/>
    <xdr:sp macro="" textlink="">
      <xdr:nvSpPr>
        <xdr:cNvPr id="422" name="TextBox 421">
          <a:extLst>
            <a:ext uri="{FF2B5EF4-FFF2-40B4-BE49-F238E27FC236}">
              <a16:creationId xmlns:a16="http://schemas.microsoft.com/office/drawing/2014/main" id="{C408C5B7-4FB2-492D-9702-5CF6459BCB2E}"/>
            </a:ext>
          </a:extLst>
        </xdr:cNvPr>
        <xdr:cNvSpPr txBox="1"/>
      </xdr:nvSpPr>
      <xdr:spPr>
        <a:xfrm>
          <a:off x="9829800" y="237279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728</xdr:row>
      <xdr:rowOff>0</xdr:rowOff>
    </xdr:from>
    <xdr:ext cx="184731" cy="264560"/>
    <xdr:sp macro="" textlink="">
      <xdr:nvSpPr>
        <xdr:cNvPr id="423" name="TextBox 422">
          <a:extLst>
            <a:ext uri="{FF2B5EF4-FFF2-40B4-BE49-F238E27FC236}">
              <a16:creationId xmlns:a16="http://schemas.microsoft.com/office/drawing/2014/main" id="{E8226781-5D6C-49B7-A3EE-79A27766A352}"/>
            </a:ext>
          </a:extLst>
        </xdr:cNvPr>
        <xdr:cNvSpPr txBox="1"/>
      </xdr:nvSpPr>
      <xdr:spPr>
        <a:xfrm>
          <a:off x="9829800" y="237279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728</xdr:row>
      <xdr:rowOff>0</xdr:rowOff>
    </xdr:from>
    <xdr:ext cx="184731" cy="264560"/>
    <xdr:sp macro="" textlink="">
      <xdr:nvSpPr>
        <xdr:cNvPr id="424" name="TextBox 423">
          <a:extLst>
            <a:ext uri="{FF2B5EF4-FFF2-40B4-BE49-F238E27FC236}">
              <a16:creationId xmlns:a16="http://schemas.microsoft.com/office/drawing/2014/main" id="{AD2F0060-614F-4578-92A6-2E3938AE15C0}"/>
            </a:ext>
          </a:extLst>
        </xdr:cNvPr>
        <xdr:cNvSpPr txBox="1"/>
      </xdr:nvSpPr>
      <xdr:spPr>
        <a:xfrm>
          <a:off x="9829800" y="237279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728</xdr:row>
      <xdr:rowOff>0</xdr:rowOff>
    </xdr:from>
    <xdr:ext cx="184731" cy="264560"/>
    <xdr:sp macro="" textlink="">
      <xdr:nvSpPr>
        <xdr:cNvPr id="425" name="TextBox 424">
          <a:extLst>
            <a:ext uri="{FF2B5EF4-FFF2-40B4-BE49-F238E27FC236}">
              <a16:creationId xmlns:a16="http://schemas.microsoft.com/office/drawing/2014/main" id="{36F401A8-33D6-4AD7-B55A-D82CC8D1879D}"/>
            </a:ext>
          </a:extLst>
        </xdr:cNvPr>
        <xdr:cNvSpPr txBox="1"/>
      </xdr:nvSpPr>
      <xdr:spPr>
        <a:xfrm>
          <a:off x="9829800" y="237279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728</xdr:row>
      <xdr:rowOff>0</xdr:rowOff>
    </xdr:from>
    <xdr:ext cx="184731" cy="264560"/>
    <xdr:sp macro="" textlink="">
      <xdr:nvSpPr>
        <xdr:cNvPr id="426" name="TextBox 425">
          <a:extLst>
            <a:ext uri="{FF2B5EF4-FFF2-40B4-BE49-F238E27FC236}">
              <a16:creationId xmlns:a16="http://schemas.microsoft.com/office/drawing/2014/main" id="{AA09F56E-59B4-49E3-8E09-96E4F936801F}"/>
            </a:ext>
          </a:extLst>
        </xdr:cNvPr>
        <xdr:cNvSpPr txBox="1"/>
      </xdr:nvSpPr>
      <xdr:spPr>
        <a:xfrm>
          <a:off x="9829800" y="237279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728</xdr:row>
      <xdr:rowOff>0</xdr:rowOff>
    </xdr:from>
    <xdr:ext cx="184731" cy="264560"/>
    <xdr:sp macro="" textlink="">
      <xdr:nvSpPr>
        <xdr:cNvPr id="427" name="TextBox 426">
          <a:extLst>
            <a:ext uri="{FF2B5EF4-FFF2-40B4-BE49-F238E27FC236}">
              <a16:creationId xmlns:a16="http://schemas.microsoft.com/office/drawing/2014/main" id="{43138ACD-97ED-4AE2-B0A6-0CF934C4F9EB}"/>
            </a:ext>
          </a:extLst>
        </xdr:cNvPr>
        <xdr:cNvSpPr txBox="1"/>
      </xdr:nvSpPr>
      <xdr:spPr>
        <a:xfrm>
          <a:off x="9829800" y="237279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728</xdr:row>
      <xdr:rowOff>0</xdr:rowOff>
    </xdr:from>
    <xdr:ext cx="184731" cy="264560"/>
    <xdr:sp macro="" textlink="">
      <xdr:nvSpPr>
        <xdr:cNvPr id="428" name="TextBox 427">
          <a:extLst>
            <a:ext uri="{FF2B5EF4-FFF2-40B4-BE49-F238E27FC236}">
              <a16:creationId xmlns:a16="http://schemas.microsoft.com/office/drawing/2014/main" id="{B86A333E-A982-4655-92B3-E2CF7C1DD2F1}"/>
            </a:ext>
          </a:extLst>
        </xdr:cNvPr>
        <xdr:cNvSpPr txBox="1"/>
      </xdr:nvSpPr>
      <xdr:spPr>
        <a:xfrm>
          <a:off x="9829800" y="237279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728</xdr:row>
      <xdr:rowOff>0</xdr:rowOff>
    </xdr:from>
    <xdr:ext cx="184731" cy="264560"/>
    <xdr:sp macro="" textlink="">
      <xdr:nvSpPr>
        <xdr:cNvPr id="429" name="TextBox 428">
          <a:extLst>
            <a:ext uri="{FF2B5EF4-FFF2-40B4-BE49-F238E27FC236}">
              <a16:creationId xmlns:a16="http://schemas.microsoft.com/office/drawing/2014/main" id="{F318C148-91E8-4C7A-B98F-C17E614404EB}"/>
            </a:ext>
          </a:extLst>
        </xdr:cNvPr>
        <xdr:cNvSpPr txBox="1"/>
      </xdr:nvSpPr>
      <xdr:spPr>
        <a:xfrm>
          <a:off x="9829800" y="237279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728</xdr:row>
      <xdr:rowOff>0</xdr:rowOff>
    </xdr:from>
    <xdr:ext cx="184731" cy="264560"/>
    <xdr:sp macro="" textlink="">
      <xdr:nvSpPr>
        <xdr:cNvPr id="430" name="TextBox 429">
          <a:extLst>
            <a:ext uri="{FF2B5EF4-FFF2-40B4-BE49-F238E27FC236}">
              <a16:creationId xmlns:a16="http://schemas.microsoft.com/office/drawing/2014/main" id="{A74E74E5-AF34-4DFA-9BBE-82C91A282A53}"/>
            </a:ext>
          </a:extLst>
        </xdr:cNvPr>
        <xdr:cNvSpPr txBox="1"/>
      </xdr:nvSpPr>
      <xdr:spPr>
        <a:xfrm>
          <a:off x="9829800" y="237279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728</xdr:row>
      <xdr:rowOff>0</xdr:rowOff>
    </xdr:from>
    <xdr:ext cx="184731" cy="264560"/>
    <xdr:sp macro="" textlink="">
      <xdr:nvSpPr>
        <xdr:cNvPr id="431" name="TextBox 430">
          <a:extLst>
            <a:ext uri="{FF2B5EF4-FFF2-40B4-BE49-F238E27FC236}">
              <a16:creationId xmlns:a16="http://schemas.microsoft.com/office/drawing/2014/main" id="{304AFF73-F8CA-43CA-B599-E1CC8341EE4E}"/>
            </a:ext>
          </a:extLst>
        </xdr:cNvPr>
        <xdr:cNvSpPr txBox="1"/>
      </xdr:nvSpPr>
      <xdr:spPr>
        <a:xfrm>
          <a:off x="9829800" y="237279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728</xdr:row>
      <xdr:rowOff>0</xdr:rowOff>
    </xdr:from>
    <xdr:ext cx="184731" cy="264560"/>
    <xdr:sp macro="" textlink="">
      <xdr:nvSpPr>
        <xdr:cNvPr id="432" name="TextBox 431">
          <a:extLst>
            <a:ext uri="{FF2B5EF4-FFF2-40B4-BE49-F238E27FC236}">
              <a16:creationId xmlns:a16="http://schemas.microsoft.com/office/drawing/2014/main" id="{D8FE28E6-7505-40DF-A30C-76EB25B2251F}"/>
            </a:ext>
          </a:extLst>
        </xdr:cNvPr>
        <xdr:cNvSpPr txBox="1"/>
      </xdr:nvSpPr>
      <xdr:spPr>
        <a:xfrm>
          <a:off x="9829800" y="237279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728</xdr:row>
      <xdr:rowOff>0</xdr:rowOff>
    </xdr:from>
    <xdr:ext cx="184731" cy="264560"/>
    <xdr:sp macro="" textlink="">
      <xdr:nvSpPr>
        <xdr:cNvPr id="433" name="TextBox 432">
          <a:extLst>
            <a:ext uri="{FF2B5EF4-FFF2-40B4-BE49-F238E27FC236}">
              <a16:creationId xmlns:a16="http://schemas.microsoft.com/office/drawing/2014/main" id="{D7BC5785-C511-482C-9C6D-C170EF269BB3}"/>
            </a:ext>
          </a:extLst>
        </xdr:cNvPr>
        <xdr:cNvSpPr txBox="1"/>
      </xdr:nvSpPr>
      <xdr:spPr>
        <a:xfrm>
          <a:off x="9829800" y="237279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728</xdr:row>
      <xdr:rowOff>0</xdr:rowOff>
    </xdr:from>
    <xdr:ext cx="184731" cy="264560"/>
    <xdr:sp macro="" textlink="">
      <xdr:nvSpPr>
        <xdr:cNvPr id="434" name="TextBox 433">
          <a:extLst>
            <a:ext uri="{FF2B5EF4-FFF2-40B4-BE49-F238E27FC236}">
              <a16:creationId xmlns:a16="http://schemas.microsoft.com/office/drawing/2014/main" id="{14FF53A3-2D75-42BA-950A-4A5D361C3563}"/>
            </a:ext>
          </a:extLst>
        </xdr:cNvPr>
        <xdr:cNvSpPr txBox="1"/>
      </xdr:nvSpPr>
      <xdr:spPr>
        <a:xfrm>
          <a:off x="9829800" y="237279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728</xdr:row>
      <xdr:rowOff>0</xdr:rowOff>
    </xdr:from>
    <xdr:ext cx="184731" cy="264560"/>
    <xdr:sp macro="" textlink="">
      <xdr:nvSpPr>
        <xdr:cNvPr id="435" name="TextBox 434">
          <a:extLst>
            <a:ext uri="{FF2B5EF4-FFF2-40B4-BE49-F238E27FC236}">
              <a16:creationId xmlns:a16="http://schemas.microsoft.com/office/drawing/2014/main" id="{1941682B-CBDE-477A-8B53-D8E765A161E9}"/>
            </a:ext>
          </a:extLst>
        </xdr:cNvPr>
        <xdr:cNvSpPr txBox="1"/>
      </xdr:nvSpPr>
      <xdr:spPr>
        <a:xfrm>
          <a:off x="9829800" y="237279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728</xdr:row>
      <xdr:rowOff>0</xdr:rowOff>
    </xdr:from>
    <xdr:ext cx="184731" cy="264560"/>
    <xdr:sp macro="" textlink="">
      <xdr:nvSpPr>
        <xdr:cNvPr id="436" name="TextBox 435">
          <a:extLst>
            <a:ext uri="{FF2B5EF4-FFF2-40B4-BE49-F238E27FC236}">
              <a16:creationId xmlns:a16="http://schemas.microsoft.com/office/drawing/2014/main" id="{9BB68655-4AEE-45EE-BEA8-EA68DB962611}"/>
            </a:ext>
          </a:extLst>
        </xdr:cNvPr>
        <xdr:cNvSpPr txBox="1"/>
      </xdr:nvSpPr>
      <xdr:spPr>
        <a:xfrm>
          <a:off x="9829800" y="237279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728</xdr:row>
      <xdr:rowOff>0</xdr:rowOff>
    </xdr:from>
    <xdr:ext cx="184731" cy="264560"/>
    <xdr:sp macro="" textlink="">
      <xdr:nvSpPr>
        <xdr:cNvPr id="437" name="TextBox 436">
          <a:extLst>
            <a:ext uri="{FF2B5EF4-FFF2-40B4-BE49-F238E27FC236}">
              <a16:creationId xmlns:a16="http://schemas.microsoft.com/office/drawing/2014/main" id="{495B6A33-B940-4BDD-B475-166CE857AAB2}"/>
            </a:ext>
          </a:extLst>
        </xdr:cNvPr>
        <xdr:cNvSpPr txBox="1"/>
      </xdr:nvSpPr>
      <xdr:spPr>
        <a:xfrm>
          <a:off x="9829800" y="237279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728</xdr:row>
      <xdr:rowOff>0</xdr:rowOff>
    </xdr:from>
    <xdr:ext cx="184731" cy="264560"/>
    <xdr:sp macro="" textlink="">
      <xdr:nvSpPr>
        <xdr:cNvPr id="438" name="TextBox 437">
          <a:extLst>
            <a:ext uri="{FF2B5EF4-FFF2-40B4-BE49-F238E27FC236}">
              <a16:creationId xmlns:a16="http://schemas.microsoft.com/office/drawing/2014/main" id="{A38149DC-626B-4B0E-81CE-BFF32D96B2D2}"/>
            </a:ext>
          </a:extLst>
        </xdr:cNvPr>
        <xdr:cNvSpPr txBox="1"/>
      </xdr:nvSpPr>
      <xdr:spPr>
        <a:xfrm>
          <a:off x="9829800" y="237279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728</xdr:row>
      <xdr:rowOff>0</xdr:rowOff>
    </xdr:from>
    <xdr:ext cx="184731" cy="264560"/>
    <xdr:sp macro="" textlink="">
      <xdr:nvSpPr>
        <xdr:cNvPr id="439" name="TextBox 438">
          <a:extLst>
            <a:ext uri="{FF2B5EF4-FFF2-40B4-BE49-F238E27FC236}">
              <a16:creationId xmlns:a16="http://schemas.microsoft.com/office/drawing/2014/main" id="{7D678D4F-23E9-4E4F-9B8F-A2DB9A477671}"/>
            </a:ext>
          </a:extLst>
        </xdr:cNvPr>
        <xdr:cNvSpPr txBox="1"/>
      </xdr:nvSpPr>
      <xdr:spPr>
        <a:xfrm>
          <a:off x="9829800" y="237279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728</xdr:row>
      <xdr:rowOff>0</xdr:rowOff>
    </xdr:from>
    <xdr:ext cx="184731" cy="264560"/>
    <xdr:sp macro="" textlink="">
      <xdr:nvSpPr>
        <xdr:cNvPr id="440" name="TextBox 439">
          <a:extLst>
            <a:ext uri="{FF2B5EF4-FFF2-40B4-BE49-F238E27FC236}">
              <a16:creationId xmlns:a16="http://schemas.microsoft.com/office/drawing/2014/main" id="{34E76FF4-885A-4EDE-A16A-C2258D6FCEDC}"/>
            </a:ext>
          </a:extLst>
        </xdr:cNvPr>
        <xdr:cNvSpPr txBox="1"/>
      </xdr:nvSpPr>
      <xdr:spPr>
        <a:xfrm>
          <a:off x="9829800" y="237279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728</xdr:row>
      <xdr:rowOff>0</xdr:rowOff>
    </xdr:from>
    <xdr:ext cx="184731" cy="264560"/>
    <xdr:sp macro="" textlink="">
      <xdr:nvSpPr>
        <xdr:cNvPr id="441" name="TextBox 440">
          <a:extLst>
            <a:ext uri="{FF2B5EF4-FFF2-40B4-BE49-F238E27FC236}">
              <a16:creationId xmlns:a16="http://schemas.microsoft.com/office/drawing/2014/main" id="{09073602-E3BB-4976-B6FB-89CC4AEC58ED}"/>
            </a:ext>
          </a:extLst>
        </xdr:cNvPr>
        <xdr:cNvSpPr txBox="1"/>
      </xdr:nvSpPr>
      <xdr:spPr>
        <a:xfrm>
          <a:off x="9829800" y="237279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728</xdr:row>
      <xdr:rowOff>0</xdr:rowOff>
    </xdr:from>
    <xdr:ext cx="184731" cy="264560"/>
    <xdr:sp macro="" textlink="">
      <xdr:nvSpPr>
        <xdr:cNvPr id="442" name="TextBox 441">
          <a:extLst>
            <a:ext uri="{FF2B5EF4-FFF2-40B4-BE49-F238E27FC236}">
              <a16:creationId xmlns:a16="http://schemas.microsoft.com/office/drawing/2014/main" id="{DCB49238-6461-4C78-973C-BA433290A9FE}"/>
            </a:ext>
          </a:extLst>
        </xdr:cNvPr>
        <xdr:cNvSpPr txBox="1"/>
      </xdr:nvSpPr>
      <xdr:spPr>
        <a:xfrm>
          <a:off x="9829800" y="237279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728</xdr:row>
      <xdr:rowOff>0</xdr:rowOff>
    </xdr:from>
    <xdr:ext cx="184731" cy="264560"/>
    <xdr:sp macro="" textlink="">
      <xdr:nvSpPr>
        <xdr:cNvPr id="443" name="TextBox 442">
          <a:extLst>
            <a:ext uri="{FF2B5EF4-FFF2-40B4-BE49-F238E27FC236}">
              <a16:creationId xmlns:a16="http://schemas.microsoft.com/office/drawing/2014/main" id="{0B1F9AE3-BBD7-4177-A144-BD8A224EEA34}"/>
            </a:ext>
          </a:extLst>
        </xdr:cNvPr>
        <xdr:cNvSpPr txBox="1"/>
      </xdr:nvSpPr>
      <xdr:spPr>
        <a:xfrm>
          <a:off x="9829800" y="237279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728</xdr:row>
      <xdr:rowOff>0</xdr:rowOff>
    </xdr:from>
    <xdr:ext cx="184731" cy="264560"/>
    <xdr:sp macro="" textlink="">
      <xdr:nvSpPr>
        <xdr:cNvPr id="444" name="TextBox 443">
          <a:extLst>
            <a:ext uri="{FF2B5EF4-FFF2-40B4-BE49-F238E27FC236}">
              <a16:creationId xmlns:a16="http://schemas.microsoft.com/office/drawing/2014/main" id="{FEC6D350-D5E6-46AC-AF7B-D823A96C1AF4}"/>
            </a:ext>
          </a:extLst>
        </xdr:cNvPr>
        <xdr:cNvSpPr txBox="1"/>
      </xdr:nvSpPr>
      <xdr:spPr>
        <a:xfrm>
          <a:off x="9829800" y="237279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728</xdr:row>
      <xdr:rowOff>0</xdr:rowOff>
    </xdr:from>
    <xdr:ext cx="184731" cy="264560"/>
    <xdr:sp macro="" textlink="">
      <xdr:nvSpPr>
        <xdr:cNvPr id="445" name="TextBox 444">
          <a:extLst>
            <a:ext uri="{FF2B5EF4-FFF2-40B4-BE49-F238E27FC236}">
              <a16:creationId xmlns:a16="http://schemas.microsoft.com/office/drawing/2014/main" id="{4B9F1374-0EDE-4D83-BA96-889D4E2A0AB9}"/>
            </a:ext>
          </a:extLst>
        </xdr:cNvPr>
        <xdr:cNvSpPr txBox="1"/>
      </xdr:nvSpPr>
      <xdr:spPr>
        <a:xfrm>
          <a:off x="9829800" y="237279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729</xdr:row>
      <xdr:rowOff>0</xdr:rowOff>
    </xdr:from>
    <xdr:ext cx="184731" cy="264560"/>
    <xdr:sp macro="" textlink="">
      <xdr:nvSpPr>
        <xdr:cNvPr id="446" name="TextBox 445">
          <a:extLst>
            <a:ext uri="{FF2B5EF4-FFF2-40B4-BE49-F238E27FC236}">
              <a16:creationId xmlns:a16="http://schemas.microsoft.com/office/drawing/2014/main" id="{ABA363AB-99AE-48A9-966B-C7C5C65ABF5C}"/>
            </a:ext>
          </a:extLst>
        </xdr:cNvPr>
        <xdr:cNvSpPr txBox="1"/>
      </xdr:nvSpPr>
      <xdr:spPr>
        <a:xfrm>
          <a:off x="9829800" y="237469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729</xdr:row>
      <xdr:rowOff>0</xdr:rowOff>
    </xdr:from>
    <xdr:ext cx="184731" cy="264560"/>
    <xdr:sp macro="" textlink="">
      <xdr:nvSpPr>
        <xdr:cNvPr id="447" name="TextBox 446">
          <a:extLst>
            <a:ext uri="{FF2B5EF4-FFF2-40B4-BE49-F238E27FC236}">
              <a16:creationId xmlns:a16="http://schemas.microsoft.com/office/drawing/2014/main" id="{BB3B821C-04C1-4B92-A55C-C2EB125FCA16}"/>
            </a:ext>
          </a:extLst>
        </xdr:cNvPr>
        <xdr:cNvSpPr txBox="1"/>
      </xdr:nvSpPr>
      <xdr:spPr>
        <a:xfrm>
          <a:off x="9829800" y="237469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729</xdr:row>
      <xdr:rowOff>0</xdr:rowOff>
    </xdr:from>
    <xdr:ext cx="184731" cy="264560"/>
    <xdr:sp macro="" textlink="">
      <xdr:nvSpPr>
        <xdr:cNvPr id="448" name="TextBox 447">
          <a:extLst>
            <a:ext uri="{FF2B5EF4-FFF2-40B4-BE49-F238E27FC236}">
              <a16:creationId xmlns:a16="http://schemas.microsoft.com/office/drawing/2014/main" id="{422D074F-4FC9-4AB7-8A10-4CB95E664D62}"/>
            </a:ext>
          </a:extLst>
        </xdr:cNvPr>
        <xdr:cNvSpPr txBox="1"/>
      </xdr:nvSpPr>
      <xdr:spPr>
        <a:xfrm>
          <a:off x="9829800" y="237469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729</xdr:row>
      <xdr:rowOff>0</xdr:rowOff>
    </xdr:from>
    <xdr:ext cx="184731" cy="264560"/>
    <xdr:sp macro="" textlink="">
      <xdr:nvSpPr>
        <xdr:cNvPr id="449" name="TextBox 448">
          <a:extLst>
            <a:ext uri="{FF2B5EF4-FFF2-40B4-BE49-F238E27FC236}">
              <a16:creationId xmlns:a16="http://schemas.microsoft.com/office/drawing/2014/main" id="{F1EEB3C2-1396-40F9-90D4-5E31EB981A80}"/>
            </a:ext>
          </a:extLst>
        </xdr:cNvPr>
        <xdr:cNvSpPr txBox="1"/>
      </xdr:nvSpPr>
      <xdr:spPr>
        <a:xfrm>
          <a:off x="9829800" y="237469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729</xdr:row>
      <xdr:rowOff>0</xdr:rowOff>
    </xdr:from>
    <xdr:ext cx="184731" cy="264560"/>
    <xdr:sp macro="" textlink="">
      <xdr:nvSpPr>
        <xdr:cNvPr id="450" name="TextBox 449">
          <a:extLst>
            <a:ext uri="{FF2B5EF4-FFF2-40B4-BE49-F238E27FC236}">
              <a16:creationId xmlns:a16="http://schemas.microsoft.com/office/drawing/2014/main" id="{973BBAB0-A67F-46CE-9728-583179F3FC2B}"/>
            </a:ext>
          </a:extLst>
        </xdr:cNvPr>
        <xdr:cNvSpPr txBox="1"/>
      </xdr:nvSpPr>
      <xdr:spPr>
        <a:xfrm>
          <a:off x="9829800" y="237469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729</xdr:row>
      <xdr:rowOff>0</xdr:rowOff>
    </xdr:from>
    <xdr:ext cx="184731" cy="264560"/>
    <xdr:sp macro="" textlink="">
      <xdr:nvSpPr>
        <xdr:cNvPr id="451" name="TextBox 450">
          <a:extLst>
            <a:ext uri="{FF2B5EF4-FFF2-40B4-BE49-F238E27FC236}">
              <a16:creationId xmlns:a16="http://schemas.microsoft.com/office/drawing/2014/main" id="{F6C2E769-A56F-4550-A0AE-52484A8FFF3A}"/>
            </a:ext>
          </a:extLst>
        </xdr:cNvPr>
        <xdr:cNvSpPr txBox="1"/>
      </xdr:nvSpPr>
      <xdr:spPr>
        <a:xfrm>
          <a:off x="9829800" y="237469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729</xdr:row>
      <xdr:rowOff>0</xdr:rowOff>
    </xdr:from>
    <xdr:ext cx="184731" cy="264560"/>
    <xdr:sp macro="" textlink="">
      <xdr:nvSpPr>
        <xdr:cNvPr id="452" name="TextBox 451">
          <a:extLst>
            <a:ext uri="{FF2B5EF4-FFF2-40B4-BE49-F238E27FC236}">
              <a16:creationId xmlns:a16="http://schemas.microsoft.com/office/drawing/2014/main" id="{2A9FAF35-1E7E-4226-A9AF-7CD813D8FC4E}"/>
            </a:ext>
          </a:extLst>
        </xdr:cNvPr>
        <xdr:cNvSpPr txBox="1"/>
      </xdr:nvSpPr>
      <xdr:spPr>
        <a:xfrm>
          <a:off x="9829800" y="237469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729</xdr:row>
      <xdr:rowOff>0</xdr:rowOff>
    </xdr:from>
    <xdr:ext cx="184731" cy="264560"/>
    <xdr:sp macro="" textlink="">
      <xdr:nvSpPr>
        <xdr:cNvPr id="453" name="TextBox 452">
          <a:extLst>
            <a:ext uri="{FF2B5EF4-FFF2-40B4-BE49-F238E27FC236}">
              <a16:creationId xmlns:a16="http://schemas.microsoft.com/office/drawing/2014/main" id="{38EC5FD8-9E03-4B28-A8EC-5D618BD38A59}"/>
            </a:ext>
          </a:extLst>
        </xdr:cNvPr>
        <xdr:cNvSpPr txBox="1"/>
      </xdr:nvSpPr>
      <xdr:spPr>
        <a:xfrm>
          <a:off x="9829800" y="237469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729</xdr:row>
      <xdr:rowOff>0</xdr:rowOff>
    </xdr:from>
    <xdr:ext cx="184731" cy="264560"/>
    <xdr:sp macro="" textlink="">
      <xdr:nvSpPr>
        <xdr:cNvPr id="454" name="TextBox 453">
          <a:extLst>
            <a:ext uri="{FF2B5EF4-FFF2-40B4-BE49-F238E27FC236}">
              <a16:creationId xmlns:a16="http://schemas.microsoft.com/office/drawing/2014/main" id="{0995B0C4-1087-4C47-AB11-1EC72256B8F3}"/>
            </a:ext>
          </a:extLst>
        </xdr:cNvPr>
        <xdr:cNvSpPr txBox="1"/>
      </xdr:nvSpPr>
      <xdr:spPr>
        <a:xfrm>
          <a:off x="9829800" y="237469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729</xdr:row>
      <xdr:rowOff>0</xdr:rowOff>
    </xdr:from>
    <xdr:ext cx="184731" cy="264560"/>
    <xdr:sp macro="" textlink="">
      <xdr:nvSpPr>
        <xdr:cNvPr id="455" name="TextBox 454">
          <a:extLst>
            <a:ext uri="{FF2B5EF4-FFF2-40B4-BE49-F238E27FC236}">
              <a16:creationId xmlns:a16="http://schemas.microsoft.com/office/drawing/2014/main" id="{8E5EABD9-4545-45A2-9EC9-077D0F31D344}"/>
            </a:ext>
          </a:extLst>
        </xdr:cNvPr>
        <xdr:cNvSpPr txBox="1"/>
      </xdr:nvSpPr>
      <xdr:spPr>
        <a:xfrm>
          <a:off x="9829800" y="237469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729</xdr:row>
      <xdr:rowOff>0</xdr:rowOff>
    </xdr:from>
    <xdr:ext cx="184731" cy="264560"/>
    <xdr:sp macro="" textlink="">
      <xdr:nvSpPr>
        <xdr:cNvPr id="456" name="TextBox 455">
          <a:extLst>
            <a:ext uri="{FF2B5EF4-FFF2-40B4-BE49-F238E27FC236}">
              <a16:creationId xmlns:a16="http://schemas.microsoft.com/office/drawing/2014/main" id="{735B7195-DD30-425A-9A6C-4C490BB92279}"/>
            </a:ext>
          </a:extLst>
        </xdr:cNvPr>
        <xdr:cNvSpPr txBox="1"/>
      </xdr:nvSpPr>
      <xdr:spPr>
        <a:xfrm>
          <a:off x="9829800" y="237469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729</xdr:row>
      <xdr:rowOff>0</xdr:rowOff>
    </xdr:from>
    <xdr:ext cx="184731" cy="264560"/>
    <xdr:sp macro="" textlink="">
      <xdr:nvSpPr>
        <xdr:cNvPr id="457" name="TextBox 456">
          <a:extLst>
            <a:ext uri="{FF2B5EF4-FFF2-40B4-BE49-F238E27FC236}">
              <a16:creationId xmlns:a16="http://schemas.microsoft.com/office/drawing/2014/main" id="{509FB282-FCB3-4C1A-8CED-50F3063EAE63}"/>
            </a:ext>
          </a:extLst>
        </xdr:cNvPr>
        <xdr:cNvSpPr txBox="1"/>
      </xdr:nvSpPr>
      <xdr:spPr>
        <a:xfrm>
          <a:off x="9829800" y="237469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729</xdr:row>
      <xdr:rowOff>0</xdr:rowOff>
    </xdr:from>
    <xdr:ext cx="184731" cy="264560"/>
    <xdr:sp macro="" textlink="">
      <xdr:nvSpPr>
        <xdr:cNvPr id="458" name="TextBox 457">
          <a:extLst>
            <a:ext uri="{FF2B5EF4-FFF2-40B4-BE49-F238E27FC236}">
              <a16:creationId xmlns:a16="http://schemas.microsoft.com/office/drawing/2014/main" id="{1C4DDA85-D693-42C9-B357-7BA94BAED6AE}"/>
            </a:ext>
          </a:extLst>
        </xdr:cNvPr>
        <xdr:cNvSpPr txBox="1"/>
      </xdr:nvSpPr>
      <xdr:spPr>
        <a:xfrm>
          <a:off x="9829800" y="237469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729</xdr:row>
      <xdr:rowOff>0</xdr:rowOff>
    </xdr:from>
    <xdr:ext cx="184731" cy="264560"/>
    <xdr:sp macro="" textlink="">
      <xdr:nvSpPr>
        <xdr:cNvPr id="459" name="TextBox 458">
          <a:extLst>
            <a:ext uri="{FF2B5EF4-FFF2-40B4-BE49-F238E27FC236}">
              <a16:creationId xmlns:a16="http://schemas.microsoft.com/office/drawing/2014/main" id="{2EB1034D-4C03-4233-A0F6-D4493911218F}"/>
            </a:ext>
          </a:extLst>
        </xdr:cNvPr>
        <xdr:cNvSpPr txBox="1"/>
      </xdr:nvSpPr>
      <xdr:spPr>
        <a:xfrm>
          <a:off x="9829800" y="237469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729</xdr:row>
      <xdr:rowOff>0</xdr:rowOff>
    </xdr:from>
    <xdr:ext cx="184731" cy="264560"/>
    <xdr:sp macro="" textlink="">
      <xdr:nvSpPr>
        <xdr:cNvPr id="460" name="TextBox 459">
          <a:extLst>
            <a:ext uri="{FF2B5EF4-FFF2-40B4-BE49-F238E27FC236}">
              <a16:creationId xmlns:a16="http://schemas.microsoft.com/office/drawing/2014/main" id="{2648B807-9FE8-49D9-B267-5034341DB8D7}"/>
            </a:ext>
          </a:extLst>
        </xdr:cNvPr>
        <xdr:cNvSpPr txBox="1"/>
      </xdr:nvSpPr>
      <xdr:spPr>
        <a:xfrm>
          <a:off x="9829800" y="237469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729</xdr:row>
      <xdr:rowOff>0</xdr:rowOff>
    </xdr:from>
    <xdr:ext cx="184731" cy="264560"/>
    <xdr:sp macro="" textlink="">
      <xdr:nvSpPr>
        <xdr:cNvPr id="461" name="TextBox 460">
          <a:extLst>
            <a:ext uri="{FF2B5EF4-FFF2-40B4-BE49-F238E27FC236}">
              <a16:creationId xmlns:a16="http://schemas.microsoft.com/office/drawing/2014/main" id="{D8F07EF1-C92A-4886-870E-92D2AFB865D7}"/>
            </a:ext>
          </a:extLst>
        </xdr:cNvPr>
        <xdr:cNvSpPr txBox="1"/>
      </xdr:nvSpPr>
      <xdr:spPr>
        <a:xfrm>
          <a:off x="9829800" y="237469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729</xdr:row>
      <xdr:rowOff>0</xdr:rowOff>
    </xdr:from>
    <xdr:ext cx="184731" cy="264560"/>
    <xdr:sp macro="" textlink="">
      <xdr:nvSpPr>
        <xdr:cNvPr id="462" name="TextBox 461">
          <a:extLst>
            <a:ext uri="{FF2B5EF4-FFF2-40B4-BE49-F238E27FC236}">
              <a16:creationId xmlns:a16="http://schemas.microsoft.com/office/drawing/2014/main" id="{10C31531-8CB4-44D3-A8EE-1C5F0BD96DE8}"/>
            </a:ext>
          </a:extLst>
        </xdr:cNvPr>
        <xdr:cNvSpPr txBox="1"/>
      </xdr:nvSpPr>
      <xdr:spPr>
        <a:xfrm>
          <a:off x="9829800" y="237469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729</xdr:row>
      <xdr:rowOff>0</xdr:rowOff>
    </xdr:from>
    <xdr:ext cx="184731" cy="264560"/>
    <xdr:sp macro="" textlink="">
      <xdr:nvSpPr>
        <xdr:cNvPr id="463" name="TextBox 462">
          <a:extLst>
            <a:ext uri="{FF2B5EF4-FFF2-40B4-BE49-F238E27FC236}">
              <a16:creationId xmlns:a16="http://schemas.microsoft.com/office/drawing/2014/main" id="{6260C82C-BACA-46FA-BDF7-06C4F50D606D}"/>
            </a:ext>
          </a:extLst>
        </xdr:cNvPr>
        <xdr:cNvSpPr txBox="1"/>
      </xdr:nvSpPr>
      <xdr:spPr>
        <a:xfrm>
          <a:off x="9829800" y="237469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729</xdr:row>
      <xdr:rowOff>0</xdr:rowOff>
    </xdr:from>
    <xdr:ext cx="184731" cy="264560"/>
    <xdr:sp macro="" textlink="">
      <xdr:nvSpPr>
        <xdr:cNvPr id="464" name="TextBox 463">
          <a:extLst>
            <a:ext uri="{FF2B5EF4-FFF2-40B4-BE49-F238E27FC236}">
              <a16:creationId xmlns:a16="http://schemas.microsoft.com/office/drawing/2014/main" id="{0FA44706-8B16-444D-BD38-EB566DA3ED28}"/>
            </a:ext>
          </a:extLst>
        </xdr:cNvPr>
        <xdr:cNvSpPr txBox="1"/>
      </xdr:nvSpPr>
      <xdr:spPr>
        <a:xfrm>
          <a:off x="9829800" y="237469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729</xdr:row>
      <xdr:rowOff>0</xdr:rowOff>
    </xdr:from>
    <xdr:ext cx="184731" cy="264560"/>
    <xdr:sp macro="" textlink="">
      <xdr:nvSpPr>
        <xdr:cNvPr id="465" name="TextBox 464">
          <a:extLst>
            <a:ext uri="{FF2B5EF4-FFF2-40B4-BE49-F238E27FC236}">
              <a16:creationId xmlns:a16="http://schemas.microsoft.com/office/drawing/2014/main" id="{2E3151FC-CA76-4CC3-B198-694F378032CD}"/>
            </a:ext>
          </a:extLst>
        </xdr:cNvPr>
        <xdr:cNvSpPr txBox="1"/>
      </xdr:nvSpPr>
      <xdr:spPr>
        <a:xfrm>
          <a:off x="9829800" y="237469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729</xdr:row>
      <xdr:rowOff>0</xdr:rowOff>
    </xdr:from>
    <xdr:ext cx="184731" cy="264560"/>
    <xdr:sp macro="" textlink="">
      <xdr:nvSpPr>
        <xdr:cNvPr id="466" name="TextBox 465">
          <a:extLst>
            <a:ext uri="{FF2B5EF4-FFF2-40B4-BE49-F238E27FC236}">
              <a16:creationId xmlns:a16="http://schemas.microsoft.com/office/drawing/2014/main" id="{49E4CEF6-7FDA-4A4F-93BA-9ED11C61CEB1}"/>
            </a:ext>
          </a:extLst>
        </xdr:cNvPr>
        <xdr:cNvSpPr txBox="1"/>
      </xdr:nvSpPr>
      <xdr:spPr>
        <a:xfrm>
          <a:off x="9829800" y="237469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729</xdr:row>
      <xdr:rowOff>0</xdr:rowOff>
    </xdr:from>
    <xdr:ext cx="184731" cy="264560"/>
    <xdr:sp macro="" textlink="">
      <xdr:nvSpPr>
        <xdr:cNvPr id="467" name="TextBox 466">
          <a:extLst>
            <a:ext uri="{FF2B5EF4-FFF2-40B4-BE49-F238E27FC236}">
              <a16:creationId xmlns:a16="http://schemas.microsoft.com/office/drawing/2014/main" id="{6267CAB5-5C3E-4005-955A-891B27B0A271}"/>
            </a:ext>
          </a:extLst>
        </xdr:cNvPr>
        <xdr:cNvSpPr txBox="1"/>
      </xdr:nvSpPr>
      <xdr:spPr>
        <a:xfrm>
          <a:off x="9829800" y="237469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729</xdr:row>
      <xdr:rowOff>0</xdr:rowOff>
    </xdr:from>
    <xdr:ext cx="184731" cy="264560"/>
    <xdr:sp macro="" textlink="">
      <xdr:nvSpPr>
        <xdr:cNvPr id="468" name="TextBox 467">
          <a:extLst>
            <a:ext uri="{FF2B5EF4-FFF2-40B4-BE49-F238E27FC236}">
              <a16:creationId xmlns:a16="http://schemas.microsoft.com/office/drawing/2014/main" id="{9BA2ADC9-C506-4FA9-B70A-F55E6C148A79}"/>
            </a:ext>
          </a:extLst>
        </xdr:cNvPr>
        <xdr:cNvSpPr txBox="1"/>
      </xdr:nvSpPr>
      <xdr:spPr>
        <a:xfrm>
          <a:off x="9829800" y="237469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729</xdr:row>
      <xdr:rowOff>0</xdr:rowOff>
    </xdr:from>
    <xdr:ext cx="184731" cy="264560"/>
    <xdr:sp macro="" textlink="">
      <xdr:nvSpPr>
        <xdr:cNvPr id="469" name="TextBox 468">
          <a:extLst>
            <a:ext uri="{FF2B5EF4-FFF2-40B4-BE49-F238E27FC236}">
              <a16:creationId xmlns:a16="http://schemas.microsoft.com/office/drawing/2014/main" id="{78C0E489-7A5B-42CF-BFBB-CB9C1DEDEE24}"/>
            </a:ext>
          </a:extLst>
        </xdr:cNvPr>
        <xdr:cNvSpPr txBox="1"/>
      </xdr:nvSpPr>
      <xdr:spPr>
        <a:xfrm>
          <a:off x="9829800" y="237469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729</xdr:row>
      <xdr:rowOff>0</xdr:rowOff>
    </xdr:from>
    <xdr:ext cx="184731" cy="264560"/>
    <xdr:sp macro="" textlink="">
      <xdr:nvSpPr>
        <xdr:cNvPr id="470" name="TextBox 469">
          <a:extLst>
            <a:ext uri="{FF2B5EF4-FFF2-40B4-BE49-F238E27FC236}">
              <a16:creationId xmlns:a16="http://schemas.microsoft.com/office/drawing/2014/main" id="{96CC688C-032C-4A59-BB68-85A551DADA1C}"/>
            </a:ext>
          </a:extLst>
        </xdr:cNvPr>
        <xdr:cNvSpPr txBox="1"/>
      </xdr:nvSpPr>
      <xdr:spPr>
        <a:xfrm>
          <a:off x="9829800" y="237469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730</xdr:row>
      <xdr:rowOff>0</xdr:rowOff>
    </xdr:from>
    <xdr:ext cx="184731" cy="264560"/>
    <xdr:sp macro="" textlink="">
      <xdr:nvSpPr>
        <xdr:cNvPr id="471" name="TextBox 470">
          <a:extLst>
            <a:ext uri="{FF2B5EF4-FFF2-40B4-BE49-F238E27FC236}">
              <a16:creationId xmlns:a16="http://schemas.microsoft.com/office/drawing/2014/main" id="{80CCA199-7475-4EAC-93A6-06C61C73BA22}"/>
            </a:ext>
          </a:extLst>
        </xdr:cNvPr>
        <xdr:cNvSpPr txBox="1"/>
      </xdr:nvSpPr>
      <xdr:spPr>
        <a:xfrm>
          <a:off x="9829800" y="237660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730</xdr:row>
      <xdr:rowOff>0</xdr:rowOff>
    </xdr:from>
    <xdr:ext cx="184731" cy="264560"/>
    <xdr:sp macro="" textlink="">
      <xdr:nvSpPr>
        <xdr:cNvPr id="472" name="TextBox 471">
          <a:extLst>
            <a:ext uri="{FF2B5EF4-FFF2-40B4-BE49-F238E27FC236}">
              <a16:creationId xmlns:a16="http://schemas.microsoft.com/office/drawing/2014/main" id="{10E6DB3B-E526-45B6-A1D8-20983043BC4A}"/>
            </a:ext>
          </a:extLst>
        </xdr:cNvPr>
        <xdr:cNvSpPr txBox="1"/>
      </xdr:nvSpPr>
      <xdr:spPr>
        <a:xfrm>
          <a:off x="9829800" y="237660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730</xdr:row>
      <xdr:rowOff>0</xdr:rowOff>
    </xdr:from>
    <xdr:ext cx="184731" cy="264560"/>
    <xdr:sp macro="" textlink="">
      <xdr:nvSpPr>
        <xdr:cNvPr id="473" name="TextBox 472">
          <a:extLst>
            <a:ext uri="{FF2B5EF4-FFF2-40B4-BE49-F238E27FC236}">
              <a16:creationId xmlns:a16="http://schemas.microsoft.com/office/drawing/2014/main" id="{59FC0086-89B6-4956-9F96-85AC5A430171}"/>
            </a:ext>
          </a:extLst>
        </xdr:cNvPr>
        <xdr:cNvSpPr txBox="1"/>
      </xdr:nvSpPr>
      <xdr:spPr>
        <a:xfrm>
          <a:off x="9829800" y="237660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730</xdr:row>
      <xdr:rowOff>0</xdr:rowOff>
    </xdr:from>
    <xdr:ext cx="184731" cy="264560"/>
    <xdr:sp macro="" textlink="">
      <xdr:nvSpPr>
        <xdr:cNvPr id="474" name="TextBox 473">
          <a:extLst>
            <a:ext uri="{FF2B5EF4-FFF2-40B4-BE49-F238E27FC236}">
              <a16:creationId xmlns:a16="http://schemas.microsoft.com/office/drawing/2014/main" id="{2A6C207C-3A2F-43BB-BF05-713D8E2E3059}"/>
            </a:ext>
          </a:extLst>
        </xdr:cNvPr>
        <xdr:cNvSpPr txBox="1"/>
      </xdr:nvSpPr>
      <xdr:spPr>
        <a:xfrm>
          <a:off x="9829800" y="237660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730</xdr:row>
      <xdr:rowOff>0</xdr:rowOff>
    </xdr:from>
    <xdr:ext cx="184731" cy="264560"/>
    <xdr:sp macro="" textlink="">
      <xdr:nvSpPr>
        <xdr:cNvPr id="475" name="TextBox 474">
          <a:extLst>
            <a:ext uri="{FF2B5EF4-FFF2-40B4-BE49-F238E27FC236}">
              <a16:creationId xmlns:a16="http://schemas.microsoft.com/office/drawing/2014/main" id="{E6C4D23A-BC89-468D-94D5-5EE3D9CE2D57}"/>
            </a:ext>
          </a:extLst>
        </xdr:cNvPr>
        <xdr:cNvSpPr txBox="1"/>
      </xdr:nvSpPr>
      <xdr:spPr>
        <a:xfrm>
          <a:off x="9829800" y="237660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730</xdr:row>
      <xdr:rowOff>0</xdr:rowOff>
    </xdr:from>
    <xdr:ext cx="184731" cy="264560"/>
    <xdr:sp macro="" textlink="">
      <xdr:nvSpPr>
        <xdr:cNvPr id="476" name="TextBox 475">
          <a:extLst>
            <a:ext uri="{FF2B5EF4-FFF2-40B4-BE49-F238E27FC236}">
              <a16:creationId xmlns:a16="http://schemas.microsoft.com/office/drawing/2014/main" id="{F4AFCA7B-F6DC-4745-B29B-C147227DDF99}"/>
            </a:ext>
          </a:extLst>
        </xdr:cNvPr>
        <xdr:cNvSpPr txBox="1"/>
      </xdr:nvSpPr>
      <xdr:spPr>
        <a:xfrm>
          <a:off x="9829800" y="237660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730</xdr:row>
      <xdr:rowOff>0</xdr:rowOff>
    </xdr:from>
    <xdr:ext cx="184731" cy="264560"/>
    <xdr:sp macro="" textlink="">
      <xdr:nvSpPr>
        <xdr:cNvPr id="477" name="TextBox 476">
          <a:extLst>
            <a:ext uri="{FF2B5EF4-FFF2-40B4-BE49-F238E27FC236}">
              <a16:creationId xmlns:a16="http://schemas.microsoft.com/office/drawing/2014/main" id="{950B746B-2AF0-41D3-9916-AC0E0CFD24B8}"/>
            </a:ext>
          </a:extLst>
        </xdr:cNvPr>
        <xdr:cNvSpPr txBox="1"/>
      </xdr:nvSpPr>
      <xdr:spPr>
        <a:xfrm>
          <a:off x="9829800" y="237660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730</xdr:row>
      <xdr:rowOff>0</xdr:rowOff>
    </xdr:from>
    <xdr:ext cx="184731" cy="264560"/>
    <xdr:sp macro="" textlink="">
      <xdr:nvSpPr>
        <xdr:cNvPr id="478" name="TextBox 477">
          <a:extLst>
            <a:ext uri="{FF2B5EF4-FFF2-40B4-BE49-F238E27FC236}">
              <a16:creationId xmlns:a16="http://schemas.microsoft.com/office/drawing/2014/main" id="{F6F3478A-43EB-40D7-B4F7-F5E40EB07522}"/>
            </a:ext>
          </a:extLst>
        </xdr:cNvPr>
        <xdr:cNvSpPr txBox="1"/>
      </xdr:nvSpPr>
      <xdr:spPr>
        <a:xfrm>
          <a:off x="9829800" y="237660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730</xdr:row>
      <xdr:rowOff>0</xdr:rowOff>
    </xdr:from>
    <xdr:ext cx="184731" cy="264560"/>
    <xdr:sp macro="" textlink="">
      <xdr:nvSpPr>
        <xdr:cNvPr id="479" name="TextBox 478">
          <a:extLst>
            <a:ext uri="{FF2B5EF4-FFF2-40B4-BE49-F238E27FC236}">
              <a16:creationId xmlns:a16="http://schemas.microsoft.com/office/drawing/2014/main" id="{945B2FE8-A6F2-4A2A-890F-834C4AC8247D}"/>
            </a:ext>
          </a:extLst>
        </xdr:cNvPr>
        <xdr:cNvSpPr txBox="1"/>
      </xdr:nvSpPr>
      <xdr:spPr>
        <a:xfrm>
          <a:off x="9829800" y="237660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730</xdr:row>
      <xdr:rowOff>0</xdr:rowOff>
    </xdr:from>
    <xdr:ext cx="184731" cy="264560"/>
    <xdr:sp macro="" textlink="">
      <xdr:nvSpPr>
        <xdr:cNvPr id="480" name="TextBox 479">
          <a:extLst>
            <a:ext uri="{FF2B5EF4-FFF2-40B4-BE49-F238E27FC236}">
              <a16:creationId xmlns:a16="http://schemas.microsoft.com/office/drawing/2014/main" id="{1306F68F-6CB6-4D07-869D-EF40FB13BDC0}"/>
            </a:ext>
          </a:extLst>
        </xdr:cNvPr>
        <xdr:cNvSpPr txBox="1"/>
      </xdr:nvSpPr>
      <xdr:spPr>
        <a:xfrm>
          <a:off x="9829800" y="237660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730</xdr:row>
      <xdr:rowOff>0</xdr:rowOff>
    </xdr:from>
    <xdr:ext cx="184731" cy="264560"/>
    <xdr:sp macro="" textlink="">
      <xdr:nvSpPr>
        <xdr:cNvPr id="481" name="TextBox 480">
          <a:extLst>
            <a:ext uri="{FF2B5EF4-FFF2-40B4-BE49-F238E27FC236}">
              <a16:creationId xmlns:a16="http://schemas.microsoft.com/office/drawing/2014/main" id="{8D5714EB-B51F-4C39-9439-B0E0470C3CD2}"/>
            </a:ext>
          </a:extLst>
        </xdr:cNvPr>
        <xdr:cNvSpPr txBox="1"/>
      </xdr:nvSpPr>
      <xdr:spPr>
        <a:xfrm>
          <a:off x="9829800" y="237660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730</xdr:row>
      <xdr:rowOff>0</xdr:rowOff>
    </xdr:from>
    <xdr:ext cx="184731" cy="264560"/>
    <xdr:sp macro="" textlink="">
      <xdr:nvSpPr>
        <xdr:cNvPr id="482" name="TextBox 481">
          <a:extLst>
            <a:ext uri="{FF2B5EF4-FFF2-40B4-BE49-F238E27FC236}">
              <a16:creationId xmlns:a16="http://schemas.microsoft.com/office/drawing/2014/main" id="{4CB2D805-B508-483F-B620-394D5CB6645A}"/>
            </a:ext>
          </a:extLst>
        </xdr:cNvPr>
        <xdr:cNvSpPr txBox="1"/>
      </xdr:nvSpPr>
      <xdr:spPr>
        <a:xfrm>
          <a:off x="9829800" y="237660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730</xdr:row>
      <xdr:rowOff>0</xdr:rowOff>
    </xdr:from>
    <xdr:ext cx="184731" cy="264560"/>
    <xdr:sp macro="" textlink="">
      <xdr:nvSpPr>
        <xdr:cNvPr id="483" name="TextBox 482">
          <a:extLst>
            <a:ext uri="{FF2B5EF4-FFF2-40B4-BE49-F238E27FC236}">
              <a16:creationId xmlns:a16="http://schemas.microsoft.com/office/drawing/2014/main" id="{4303EB44-2347-4F7D-8BFF-BF036928ED9F}"/>
            </a:ext>
          </a:extLst>
        </xdr:cNvPr>
        <xdr:cNvSpPr txBox="1"/>
      </xdr:nvSpPr>
      <xdr:spPr>
        <a:xfrm>
          <a:off x="9829800" y="237660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730</xdr:row>
      <xdr:rowOff>0</xdr:rowOff>
    </xdr:from>
    <xdr:ext cx="184731" cy="264560"/>
    <xdr:sp macro="" textlink="">
      <xdr:nvSpPr>
        <xdr:cNvPr id="484" name="TextBox 483">
          <a:extLst>
            <a:ext uri="{FF2B5EF4-FFF2-40B4-BE49-F238E27FC236}">
              <a16:creationId xmlns:a16="http://schemas.microsoft.com/office/drawing/2014/main" id="{21394E9D-5B13-4DB2-80B2-EBA08915BA0A}"/>
            </a:ext>
          </a:extLst>
        </xdr:cNvPr>
        <xdr:cNvSpPr txBox="1"/>
      </xdr:nvSpPr>
      <xdr:spPr>
        <a:xfrm>
          <a:off x="9829800" y="237660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730</xdr:row>
      <xdr:rowOff>0</xdr:rowOff>
    </xdr:from>
    <xdr:ext cx="184731" cy="264560"/>
    <xdr:sp macro="" textlink="">
      <xdr:nvSpPr>
        <xdr:cNvPr id="485" name="TextBox 484">
          <a:extLst>
            <a:ext uri="{FF2B5EF4-FFF2-40B4-BE49-F238E27FC236}">
              <a16:creationId xmlns:a16="http://schemas.microsoft.com/office/drawing/2014/main" id="{CD3E25C0-22AB-48DD-9FEF-ED7DAF1D69F3}"/>
            </a:ext>
          </a:extLst>
        </xdr:cNvPr>
        <xdr:cNvSpPr txBox="1"/>
      </xdr:nvSpPr>
      <xdr:spPr>
        <a:xfrm>
          <a:off x="9829800" y="237660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730</xdr:row>
      <xdr:rowOff>0</xdr:rowOff>
    </xdr:from>
    <xdr:ext cx="184731" cy="264560"/>
    <xdr:sp macro="" textlink="">
      <xdr:nvSpPr>
        <xdr:cNvPr id="486" name="TextBox 485">
          <a:extLst>
            <a:ext uri="{FF2B5EF4-FFF2-40B4-BE49-F238E27FC236}">
              <a16:creationId xmlns:a16="http://schemas.microsoft.com/office/drawing/2014/main" id="{E74A4B40-2B16-4F7D-8AA8-3F99C7D8885E}"/>
            </a:ext>
          </a:extLst>
        </xdr:cNvPr>
        <xdr:cNvSpPr txBox="1"/>
      </xdr:nvSpPr>
      <xdr:spPr>
        <a:xfrm>
          <a:off x="9829800" y="237660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730</xdr:row>
      <xdr:rowOff>0</xdr:rowOff>
    </xdr:from>
    <xdr:ext cx="184731" cy="264560"/>
    <xdr:sp macro="" textlink="">
      <xdr:nvSpPr>
        <xdr:cNvPr id="487" name="TextBox 486">
          <a:extLst>
            <a:ext uri="{FF2B5EF4-FFF2-40B4-BE49-F238E27FC236}">
              <a16:creationId xmlns:a16="http://schemas.microsoft.com/office/drawing/2014/main" id="{089CD9E0-1C87-4E9D-8196-344B36695772}"/>
            </a:ext>
          </a:extLst>
        </xdr:cNvPr>
        <xdr:cNvSpPr txBox="1"/>
      </xdr:nvSpPr>
      <xdr:spPr>
        <a:xfrm>
          <a:off x="9829800" y="237660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730</xdr:row>
      <xdr:rowOff>0</xdr:rowOff>
    </xdr:from>
    <xdr:ext cx="184731" cy="264560"/>
    <xdr:sp macro="" textlink="">
      <xdr:nvSpPr>
        <xdr:cNvPr id="488" name="TextBox 487">
          <a:extLst>
            <a:ext uri="{FF2B5EF4-FFF2-40B4-BE49-F238E27FC236}">
              <a16:creationId xmlns:a16="http://schemas.microsoft.com/office/drawing/2014/main" id="{2A7D5F83-C223-4FBE-BF38-076236ACFEAA}"/>
            </a:ext>
          </a:extLst>
        </xdr:cNvPr>
        <xdr:cNvSpPr txBox="1"/>
      </xdr:nvSpPr>
      <xdr:spPr>
        <a:xfrm>
          <a:off x="9829800" y="237660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730</xdr:row>
      <xdr:rowOff>0</xdr:rowOff>
    </xdr:from>
    <xdr:ext cx="184731" cy="264560"/>
    <xdr:sp macro="" textlink="">
      <xdr:nvSpPr>
        <xdr:cNvPr id="489" name="TextBox 488">
          <a:extLst>
            <a:ext uri="{FF2B5EF4-FFF2-40B4-BE49-F238E27FC236}">
              <a16:creationId xmlns:a16="http://schemas.microsoft.com/office/drawing/2014/main" id="{6451F01A-16CE-49F8-AD3D-35158677EAC3}"/>
            </a:ext>
          </a:extLst>
        </xdr:cNvPr>
        <xdr:cNvSpPr txBox="1"/>
      </xdr:nvSpPr>
      <xdr:spPr>
        <a:xfrm>
          <a:off x="9829800" y="237660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730</xdr:row>
      <xdr:rowOff>0</xdr:rowOff>
    </xdr:from>
    <xdr:ext cx="184731" cy="264560"/>
    <xdr:sp macro="" textlink="">
      <xdr:nvSpPr>
        <xdr:cNvPr id="490" name="TextBox 489">
          <a:extLst>
            <a:ext uri="{FF2B5EF4-FFF2-40B4-BE49-F238E27FC236}">
              <a16:creationId xmlns:a16="http://schemas.microsoft.com/office/drawing/2014/main" id="{2D7FEBB9-D93B-4315-999E-44550D2C9FBC}"/>
            </a:ext>
          </a:extLst>
        </xdr:cNvPr>
        <xdr:cNvSpPr txBox="1"/>
      </xdr:nvSpPr>
      <xdr:spPr>
        <a:xfrm>
          <a:off x="9829800" y="237660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730</xdr:row>
      <xdr:rowOff>0</xdr:rowOff>
    </xdr:from>
    <xdr:ext cx="184731" cy="264560"/>
    <xdr:sp macro="" textlink="">
      <xdr:nvSpPr>
        <xdr:cNvPr id="491" name="TextBox 490">
          <a:extLst>
            <a:ext uri="{FF2B5EF4-FFF2-40B4-BE49-F238E27FC236}">
              <a16:creationId xmlns:a16="http://schemas.microsoft.com/office/drawing/2014/main" id="{607F78A6-FB80-4426-88B7-4BE7230AF945}"/>
            </a:ext>
          </a:extLst>
        </xdr:cNvPr>
        <xdr:cNvSpPr txBox="1"/>
      </xdr:nvSpPr>
      <xdr:spPr>
        <a:xfrm>
          <a:off x="9829800" y="237660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730</xdr:row>
      <xdr:rowOff>0</xdr:rowOff>
    </xdr:from>
    <xdr:ext cx="184731" cy="264560"/>
    <xdr:sp macro="" textlink="">
      <xdr:nvSpPr>
        <xdr:cNvPr id="492" name="TextBox 491">
          <a:extLst>
            <a:ext uri="{FF2B5EF4-FFF2-40B4-BE49-F238E27FC236}">
              <a16:creationId xmlns:a16="http://schemas.microsoft.com/office/drawing/2014/main" id="{EF10B7B4-1BC7-474C-B4B4-1133F59B1510}"/>
            </a:ext>
          </a:extLst>
        </xdr:cNvPr>
        <xdr:cNvSpPr txBox="1"/>
      </xdr:nvSpPr>
      <xdr:spPr>
        <a:xfrm>
          <a:off x="9829800" y="237660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730</xdr:row>
      <xdr:rowOff>0</xdr:rowOff>
    </xdr:from>
    <xdr:ext cx="184731" cy="264560"/>
    <xdr:sp macro="" textlink="">
      <xdr:nvSpPr>
        <xdr:cNvPr id="493" name="TextBox 492">
          <a:extLst>
            <a:ext uri="{FF2B5EF4-FFF2-40B4-BE49-F238E27FC236}">
              <a16:creationId xmlns:a16="http://schemas.microsoft.com/office/drawing/2014/main" id="{0CD11C0F-4A32-472B-B2D9-525243F76E6A}"/>
            </a:ext>
          </a:extLst>
        </xdr:cNvPr>
        <xdr:cNvSpPr txBox="1"/>
      </xdr:nvSpPr>
      <xdr:spPr>
        <a:xfrm>
          <a:off x="9829800" y="237660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730</xdr:row>
      <xdr:rowOff>0</xdr:rowOff>
    </xdr:from>
    <xdr:ext cx="184731" cy="264560"/>
    <xdr:sp macro="" textlink="">
      <xdr:nvSpPr>
        <xdr:cNvPr id="494" name="TextBox 493">
          <a:extLst>
            <a:ext uri="{FF2B5EF4-FFF2-40B4-BE49-F238E27FC236}">
              <a16:creationId xmlns:a16="http://schemas.microsoft.com/office/drawing/2014/main" id="{2B4C258F-D769-49F1-A4AF-EE2F1C2D0DA7}"/>
            </a:ext>
          </a:extLst>
        </xdr:cNvPr>
        <xdr:cNvSpPr txBox="1"/>
      </xdr:nvSpPr>
      <xdr:spPr>
        <a:xfrm>
          <a:off x="9829800" y="237660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730</xdr:row>
      <xdr:rowOff>0</xdr:rowOff>
    </xdr:from>
    <xdr:ext cx="184731" cy="264560"/>
    <xdr:sp macro="" textlink="">
      <xdr:nvSpPr>
        <xdr:cNvPr id="495" name="TextBox 494">
          <a:extLst>
            <a:ext uri="{FF2B5EF4-FFF2-40B4-BE49-F238E27FC236}">
              <a16:creationId xmlns:a16="http://schemas.microsoft.com/office/drawing/2014/main" id="{65F24EA5-4362-47EC-91EE-1147ED4FC3B1}"/>
            </a:ext>
          </a:extLst>
        </xdr:cNvPr>
        <xdr:cNvSpPr txBox="1"/>
      </xdr:nvSpPr>
      <xdr:spPr>
        <a:xfrm>
          <a:off x="9829800" y="237660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731</xdr:row>
      <xdr:rowOff>0</xdr:rowOff>
    </xdr:from>
    <xdr:ext cx="184731" cy="264560"/>
    <xdr:sp macro="" textlink="">
      <xdr:nvSpPr>
        <xdr:cNvPr id="496" name="TextBox 495">
          <a:extLst>
            <a:ext uri="{FF2B5EF4-FFF2-40B4-BE49-F238E27FC236}">
              <a16:creationId xmlns:a16="http://schemas.microsoft.com/office/drawing/2014/main" id="{7939AA03-BFA4-4BC6-8C6C-5A2E68825784}"/>
            </a:ext>
          </a:extLst>
        </xdr:cNvPr>
        <xdr:cNvSpPr txBox="1"/>
      </xdr:nvSpPr>
      <xdr:spPr>
        <a:xfrm>
          <a:off x="9829800" y="237850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731</xdr:row>
      <xdr:rowOff>0</xdr:rowOff>
    </xdr:from>
    <xdr:ext cx="184731" cy="264560"/>
    <xdr:sp macro="" textlink="">
      <xdr:nvSpPr>
        <xdr:cNvPr id="497" name="TextBox 496">
          <a:extLst>
            <a:ext uri="{FF2B5EF4-FFF2-40B4-BE49-F238E27FC236}">
              <a16:creationId xmlns:a16="http://schemas.microsoft.com/office/drawing/2014/main" id="{CE946970-E592-49AF-809E-4423D91AB4A2}"/>
            </a:ext>
          </a:extLst>
        </xdr:cNvPr>
        <xdr:cNvSpPr txBox="1"/>
      </xdr:nvSpPr>
      <xdr:spPr>
        <a:xfrm>
          <a:off x="9829800" y="237850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731</xdr:row>
      <xdr:rowOff>0</xdr:rowOff>
    </xdr:from>
    <xdr:ext cx="184731" cy="264560"/>
    <xdr:sp macro="" textlink="">
      <xdr:nvSpPr>
        <xdr:cNvPr id="498" name="TextBox 497">
          <a:extLst>
            <a:ext uri="{FF2B5EF4-FFF2-40B4-BE49-F238E27FC236}">
              <a16:creationId xmlns:a16="http://schemas.microsoft.com/office/drawing/2014/main" id="{B497BE54-DB58-44E5-9B2E-9994829E52E1}"/>
            </a:ext>
          </a:extLst>
        </xdr:cNvPr>
        <xdr:cNvSpPr txBox="1"/>
      </xdr:nvSpPr>
      <xdr:spPr>
        <a:xfrm>
          <a:off x="9829800" y="237850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731</xdr:row>
      <xdr:rowOff>0</xdr:rowOff>
    </xdr:from>
    <xdr:ext cx="184731" cy="264560"/>
    <xdr:sp macro="" textlink="">
      <xdr:nvSpPr>
        <xdr:cNvPr id="499" name="TextBox 498">
          <a:extLst>
            <a:ext uri="{FF2B5EF4-FFF2-40B4-BE49-F238E27FC236}">
              <a16:creationId xmlns:a16="http://schemas.microsoft.com/office/drawing/2014/main" id="{93B26C8C-1D53-459F-886A-4B2F5343982D}"/>
            </a:ext>
          </a:extLst>
        </xdr:cNvPr>
        <xdr:cNvSpPr txBox="1"/>
      </xdr:nvSpPr>
      <xdr:spPr>
        <a:xfrm>
          <a:off x="9829800" y="237850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731</xdr:row>
      <xdr:rowOff>0</xdr:rowOff>
    </xdr:from>
    <xdr:ext cx="184731" cy="264560"/>
    <xdr:sp macro="" textlink="">
      <xdr:nvSpPr>
        <xdr:cNvPr id="500" name="TextBox 499">
          <a:extLst>
            <a:ext uri="{FF2B5EF4-FFF2-40B4-BE49-F238E27FC236}">
              <a16:creationId xmlns:a16="http://schemas.microsoft.com/office/drawing/2014/main" id="{8BD0D3EC-E54E-4710-87D8-C4CCF6B0FFC8}"/>
            </a:ext>
          </a:extLst>
        </xdr:cNvPr>
        <xdr:cNvSpPr txBox="1"/>
      </xdr:nvSpPr>
      <xdr:spPr>
        <a:xfrm>
          <a:off x="9829800" y="237850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731</xdr:row>
      <xdr:rowOff>0</xdr:rowOff>
    </xdr:from>
    <xdr:ext cx="184731" cy="264560"/>
    <xdr:sp macro="" textlink="">
      <xdr:nvSpPr>
        <xdr:cNvPr id="501" name="TextBox 500">
          <a:extLst>
            <a:ext uri="{FF2B5EF4-FFF2-40B4-BE49-F238E27FC236}">
              <a16:creationId xmlns:a16="http://schemas.microsoft.com/office/drawing/2014/main" id="{F3371C55-47D1-4961-8B77-53CD7FCC0847}"/>
            </a:ext>
          </a:extLst>
        </xdr:cNvPr>
        <xdr:cNvSpPr txBox="1"/>
      </xdr:nvSpPr>
      <xdr:spPr>
        <a:xfrm>
          <a:off x="9829800" y="237850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731</xdr:row>
      <xdr:rowOff>0</xdr:rowOff>
    </xdr:from>
    <xdr:ext cx="184731" cy="264560"/>
    <xdr:sp macro="" textlink="">
      <xdr:nvSpPr>
        <xdr:cNvPr id="502" name="TextBox 501">
          <a:extLst>
            <a:ext uri="{FF2B5EF4-FFF2-40B4-BE49-F238E27FC236}">
              <a16:creationId xmlns:a16="http://schemas.microsoft.com/office/drawing/2014/main" id="{A9D91C1B-AB18-4CB3-8DAC-5A0856261E3B}"/>
            </a:ext>
          </a:extLst>
        </xdr:cNvPr>
        <xdr:cNvSpPr txBox="1"/>
      </xdr:nvSpPr>
      <xdr:spPr>
        <a:xfrm>
          <a:off x="9829800" y="237850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731</xdr:row>
      <xdr:rowOff>0</xdr:rowOff>
    </xdr:from>
    <xdr:ext cx="184731" cy="264560"/>
    <xdr:sp macro="" textlink="">
      <xdr:nvSpPr>
        <xdr:cNvPr id="503" name="TextBox 502">
          <a:extLst>
            <a:ext uri="{FF2B5EF4-FFF2-40B4-BE49-F238E27FC236}">
              <a16:creationId xmlns:a16="http://schemas.microsoft.com/office/drawing/2014/main" id="{477DC538-0810-4AE1-B92C-896F017A6B2D}"/>
            </a:ext>
          </a:extLst>
        </xdr:cNvPr>
        <xdr:cNvSpPr txBox="1"/>
      </xdr:nvSpPr>
      <xdr:spPr>
        <a:xfrm>
          <a:off x="9829800" y="237850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731</xdr:row>
      <xdr:rowOff>0</xdr:rowOff>
    </xdr:from>
    <xdr:ext cx="184731" cy="264560"/>
    <xdr:sp macro="" textlink="">
      <xdr:nvSpPr>
        <xdr:cNvPr id="504" name="TextBox 503">
          <a:extLst>
            <a:ext uri="{FF2B5EF4-FFF2-40B4-BE49-F238E27FC236}">
              <a16:creationId xmlns:a16="http://schemas.microsoft.com/office/drawing/2014/main" id="{2A0A13DD-E087-44D5-97B2-708E744DEC14}"/>
            </a:ext>
          </a:extLst>
        </xdr:cNvPr>
        <xdr:cNvSpPr txBox="1"/>
      </xdr:nvSpPr>
      <xdr:spPr>
        <a:xfrm>
          <a:off x="9829800" y="237850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731</xdr:row>
      <xdr:rowOff>0</xdr:rowOff>
    </xdr:from>
    <xdr:ext cx="184731" cy="264560"/>
    <xdr:sp macro="" textlink="">
      <xdr:nvSpPr>
        <xdr:cNvPr id="505" name="TextBox 504">
          <a:extLst>
            <a:ext uri="{FF2B5EF4-FFF2-40B4-BE49-F238E27FC236}">
              <a16:creationId xmlns:a16="http://schemas.microsoft.com/office/drawing/2014/main" id="{B8AACDDF-CB89-4A40-B167-B584F00160C0}"/>
            </a:ext>
          </a:extLst>
        </xdr:cNvPr>
        <xdr:cNvSpPr txBox="1"/>
      </xdr:nvSpPr>
      <xdr:spPr>
        <a:xfrm>
          <a:off x="9829800" y="237850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731</xdr:row>
      <xdr:rowOff>0</xdr:rowOff>
    </xdr:from>
    <xdr:ext cx="184731" cy="264560"/>
    <xdr:sp macro="" textlink="">
      <xdr:nvSpPr>
        <xdr:cNvPr id="506" name="TextBox 505">
          <a:extLst>
            <a:ext uri="{FF2B5EF4-FFF2-40B4-BE49-F238E27FC236}">
              <a16:creationId xmlns:a16="http://schemas.microsoft.com/office/drawing/2014/main" id="{89247DF9-9C81-4F93-9119-908B2EC9518D}"/>
            </a:ext>
          </a:extLst>
        </xdr:cNvPr>
        <xdr:cNvSpPr txBox="1"/>
      </xdr:nvSpPr>
      <xdr:spPr>
        <a:xfrm>
          <a:off x="9829800" y="237850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731</xdr:row>
      <xdr:rowOff>0</xdr:rowOff>
    </xdr:from>
    <xdr:ext cx="184731" cy="264560"/>
    <xdr:sp macro="" textlink="">
      <xdr:nvSpPr>
        <xdr:cNvPr id="507" name="TextBox 506">
          <a:extLst>
            <a:ext uri="{FF2B5EF4-FFF2-40B4-BE49-F238E27FC236}">
              <a16:creationId xmlns:a16="http://schemas.microsoft.com/office/drawing/2014/main" id="{523DBF09-3ABB-4A09-95C8-02DE952C1AC8}"/>
            </a:ext>
          </a:extLst>
        </xdr:cNvPr>
        <xdr:cNvSpPr txBox="1"/>
      </xdr:nvSpPr>
      <xdr:spPr>
        <a:xfrm>
          <a:off x="9829800" y="237850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731</xdr:row>
      <xdr:rowOff>0</xdr:rowOff>
    </xdr:from>
    <xdr:ext cx="184731" cy="264560"/>
    <xdr:sp macro="" textlink="">
      <xdr:nvSpPr>
        <xdr:cNvPr id="508" name="TextBox 507">
          <a:extLst>
            <a:ext uri="{FF2B5EF4-FFF2-40B4-BE49-F238E27FC236}">
              <a16:creationId xmlns:a16="http://schemas.microsoft.com/office/drawing/2014/main" id="{FE451368-135A-46BF-8E04-69713D3333AE}"/>
            </a:ext>
          </a:extLst>
        </xdr:cNvPr>
        <xdr:cNvSpPr txBox="1"/>
      </xdr:nvSpPr>
      <xdr:spPr>
        <a:xfrm>
          <a:off x="9829800" y="237850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731</xdr:row>
      <xdr:rowOff>0</xdr:rowOff>
    </xdr:from>
    <xdr:ext cx="184731" cy="264560"/>
    <xdr:sp macro="" textlink="">
      <xdr:nvSpPr>
        <xdr:cNvPr id="509" name="TextBox 508">
          <a:extLst>
            <a:ext uri="{FF2B5EF4-FFF2-40B4-BE49-F238E27FC236}">
              <a16:creationId xmlns:a16="http://schemas.microsoft.com/office/drawing/2014/main" id="{2DA98700-C84E-4992-A42F-3C2E0E53B8DD}"/>
            </a:ext>
          </a:extLst>
        </xdr:cNvPr>
        <xdr:cNvSpPr txBox="1"/>
      </xdr:nvSpPr>
      <xdr:spPr>
        <a:xfrm>
          <a:off x="9829800" y="237850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731</xdr:row>
      <xdr:rowOff>0</xdr:rowOff>
    </xdr:from>
    <xdr:ext cx="184731" cy="264560"/>
    <xdr:sp macro="" textlink="">
      <xdr:nvSpPr>
        <xdr:cNvPr id="510" name="TextBox 509">
          <a:extLst>
            <a:ext uri="{FF2B5EF4-FFF2-40B4-BE49-F238E27FC236}">
              <a16:creationId xmlns:a16="http://schemas.microsoft.com/office/drawing/2014/main" id="{0B08726F-ED23-4EC3-A4F0-975CCCDED6BB}"/>
            </a:ext>
          </a:extLst>
        </xdr:cNvPr>
        <xdr:cNvSpPr txBox="1"/>
      </xdr:nvSpPr>
      <xdr:spPr>
        <a:xfrm>
          <a:off x="9829800" y="237850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731</xdr:row>
      <xdr:rowOff>0</xdr:rowOff>
    </xdr:from>
    <xdr:ext cx="184731" cy="264560"/>
    <xdr:sp macro="" textlink="">
      <xdr:nvSpPr>
        <xdr:cNvPr id="511" name="TextBox 510">
          <a:extLst>
            <a:ext uri="{FF2B5EF4-FFF2-40B4-BE49-F238E27FC236}">
              <a16:creationId xmlns:a16="http://schemas.microsoft.com/office/drawing/2014/main" id="{D16F24EA-F643-4D7C-A912-705FD3A558F7}"/>
            </a:ext>
          </a:extLst>
        </xdr:cNvPr>
        <xdr:cNvSpPr txBox="1"/>
      </xdr:nvSpPr>
      <xdr:spPr>
        <a:xfrm>
          <a:off x="9829800" y="237850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731</xdr:row>
      <xdr:rowOff>0</xdr:rowOff>
    </xdr:from>
    <xdr:ext cx="184731" cy="264560"/>
    <xdr:sp macro="" textlink="">
      <xdr:nvSpPr>
        <xdr:cNvPr id="512" name="TextBox 511">
          <a:extLst>
            <a:ext uri="{FF2B5EF4-FFF2-40B4-BE49-F238E27FC236}">
              <a16:creationId xmlns:a16="http://schemas.microsoft.com/office/drawing/2014/main" id="{C47AFABE-71C6-49DC-BB50-C06039437E97}"/>
            </a:ext>
          </a:extLst>
        </xdr:cNvPr>
        <xdr:cNvSpPr txBox="1"/>
      </xdr:nvSpPr>
      <xdr:spPr>
        <a:xfrm>
          <a:off x="9829800" y="237850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731</xdr:row>
      <xdr:rowOff>0</xdr:rowOff>
    </xdr:from>
    <xdr:ext cx="184731" cy="264560"/>
    <xdr:sp macro="" textlink="">
      <xdr:nvSpPr>
        <xdr:cNvPr id="513" name="TextBox 512">
          <a:extLst>
            <a:ext uri="{FF2B5EF4-FFF2-40B4-BE49-F238E27FC236}">
              <a16:creationId xmlns:a16="http://schemas.microsoft.com/office/drawing/2014/main" id="{CCB609A0-E21A-4BD4-9F40-93E2572313C1}"/>
            </a:ext>
          </a:extLst>
        </xdr:cNvPr>
        <xdr:cNvSpPr txBox="1"/>
      </xdr:nvSpPr>
      <xdr:spPr>
        <a:xfrm>
          <a:off x="9829800" y="237850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731</xdr:row>
      <xdr:rowOff>0</xdr:rowOff>
    </xdr:from>
    <xdr:ext cx="184731" cy="264560"/>
    <xdr:sp macro="" textlink="">
      <xdr:nvSpPr>
        <xdr:cNvPr id="514" name="TextBox 513">
          <a:extLst>
            <a:ext uri="{FF2B5EF4-FFF2-40B4-BE49-F238E27FC236}">
              <a16:creationId xmlns:a16="http://schemas.microsoft.com/office/drawing/2014/main" id="{842B5BD3-BD36-4A37-9CE2-230CAF0E5E48}"/>
            </a:ext>
          </a:extLst>
        </xdr:cNvPr>
        <xdr:cNvSpPr txBox="1"/>
      </xdr:nvSpPr>
      <xdr:spPr>
        <a:xfrm>
          <a:off x="9829800" y="237850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731</xdr:row>
      <xdr:rowOff>0</xdr:rowOff>
    </xdr:from>
    <xdr:ext cx="184731" cy="264560"/>
    <xdr:sp macro="" textlink="">
      <xdr:nvSpPr>
        <xdr:cNvPr id="515" name="TextBox 514">
          <a:extLst>
            <a:ext uri="{FF2B5EF4-FFF2-40B4-BE49-F238E27FC236}">
              <a16:creationId xmlns:a16="http://schemas.microsoft.com/office/drawing/2014/main" id="{91FBC6B4-DA21-4E6E-A99B-9B79B14F5BF0}"/>
            </a:ext>
          </a:extLst>
        </xdr:cNvPr>
        <xdr:cNvSpPr txBox="1"/>
      </xdr:nvSpPr>
      <xdr:spPr>
        <a:xfrm>
          <a:off x="9829800" y="237850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731</xdr:row>
      <xdr:rowOff>0</xdr:rowOff>
    </xdr:from>
    <xdr:ext cx="184731" cy="264560"/>
    <xdr:sp macro="" textlink="">
      <xdr:nvSpPr>
        <xdr:cNvPr id="516" name="TextBox 515">
          <a:extLst>
            <a:ext uri="{FF2B5EF4-FFF2-40B4-BE49-F238E27FC236}">
              <a16:creationId xmlns:a16="http://schemas.microsoft.com/office/drawing/2014/main" id="{2F840450-D379-4241-B30C-744BACF5839D}"/>
            </a:ext>
          </a:extLst>
        </xdr:cNvPr>
        <xdr:cNvSpPr txBox="1"/>
      </xdr:nvSpPr>
      <xdr:spPr>
        <a:xfrm>
          <a:off x="9829800" y="237850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731</xdr:row>
      <xdr:rowOff>0</xdr:rowOff>
    </xdr:from>
    <xdr:ext cx="184731" cy="264560"/>
    <xdr:sp macro="" textlink="">
      <xdr:nvSpPr>
        <xdr:cNvPr id="517" name="TextBox 516">
          <a:extLst>
            <a:ext uri="{FF2B5EF4-FFF2-40B4-BE49-F238E27FC236}">
              <a16:creationId xmlns:a16="http://schemas.microsoft.com/office/drawing/2014/main" id="{56E11F88-B1DA-42CB-9D64-62BE4837D888}"/>
            </a:ext>
          </a:extLst>
        </xdr:cNvPr>
        <xdr:cNvSpPr txBox="1"/>
      </xdr:nvSpPr>
      <xdr:spPr>
        <a:xfrm>
          <a:off x="9829800" y="237850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731</xdr:row>
      <xdr:rowOff>0</xdr:rowOff>
    </xdr:from>
    <xdr:ext cx="184731" cy="264560"/>
    <xdr:sp macro="" textlink="">
      <xdr:nvSpPr>
        <xdr:cNvPr id="518" name="TextBox 517">
          <a:extLst>
            <a:ext uri="{FF2B5EF4-FFF2-40B4-BE49-F238E27FC236}">
              <a16:creationId xmlns:a16="http://schemas.microsoft.com/office/drawing/2014/main" id="{653A02B8-74B2-42D7-972D-438DFB14D1CC}"/>
            </a:ext>
          </a:extLst>
        </xdr:cNvPr>
        <xdr:cNvSpPr txBox="1"/>
      </xdr:nvSpPr>
      <xdr:spPr>
        <a:xfrm>
          <a:off x="9829800" y="237850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731</xdr:row>
      <xdr:rowOff>0</xdr:rowOff>
    </xdr:from>
    <xdr:ext cx="184731" cy="264560"/>
    <xdr:sp macro="" textlink="">
      <xdr:nvSpPr>
        <xdr:cNvPr id="519" name="TextBox 518">
          <a:extLst>
            <a:ext uri="{FF2B5EF4-FFF2-40B4-BE49-F238E27FC236}">
              <a16:creationId xmlns:a16="http://schemas.microsoft.com/office/drawing/2014/main" id="{9F3A78CA-CBDC-42B6-872F-719F216E2772}"/>
            </a:ext>
          </a:extLst>
        </xdr:cNvPr>
        <xdr:cNvSpPr txBox="1"/>
      </xdr:nvSpPr>
      <xdr:spPr>
        <a:xfrm>
          <a:off x="9829800" y="237850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731</xdr:row>
      <xdr:rowOff>0</xdr:rowOff>
    </xdr:from>
    <xdr:ext cx="184731" cy="264560"/>
    <xdr:sp macro="" textlink="">
      <xdr:nvSpPr>
        <xdr:cNvPr id="520" name="TextBox 519">
          <a:extLst>
            <a:ext uri="{FF2B5EF4-FFF2-40B4-BE49-F238E27FC236}">
              <a16:creationId xmlns:a16="http://schemas.microsoft.com/office/drawing/2014/main" id="{AE66F422-55F2-4E28-A7AC-6A93E62FB692}"/>
            </a:ext>
          </a:extLst>
        </xdr:cNvPr>
        <xdr:cNvSpPr txBox="1"/>
      </xdr:nvSpPr>
      <xdr:spPr>
        <a:xfrm>
          <a:off x="9829800" y="237850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732</xdr:row>
      <xdr:rowOff>0</xdr:rowOff>
    </xdr:from>
    <xdr:ext cx="184731" cy="264560"/>
    <xdr:sp macro="" textlink="">
      <xdr:nvSpPr>
        <xdr:cNvPr id="521" name="TextBox 520">
          <a:extLst>
            <a:ext uri="{FF2B5EF4-FFF2-40B4-BE49-F238E27FC236}">
              <a16:creationId xmlns:a16="http://schemas.microsoft.com/office/drawing/2014/main" id="{8F9EC59B-C3DE-4104-A7EF-DA55BDF443A0}"/>
            </a:ext>
          </a:extLst>
        </xdr:cNvPr>
        <xdr:cNvSpPr txBox="1"/>
      </xdr:nvSpPr>
      <xdr:spPr>
        <a:xfrm>
          <a:off x="9829800" y="238041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732</xdr:row>
      <xdr:rowOff>0</xdr:rowOff>
    </xdr:from>
    <xdr:ext cx="184731" cy="264560"/>
    <xdr:sp macro="" textlink="">
      <xdr:nvSpPr>
        <xdr:cNvPr id="522" name="TextBox 521">
          <a:extLst>
            <a:ext uri="{FF2B5EF4-FFF2-40B4-BE49-F238E27FC236}">
              <a16:creationId xmlns:a16="http://schemas.microsoft.com/office/drawing/2014/main" id="{10CFBDE6-136E-4E55-B82C-619F9A4D6872}"/>
            </a:ext>
          </a:extLst>
        </xdr:cNvPr>
        <xdr:cNvSpPr txBox="1"/>
      </xdr:nvSpPr>
      <xdr:spPr>
        <a:xfrm>
          <a:off x="9829800" y="238041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732</xdr:row>
      <xdr:rowOff>0</xdr:rowOff>
    </xdr:from>
    <xdr:ext cx="184731" cy="264560"/>
    <xdr:sp macro="" textlink="">
      <xdr:nvSpPr>
        <xdr:cNvPr id="523" name="TextBox 522">
          <a:extLst>
            <a:ext uri="{FF2B5EF4-FFF2-40B4-BE49-F238E27FC236}">
              <a16:creationId xmlns:a16="http://schemas.microsoft.com/office/drawing/2014/main" id="{24014479-30C9-44B1-B9D3-3880171B0DD9}"/>
            </a:ext>
          </a:extLst>
        </xdr:cNvPr>
        <xdr:cNvSpPr txBox="1"/>
      </xdr:nvSpPr>
      <xdr:spPr>
        <a:xfrm>
          <a:off x="9829800" y="238041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732</xdr:row>
      <xdr:rowOff>0</xdr:rowOff>
    </xdr:from>
    <xdr:ext cx="184731" cy="264560"/>
    <xdr:sp macro="" textlink="">
      <xdr:nvSpPr>
        <xdr:cNvPr id="524" name="TextBox 523">
          <a:extLst>
            <a:ext uri="{FF2B5EF4-FFF2-40B4-BE49-F238E27FC236}">
              <a16:creationId xmlns:a16="http://schemas.microsoft.com/office/drawing/2014/main" id="{F6C93FBD-F1AB-4004-8AD4-C20D84DA1252}"/>
            </a:ext>
          </a:extLst>
        </xdr:cNvPr>
        <xdr:cNvSpPr txBox="1"/>
      </xdr:nvSpPr>
      <xdr:spPr>
        <a:xfrm>
          <a:off x="9829800" y="238041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732</xdr:row>
      <xdr:rowOff>0</xdr:rowOff>
    </xdr:from>
    <xdr:ext cx="184731" cy="264560"/>
    <xdr:sp macro="" textlink="">
      <xdr:nvSpPr>
        <xdr:cNvPr id="525" name="TextBox 524">
          <a:extLst>
            <a:ext uri="{FF2B5EF4-FFF2-40B4-BE49-F238E27FC236}">
              <a16:creationId xmlns:a16="http://schemas.microsoft.com/office/drawing/2014/main" id="{80F33811-444D-4D24-93DE-EA8CB7DD0975}"/>
            </a:ext>
          </a:extLst>
        </xdr:cNvPr>
        <xdr:cNvSpPr txBox="1"/>
      </xdr:nvSpPr>
      <xdr:spPr>
        <a:xfrm>
          <a:off x="9829800" y="238041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732</xdr:row>
      <xdr:rowOff>0</xdr:rowOff>
    </xdr:from>
    <xdr:ext cx="184731" cy="264560"/>
    <xdr:sp macro="" textlink="">
      <xdr:nvSpPr>
        <xdr:cNvPr id="526" name="TextBox 525">
          <a:extLst>
            <a:ext uri="{FF2B5EF4-FFF2-40B4-BE49-F238E27FC236}">
              <a16:creationId xmlns:a16="http://schemas.microsoft.com/office/drawing/2014/main" id="{D98C5334-0F21-4F1D-9B66-6B221B788B86}"/>
            </a:ext>
          </a:extLst>
        </xdr:cNvPr>
        <xdr:cNvSpPr txBox="1"/>
      </xdr:nvSpPr>
      <xdr:spPr>
        <a:xfrm>
          <a:off x="9829800" y="238041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732</xdr:row>
      <xdr:rowOff>0</xdr:rowOff>
    </xdr:from>
    <xdr:ext cx="184731" cy="264560"/>
    <xdr:sp macro="" textlink="">
      <xdr:nvSpPr>
        <xdr:cNvPr id="527" name="TextBox 526">
          <a:extLst>
            <a:ext uri="{FF2B5EF4-FFF2-40B4-BE49-F238E27FC236}">
              <a16:creationId xmlns:a16="http://schemas.microsoft.com/office/drawing/2014/main" id="{59FD517F-3679-485C-BEF3-0CBC3712B95E}"/>
            </a:ext>
          </a:extLst>
        </xdr:cNvPr>
        <xdr:cNvSpPr txBox="1"/>
      </xdr:nvSpPr>
      <xdr:spPr>
        <a:xfrm>
          <a:off x="9829800" y="238041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732</xdr:row>
      <xdr:rowOff>0</xdr:rowOff>
    </xdr:from>
    <xdr:ext cx="184731" cy="264560"/>
    <xdr:sp macro="" textlink="">
      <xdr:nvSpPr>
        <xdr:cNvPr id="528" name="TextBox 527">
          <a:extLst>
            <a:ext uri="{FF2B5EF4-FFF2-40B4-BE49-F238E27FC236}">
              <a16:creationId xmlns:a16="http://schemas.microsoft.com/office/drawing/2014/main" id="{5F210DD0-1C49-4F8D-ABA2-C72FC96CD192}"/>
            </a:ext>
          </a:extLst>
        </xdr:cNvPr>
        <xdr:cNvSpPr txBox="1"/>
      </xdr:nvSpPr>
      <xdr:spPr>
        <a:xfrm>
          <a:off x="9829800" y="238041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732</xdr:row>
      <xdr:rowOff>0</xdr:rowOff>
    </xdr:from>
    <xdr:ext cx="184731" cy="264560"/>
    <xdr:sp macro="" textlink="">
      <xdr:nvSpPr>
        <xdr:cNvPr id="529" name="TextBox 528">
          <a:extLst>
            <a:ext uri="{FF2B5EF4-FFF2-40B4-BE49-F238E27FC236}">
              <a16:creationId xmlns:a16="http://schemas.microsoft.com/office/drawing/2014/main" id="{394FC33D-BA07-4AEF-ADA7-235956910496}"/>
            </a:ext>
          </a:extLst>
        </xdr:cNvPr>
        <xdr:cNvSpPr txBox="1"/>
      </xdr:nvSpPr>
      <xdr:spPr>
        <a:xfrm>
          <a:off x="9829800" y="238041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732</xdr:row>
      <xdr:rowOff>0</xdr:rowOff>
    </xdr:from>
    <xdr:ext cx="184731" cy="264560"/>
    <xdr:sp macro="" textlink="">
      <xdr:nvSpPr>
        <xdr:cNvPr id="530" name="TextBox 529">
          <a:extLst>
            <a:ext uri="{FF2B5EF4-FFF2-40B4-BE49-F238E27FC236}">
              <a16:creationId xmlns:a16="http://schemas.microsoft.com/office/drawing/2014/main" id="{05339603-5B25-4C8F-829C-A8A4364A4BAE}"/>
            </a:ext>
          </a:extLst>
        </xdr:cNvPr>
        <xdr:cNvSpPr txBox="1"/>
      </xdr:nvSpPr>
      <xdr:spPr>
        <a:xfrm>
          <a:off x="9829800" y="238041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732</xdr:row>
      <xdr:rowOff>0</xdr:rowOff>
    </xdr:from>
    <xdr:ext cx="184731" cy="264560"/>
    <xdr:sp macro="" textlink="">
      <xdr:nvSpPr>
        <xdr:cNvPr id="531" name="TextBox 530">
          <a:extLst>
            <a:ext uri="{FF2B5EF4-FFF2-40B4-BE49-F238E27FC236}">
              <a16:creationId xmlns:a16="http://schemas.microsoft.com/office/drawing/2014/main" id="{3C90CB5D-00DF-4403-B256-DFB3D8D7FD56}"/>
            </a:ext>
          </a:extLst>
        </xdr:cNvPr>
        <xdr:cNvSpPr txBox="1"/>
      </xdr:nvSpPr>
      <xdr:spPr>
        <a:xfrm>
          <a:off x="9829800" y="238041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732</xdr:row>
      <xdr:rowOff>0</xdr:rowOff>
    </xdr:from>
    <xdr:ext cx="184731" cy="264560"/>
    <xdr:sp macro="" textlink="">
      <xdr:nvSpPr>
        <xdr:cNvPr id="532" name="TextBox 531">
          <a:extLst>
            <a:ext uri="{FF2B5EF4-FFF2-40B4-BE49-F238E27FC236}">
              <a16:creationId xmlns:a16="http://schemas.microsoft.com/office/drawing/2014/main" id="{D235CD8C-4048-4E5B-BD02-5622E4093968}"/>
            </a:ext>
          </a:extLst>
        </xdr:cNvPr>
        <xdr:cNvSpPr txBox="1"/>
      </xdr:nvSpPr>
      <xdr:spPr>
        <a:xfrm>
          <a:off x="9829800" y="238041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732</xdr:row>
      <xdr:rowOff>0</xdr:rowOff>
    </xdr:from>
    <xdr:ext cx="184731" cy="264560"/>
    <xdr:sp macro="" textlink="">
      <xdr:nvSpPr>
        <xdr:cNvPr id="533" name="TextBox 532">
          <a:extLst>
            <a:ext uri="{FF2B5EF4-FFF2-40B4-BE49-F238E27FC236}">
              <a16:creationId xmlns:a16="http://schemas.microsoft.com/office/drawing/2014/main" id="{4626C615-BEF1-4BA6-8FB9-642025E85974}"/>
            </a:ext>
          </a:extLst>
        </xdr:cNvPr>
        <xdr:cNvSpPr txBox="1"/>
      </xdr:nvSpPr>
      <xdr:spPr>
        <a:xfrm>
          <a:off x="9829800" y="238041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732</xdr:row>
      <xdr:rowOff>0</xdr:rowOff>
    </xdr:from>
    <xdr:ext cx="184731" cy="264560"/>
    <xdr:sp macro="" textlink="">
      <xdr:nvSpPr>
        <xdr:cNvPr id="534" name="TextBox 533">
          <a:extLst>
            <a:ext uri="{FF2B5EF4-FFF2-40B4-BE49-F238E27FC236}">
              <a16:creationId xmlns:a16="http://schemas.microsoft.com/office/drawing/2014/main" id="{8C2C7C00-8133-4C52-A956-E05B6462E620}"/>
            </a:ext>
          </a:extLst>
        </xdr:cNvPr>
        <xdr:cNvSpPr txBox="1"/>
      </xdr:nvSpPr>
      <xdr:spPr>
        <a:xfrm>
          <a:off x="9829800" y="238041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732</xdr:row>
      <xdr:rowOff>0</xdr:rowOff>
    </xdr:from>
    <xdr:ext cx="184731" cy="264560"/>
    <xdr:sp macro="" textlink="">
      <xdr:nvSpPr>
        <xdr:cNvPr id="535" name="TextBox 534">
          <a:extLst>
            <a:ext uri="{FF2B5EF4-FFF2-40B4-BE49-F238E27FC236}">
              <a16:creationId xmlns:a16="http://schemas.microsoft.com/office/drawing/2014/main" id="{086E55E8-07EC-4DE1-AF5A-2E5900295564}"/>
            </a:ext>
          </a:extLst>
        </xdr:cNvPr>
        <xdr:cNvSpPr txBox="1"/>
      </xdr:nvSpPr>
      <xdr:spPr>
        <a:xfrm>
          <a:off x="9829800" y="238041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732</xdr:row>
      <xdr:rowOff>0</xdr:rowOff>
    </xdr:from>
    <xdr:ext cx="184731" cy="264560"/>
    <xdr:sp macro="" textlink="">
      <xdr:nvSpPr>
        <xdr:cNvPr id="536" name="TextBox 535">
          <a:extLst>
            <a:ext uri="{FF2B5EF4-FFF2-40B4-BE49-F238E27FC236}">
              <a16:creationId xmlns:a16="http://schemas.microsoft.com/office/drawing/2014/main" id="{C3AAE567-3576-414C-B9A4-B2AE44AF927A}"/>
            </a:ext>
          </a:extLst>
        </xdr:cNvPr>
        <xdr:cNvSpPr txBox="1"/>
      </xdr:nvSpPr>
      <xdr:spPr>
        <a:xfrm>
          <a:off x="9829800" y="238041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732</xdr:row>
      <xdr:rowOff>0</xdr:rowOff>
    </xdr:from>
    <xdr:ext cx="184731" cy="264560"/>
    <xdr:sp macro="" textlink="">
      <xdr:nvSpPr>
        <xdr:cNvPr id="537" name="TextBox 536">
          <a:extLst>
            <a:ext uri="{FF2B5EF4-FFF2-40B4-BE49-F238E27FC236}">
              <a16:creationId xmlns:a16="http://schemas.microsoft.com/office/drawing/2014/main" id="{51058736-1B35-48F7-9D8E-76C091EA4588}"/>
            </a:ext>
          </a:extLst>
        </xdr:cNvPr>
        <xdr:cNvSpPr txBox="1"/>
      </xdr:nvSpPr>
      <xdr:spPr>
        <a:xfrm>
          <a:off x="9829800" y="238041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732</xdr:row>
      <xdr:rowOff>0</xdr:rowOff>
    </xdr:from>
    <xdr:ext cx="184731" cy="264560"/>
    <xdr:sp macro="" textlink="">
      <xdr:nvSpPr>
        <xdr:cNvPr id="538" name="TextBox 537">
          <a:extLst>
            <a:ext uri="{FF2B5EF4-FFF2-40B4-BE49-F238E27FC236}">
              <a16:creationId xmlns:a16="http://schemas.microsoft.com/office/drawing/2014/main" id="{75735200-9E0D-4DF0-8147-AE7D8755EFC8}"/>
            </a:ext>
          </a:extLst>
        </xdr:cNvPr>
        <xdr:cNvSpPr txBox="1"/>
      </xdr:nvSpPr>
      <xdr:spPr>
        <a:xfrm>
          <a:off x="9829800" y="238041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732</xdr:row>
      <xdr:rowOff>0</xdr:rowOff>
    </xdr:from>
    <xdr:ext cx="184731" cy="264560"/>
    <xdr:sp macro="" textlink="">
      <xdr:nvSpPr>
        <xdr:cNvPr id="539" name="TextBox 538">
          <a:extLst>
            <a:ext uri="{FF2B5EF4-FFF2-40B4-BE49-F238E27FC236}">
              <a16:creationId xmlns:a16="http://schemas.microsoft.com/office/drawing/2014/main" id="{E10C13AB-B67D-487F-9F4B-6A3D8DFB4CD7}"/>
            </a:ext>
          </a:extLst>
        </xdr:cNvPr>
        <xdr:cNvSpPr txBox="1"/>
      </xdr:nvSpPr>
      <xdr:spPr>
        <a:xfrm>
          <a:off x="9829800" y="238041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732</xdr:row>
      <xdr:rowOff>0</xdr:rowOff>
    </xdr:from>
    <xdr:ext cx="184731" cy="264560"/>
    <xdr:sp macro="" textlink="">
      <xdr:nvSpPr>
        <xdr:cNvPr id="540" name="TextBox 539">
          <a:extLst>
            <a:ext uri="{FF2B5EF4-FFF2-40B4-BE49-F238E27FC236}">
              <a16:creationId xmlns:a16="http://schemas.microsoft.com/office/drawing/2014/main" id="{8897FA28-6BBF-4FC5-99CF-2EE4C11CA4A7}"/>
            </a:ext>
          </a:extLst>
        </xdr:cNvPr>
        <xdr:cNvSpPr txBox="1"/>
      </xdr:nvSpPr>
      <xdr:spPr>
        <a:xfrm>
          <a:off x="9829800" y="238041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732</xdr:row>
      <xdr:rowOff>0</xdr:rowOff>
    </xdr:from>
    <xdr:ext cx="184731" cy="264560"/>
    <xdr:sp macro="" textlink="">
      <xdr:nvSpPr>
        <xdr:cNvPr id="541" name="TextBox 540">
          <a:extLst>
            <a:ext uri="{FF2B5EF4-FFF2-40B4-BE49-F238E27FC236}">
              <a16:creationId xmlns:a16="http://schemas.microsoft.com/office/drawing/2014/main" id="{541C7758-EA3E-4081-A8C7-C5322E5570D2}"/>
            </a:ext>
          </a:extLst>
        </xdr:cNvPr>
        <xdr:cNvSpPr txBox="1"/>
      </xdr:nvSpPr>
      <xdr:spPr>
        <a:xfrm>
          <a:off x="9829800" y="238041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732</xdr:row>
      <xdr:rowOff>0</xdr:rowOff>
    </xdr:from>
    <xdr:ext cx="184731" cy="264560"/>
    <xdr:sp macro="" textlink="">
      <xdr:nvSpPr>
        <xdr:cNvPr id="542" name="TextBox 541">
          <a:extLst>
            <a:ext uri="{FF2B5EF4-FFF2-40B4-BE49-F238E27FC236}">
              <a16:creationId xmlns:a16="http://schemas.microsoft.com/office/drawing/2014/main" id="{C5B300F8-1654-426B-80DF-012F9DB0637D}"/>
            </a:ext>
          </a:extLst>
        </xdr:cNvPr>
        <xdr:cNvSpPr txBox="1"/>
      </xdr:nvSpPr>
      <xdr:spPr>
        <a:xfrm>
          <a:off x="9829800" y="238041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732</xdr:row>
      <xdr:rowOff>0</xdr:rowOff>
    </xdr:from>
    <xdr:ext cx="184731" cy="264560"/>
    <xdr:sp macro="" textlink="">
      <xdr:nvSpPr>
        <xdr:cNvPr id="543" name="TextBox 542">
          <a:extLst>
            <a:ext uri="{FF2B5EF4-FFF2-40B4-BE49-F238E27FC236}">
              <a16:creationId xmlns:a16="http://schemas.microsoft.com/office/drawing/2014/main" id="{78AB2A85-B08E-4949-B6BA-7BE33F58D021}"/>
            </a:ext>
          </a:extLst>
        </xdr:cNvPr>
        <xdr:cNvSpPr txBox="1"/>
      </xdr:nvSpPr>
      <xdr:spPr>
        <a:xfrm>
          <a:off x="9829800" y="238041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732</xdr:row>
      <xdr:rowOff>0</xdr:rowOff>
    </xdr:from>
    <xdr:ext cx="184731" cy="264560"/>
    <xdr:sp macro="" textlink="">
      <xdr:nvSpPr>
        <xdr:cNvPr id="544" name="TextBox 543">
          <a:extLst>
            <a:ext uri="{FF2B5EF4-FFF2-40B4-BE49-F238E27FC236}">
              <a16:creationId xmlns:a16="http://schemas.microsoft.com/office/drawing/2014/main" id="{55D4B6F3-5BA7-4B1F-9B23-0A2B13ECA0A2}"/>
            </a:ext>
          </a:extLst>
        </xdr:cNvPr>
        <xdr:cNvSpPr txBox="1"/>
      </xdr:nvSpPr>
      <xdr:spPr>
        <a:xfrm>
          <a:off x="9829800" y="238041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732</xdr:row>
      <xdr:rowOff>0</xdr:rowOff>
    </xdr:from>
    <xdr:ext cx="184731" cy="264560"/>
    <xdr:sp macro="" textlink="">
      <xdr:nvSpPr>
        <xdr:cNvPr id="545" name="TextBox 544">
          <a:extLst>
            <a:ext uri="{FF2B5EF4-FFF2-40B4-BE49-F238E27FC236}">
              <a16:creationId xmlns:a16="http://schemas.microsoft.com/office/drawing/2014/main" id="{ACA48889-C45F-4C23-938B-E563DE64E273}"/>
            </a:ext>
          </a:extLst>
        </xdr:cNvPr>
        <xdr:cNvSpPr txBox="1"/>
      </xdr:nvSpPr>
      <xdr:spPr>
        <a:xfrm>
          <a:off x="9829800" y="238041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732</xdr:row>
      <xdr:rowOff>0</xdr:rowOff>
    </xdr:from>
    <xdr:ext cx="184731" cy="264560"/>
    <xdr:sp macro="" textlink="">
      <xdr:nvSpPr>
        <xdr:cNvPr id="546" name="TextBox 545">
          <a:extLst>
            <a:ext uri="{FF2B5EF4-FFF2-40B4-BE49-F238E27FC236}">
              <a16:creationId xmlns:a16="http://schemas.microsoft.com/office/drawing/2014/main" id="{0EC64FAC-6BBE-4232-86B4-B7497097ADBD}"/>
            </a:ext>
          </a:extLst>
        </xdr:cNvPr>
        <xdr:cNvSpPr txBox="1"/>
      </xdr:nvSpPr>
      <xdr:spPr>
        <a:xfrm>
          <a:off x="9829800" y="238041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732</xdr:row>
      <xdr:rowOff>0</xdr:rowOff>
    </xdr:from>
    <xdr:ext cx="184731" cy="264560"/>
    <xdr:sp macro="" textlink="">
      <xdr:nvSpPr>
        <xdr:cNvPr id="547" name="TextBox 546">
          <a:extLst>
            <a:ext uri="{FF2B5EF4-FFF2-40B4-BE49-F238E27FC236}">
              <a16:creationId xmlns:a16="http://schemas.microsoft.com/office/drawing/2014/main" id="{4A157E62-C09C-4EA9-A77B-83E2F8582ABD}"/>
            </a:ext>
          </a:extLst>
        </xdr:cNvPr>
        <xdr:cNvSpPr txBox="1"/>
      </xdr:nvSpPr>
      <xdr:spPr>
        <a:xfrm>
          <a:off x="9829800" y="238041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732</xdr:row>
      <xdr:rowOff>0</xdr:rowOff>
    </xdr:from>
    <xdr:ext cx="184731" cy="264560"/>
    <xdr:sp macro="" textlink="">
      <xdr:nvSpPr>
        <xdr:cNvPr id="548" name="TextBox 547">
          <a:extLst>
            <a:ext uri="{FF2B5EF4-FFF2-40B4-BE49-F238E27FC236}">
              <a16:creationId xmlns:a16="http://schemas.microsoft.com/office/drawing/2014/main" id="{B1EB1013-6D37-4588-BC5D-B1AA3349031A}"/>
            </a:ext>
          </a:extLst>
        </xdr:cNvPr>
        <xdr:cNvSpPr txBox="1"/>
      </xdr:nvSpPr>
      <xdr:spPr>
        <a:xfrm>
          <a:off x="9829800" y="238041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732</xdr:row>
      <xdr:rowOff>0</xdr:rowOff>
    </xdr:from>
    <xdr:ext cx="184731" cy="264560"/>
    <xdr:sp macro="" textlink="">
      <xdr:nvSpPr>
        <xdr:cNvPr id="549" name="TextBox 548">
          <a:extLst>
            <a:ext uri="{FF2B5EF4-FFF2-40B4-BE49-F238E27FC236}">
              <a16:creationId xmlns:a16="http://schemas.microsoft.com/office/drawing/2014/main" id="{9DDE509E-87D5-4B6B-90E0-F9A610C71DD8}"/>
            </a:ext>
          </a:extLst>
        </xdr:cNvPr>
        <xdr:cNvSpPr txBox="1"/>
      </xdr:nvSpPr>
      <xdr:spPr>
        <a:xfrm>
          <a:off x="9829800" y="238041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732</xdr:row>
      <xdr:rowOff>0</xdr:rowOff>
    </xdr:from>
    <xdr:ext cx="184731" cy="264560"/>
    <xdr:sp macro="" textlink="">
      <xdr:nvSpPr>
        <xdr:cNvPr id="550" name="TextBox 549">
          <a:extLst>
            <a:ext uri="{FF2B5EF4-FFF2-40B4-BE49-F238E27FC236}">
              <a16:creationId xmlns:a16="http://schemas.microsoft.com/office/drawing/2014/main" id="{48E351DC-CAFE-45DE-A2A0-17418404B08A}"/>
            </a:ext>
          </a:extLst>
        </xdr:cNvPr>
        <xdr:cNvSpPr txBox="1"/>
      </xdr:nvSpPr>
      <xdr:spPr>
        <a:xfrm>
          <a:off x="9829800" y="238041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732</xdr:row>
      <xdr:rowOff>0</xdr:rowOff>
    </xdr:from>
    <xdr:ext cx="184731" cy="264560"/>
    <xdr:sp macro="" textlink="">
      <xdr:nvSpPr>
        <xdr:cNvPr id="551" name="TextBox 550">
          <a:extLst>
            <a:ext uri="{FF2B5EF4-FFF2-40B4-BE49-F238E27FC236}">
              <a16:creationId xmlns:a16="http://schemas.microsoft.com/office/drawing/2014/main" id="{1F991B8C-794A-4BA5-8C6F-27A752B46B3E}"/>
            </a:ext>
          </a:extLst>
        </xdr:cNvPr>
        <xdr:cNvSpPr txBox="1"/>
      </xdr:nvSpPr>
      <xdr:spPr>
        <a:xfrm>
          <a:off x="9829800" y="238041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732</xdr:row>
      <xdr:rowOff>0</xdr:rowOff>
    </xdr:from>
    <xdr:ext cx="184731" cy="264560"/>
    <xdr:sp macro="" textlink="">
      <xdr:nvSpPr>
        <xdr:cNvPr id="552" name="TextBox 551">
          <a:extLst>
            <a:ext uri="{FF2B5EF4-FFF2-40B4-BE49-F238E27FC236}">
              <a16:creationId xmlns:a16="http://schemas.microsoft.com/office/drawing/2014/main" id="{03CA1C59-DCC9-40F2-8348-1BDD2C3B0D05}"/>
            </a:ext>
          </a:extLst>
        </xdr:cNvPr>
        <xdr:cNvSpPr txBox="1"/>
      </xdr:nvSpPr>
      <xdr:spPr>
        <a:xfrm>
          <a:off x="9829800" y="238041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732</xdr:row>
      <xdr:rowOff>0</xdr:rowOff>
    </xdr:from>
    <xdr:ext cx="184731" cy="264560"/>
    <xdr:sp macro="" textlink="">
      <xdr:nvSpPr>
        <xdr:cNvPr id="553" name="TextBox 552">
          <a:extLst>
            <a:ext uri="{FF2B5EF4-FFF2-40B4-BE49-F238E27FC236}">
              <a16:creationId xmlns:a16="http://schemas.microsoft.com/office/drawing/2014/main" id="{74160AE6-F998-45A3-AF31-1E7EDFA7A153}"/>
            </a:ext>
          </a:extLst>
        </xdr:cNvPr>
        <xdr:cNvSpPr txBox="1"/>
      </xdr:nvSpPr>
      <xdr:spPr>
        <a:xfrm>
          <a:off x="9829800" y="238041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732</xdr:row>
      <xdr:rowOff>0</xdr:rowOff>
    </xdr:from>
    <xdr:ext cx="184731" cy="264560"/>
    <xdr:sp macro="" textlink="">
      <xdr:nvSpPr>
        <xdr:cNvPr id="554" name="TextBox 553">
          <a:extLst>
            <a:ext uri="{FF2B5EF4-FFF2-40B4-BE49-F238E27FC236}">
              <a16:creationId xmlns:a16="http://schemas.microsoft.com/office/drawing/2014/main" id="{B1ED870A-0C0A-4BAC-ABDC-691C0B925E85}"/>
            </a:ext>
          </a:extLst>
        </xdr:cNvPr>
        <xdr:cNvSpPr txBox="1"/>
      </xdr:nvSpPr>
      <xdr:spPr>
        <a:xfrm>
          <a:off x="9829800" y="238041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732</xdr:row>
      <xdr:rowOff>0</xdr:rowOff>
    </xdr:from>
    <xdr:ext cx="184731" cy="264560"/>
    <xdr:sp macro="" textlink="">
      <xdr:nvSpPr>
        <xdr:cNvPr id="555" name="TextBox 554">
          <a:extLst>
            <a:ext uri="{FF2B5EF4-FFF2-40B4-BE49-F238E27FC236}">
              <a16:creationId xmlns:a16="http://schemas.microsoft.com/office/drawing/2014/main" id="{3137E42F-D55E-4FAD-95D3-21F836E418CD}"/>
            </a:ext>
          </a:extLst>
        </xdr:cNvPr>
        <xdr:cNvSpPr txBox="1"/>
      </xdr:nvSpPr>
      <xdr:spPr>
        <a:xfrm>
          <a:off x="9829800" y="238041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732</xdr:row>
      <xdr:rowOff>0</xdr:rowOff>
    </xdr:from>
    <xdr:ext cx="184731" cy="264560"/>
    <xdr:sp macro="" textlink="">
      <xdr:nvSpPr>
        <xdr:cNvPr id="556" name="TextBox 555">
          <a:extLst>
            <a:ext uri="{FF2B5EF4-FFF2-40B4-BE49-F238E27FC236}">
              <a16:creationId xmlns:a16="http://schemas.microsoft.com/office/drawing/2014/main" id="{8CB9552E-62E6-414E-8C0C-7C1BB7F54C44}"/>
            </a:ext>
          </a:extLst>
        </xdr:cNvPr>
        <xdr:cNvSpPr txBox="1"/>
      </xdr:nvSpPr>
      <xdr:spPr>
        <a:xfrm>
          <a:off x="9829800" y="238041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732</xdr:row>
      <xdr:rowOff>0</xdr:rowOff>
    </xdr:from>
    <xdr:ext cx="184731" cy="264560"/>
    <xdr:sp macro="" textlink="">
      <xdr:nvSpPr>
        <xdr:cNvPr id="557" name="TextBox 556">
          <a:extLst>
            <a:ext uri="{FF2B5EF4-FFF2-40B4-BE49-F238E27FC236}">
              <a16:creationId xmlns:a16="http://schemas.microsoft.com/office/drawing/2014/main" id="{66E2D491-2D6B-432A-9EFE-759684EFF6DC}"/>
            </a:ext>
          </a:extLst>
        </xdr:cNvPr>
        <xdr:cNvSpPr txBox="1"/>
      </xdr:nvSpPr>
      <xdr:spPr>
        <a:xfrm>
          <a:off x="9829800" y="238041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732</xdr:row>
      <xdr:rowOff>0</xdr:rowOff>
    </xdr:from>
    <xdr:ext cx="184731" cy="264560"/>
    <xdr:sp macro="" textlink="">
      <xdr:nvSpPr>
        <xdr:cNvPr id="558" name="TextBox 557">
          <a:extLst>
            <a:ext uri="{FF2B5EF4-FFF2-40B4-BE49-F238E27FC236}">
              <a16:creationId xmlns:a16="http://schemas.microsoft.com/office/drawing/2014/main" id="{9E8DBB34-07EC-4786-A143-D88FE65B5ACD}"/>
            </a:ext>
          </a:extLst>
        </xdr:cNvPr>
        <xdr:cNvSpPr txBox="1"/>
      </xdr:nvSpPr>
      <xdr:spPr>
        <a:xfrm>
          <a:off x="9829800" y="238041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732</xdr:row>
      <xdr:rowOff>0</xdr:rowOff>
    </xdr:from>
    <xdr:ext cx="184731" cy="264560"/>
    <xdr:sp macro="" textlink="">
      <xdr:nvSpPr>
        <xdr:cNvPr id="559" name="TextBox 558">
          <a:extLst>
            <a:ext uri="{FF2B5EF4-FFF2-40B4-BE49-F238E27FC236}">
              <a16:creationId xmlns:a16="http://schemas.microsoft.com/office/drawing/2014/main" id="{AA72C54C-347F-45CD-A487-9ABB823F4AF5}"/>
            </a:ext>
          </a:extLst>
        </xdr:cNvPr>
        <xdr:cNvSpPr txBox="1"/>
      </xdr:nvSpPr>
      <xdr:spPr>
        <a:xfrm>
          <a:off x="9829800" y="238041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732</xdr:row>
      <xdr:rowOff>0</xdr:rowOff>
    </xdr:from>
    <xdr:ext cx="184731" cy="264560"/>
    <xdr:sp macro="" textlink="">
      <xdr:nvSpPr>
        <xdr:cNvPr id="560" name="TextBox 559">
          <a:extLst>
            <a:ext uri="{FF2B5EF4-FFF2-40B4-BE49-F238E27FC236}">
              <a16:creationId xmlns:a16="http://schemas.microsoft.com/office/drawing/2014/main" id="{21F9E35B-D958-433E-8A86-4C460CDA4D63}"/>
            </a:ext>
          </a:extLst>
        </xdr:cNvPr>
        <xdr:cNvSpPr txBox="1"/>
      </xdr:nvSpPr>
      <xdr:spPr>
        <a:xfrm>
          <a:off x="9829800" y="238041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732</xdr:row>
      <xdr:rowOff>0</xdr:rowOff>
    </xdr:from>
    <xdr:ext cx="184731" cy="264560"/>
    <xdr:sp macro="" textlink="">
      <xdr:nvSpPr>
        <xdr:cNvPr id="561" name="TextBox 560">
          <a:extLst>
            <a:ext uri="{FF2B5EF4-FFF2-40B4-BE49-F238E27FC236}">
              <a16:creationId xmlns:a16="http://schemas.microsoft.com/office/drawing/2014/main" id="{8D4ECB08-037F-480D-BA66-60B9892D03C7}"/>
            </a:ext>
          </a:extLst>
        </xdr:cNvPr>
        <xdr:cNvSpPr txBox="1"/>
      </xdr:nvSpPr>
      <xdr:spPr>
        <a:xfrm>
          <a:off x="9829800" y="238041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732</xdr:row>
      <xdr:rowOff>0</xdr:rowOff>
    </xdr:from>
    <xdr:ext cx="184731" cy="264560"/>
    <xdr:sp macro="" textlink="">
      <xdr:nvSpPr>
        <xdr:cNvPr id="562" name="TextBox 561">
          <a:extLst>
            <a:ext uri="{FF2B5EF4-FFF2-40B4-BE49-F238E27FC236}">
              <a16:creationId xmlns:a16="http://schemas.microsoft.com/office/drawing/2014/main" id="{BD4E03F6-87AF-42EC-A1F4-E2C1145E5ED5}"/>
            </a:ext>
          </a:extLst>
        </xdr:cNvPr>
        <xdr:cNvSpPr txBox="1"/>
      </xdr:nvSpPr>
      <xdr:spPr>
        <a:xfrm>
          <a:off x="9829800" y="238041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732</xdr:row>
      <xdr:rowOff>0</xdr:rowOff>
    </xdr:from>
    <xdr:ext cx="184731" cy="264560"/>
    <xdr:sp macro="" textlink="">
      <xdr:nvSpPr>
        <xdr:cNvPr id="563" name="TextBox 562">
          <a:extLst>
            <a:ext uri="{FF2B5EF4-FFF2-40B4-BE49-F238E27FC236}">
              <a16:creationId xmlns:a16="http://schemas.microsoft.com/office/drawing/2014/main" id="{65A0B5BD-2E72-4DC3-83D4-01A1C7E6A29B}"/>
            </a:ext>
          </a:extLst>
        </xdr:cNvPr>
        <xdr:cNvSpPr txBox="1"/>
      </xdr:nvSpPr>
      <xdr:spPr>
        <a:xfrm>
          <a:off x="9829800" y="238041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732</xdr:row>
      <xdr:rowOff>0</xdr:rowOff>
    </xdr:from>
    <xdr:ext cx="184731" cy="264560"/>
    <xdr:sp macro="" textlink="">
      <xdr:nvSpPr>
        <xdr:cNvPr id="564" name="TextBox 563">
          <a:extLst>
            <a:ext uri="{FF2B5EF4-FFF2-40B4-BE49-F238E27FC236}">
              <a16:creationId xmlns:a16="http://schemas.microsoft.com/office/drawing/2014/main" id="{C4E10A7E-C929-4A08-865B-C9896460E87C}"/>
            </a:ext>
          </a:extLst>
        </xdr:cNvPr>
        <xdr:cNvSpPr txBox="1"/>
      </xdr:nvSpPr>
      <xdr:spPr>
        <a:xfrm>
          <a:off x="9829800" y="238041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732</xdr:row>
      <xdr:rowOff>0</xdr:rowOff>
    </xdr:from>
    <xdr:ext cx="184731" cy="264560"/>
    <xdr:sp macro="" textlink="">
      <xdr:nvSpPr>
        <xdr:cNvPr id="565" name="TextBox 564">
          <a:extLst>
            <a:ext uri="{FF2B5EF4-FFF2-40B4-BE49-F238E27FC236}">
              <a16:creationId xmlns:a16="http://schemas.microsoft.com/office/drawing/2014/main" id="{F509F6C2-86E1-4DE6-AA5F-8231AA7208D8}"/>
            </a:ext>
          </a:extLst>
        </xdr:cNvPr>
        <xdr:cNvSpPr txBox="1"/>
      </xdr:nvSpPr>
      <xdr:spPr>
        <a:xfrm>
          <a:off x="9829800" y="238041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732</xdr:row>
      <xdr:rowOff>0</xdr:rowOff>
    </xdr:from>
    <xdr:ext cx="184731" cy="264560"/>
    <xdr:sp macro="" textlink="">
      <xdr:nvSpPr>
        <xdr:cNvPr id="566" name="TextBox 565">
          <a:extLst>
            <a:ext uri="{FF2B5EF4-FFF2-40B4-BE49-F238E27FC236}">
              <a16:creationId xmlns:a16="http://schemas.microsoft.com/office/drawing/2014/main" id="{E5FCBF90-6604-4D19-9A39-75FCFDC49274}"/>
            </a:ext>
          </a:extLst>
        </xdr:cNvPr>
        <xdr:cNvSpPr txBox="1"/>
      </xdr:nvSpPr>
      <xdr:spPr>
        <a:xfrm>
          <a:off x="9829800" y="238041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732</xdr:row>
      <xdr:rowOff>0</xdr:rowOff>
    </xdr:from>
    <xdr:ext cx="184731" cy="264560"/>
    <xdr:sp macro="" textlink="">
      <xdr:nvSpPr>
        <xdr:cNvPr id="567" name="TextBox 566">
          <a:extLst>
            <a:ext uri="{FF2B5EF4-FFF2-40B4-BE49-F238E27FC236}">
              <a16:creationId xmlns:a16="http://schemas.microsoft.com/office/drawing/2014/main" id="{0FF390A3-38E5-4BD0-B973-F0322BD8D66A}"/>
            </a:ext>
          </a:extLst>
        </xdr:cNvPr>
        <xdr:cNvSpPr txBox="1"/>
      </xdr:nvSpPr>
      <xdr:spPr>
        <a:xfrm>
          <a:off x="9829800" y="238041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732</xdr:row>
      <xdr:rowOff>0</xdr:rowOff>
    </xdr:from>
    <xdr:ext cx="184731" cy="264560"/>
    <xdr:sp macro="" textlink="">
      <xdr:nvSpPr>
        <xdr:cNvPr id="568" name="TextBox 567">
          <a:extLst>
            <a:ext uri="{FF2B5EF4-FFF2-40B4-BE49-F238E27FC236}">
              <a16:creationId xmlns:a16="http://schemas.microsoft.com/office/drawing/2014/main" id="{BBA6AD9C-6AD6-4094-A07E-2CC28F353DB9}"/>
            </a:ext>
          </a:extLst>
        </xdr:cNvPr>
        <xdr:cNvSpPr txBox="1"/>
      </xdr:nvSpPr>
      <xdr:spPr>
        <a:xfrm>
          <a:off x="9829800" y="238041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732</xdr:row>
      <xdr:rowOff>0</xdr:rowOff>
    </xdr:from>
    <xdr:ext cx="184731" cy="264560"/>
    <xdr:sp macro="" textlink="">
      <xdr:nvSpPr>
        <xdr:cNvPr id="569" name="TextBox 568">
          <a:extLst>
            <a:ext uri="{FF2B5EF4-FFF2-40B4-BE49-F238E27FC236}">
              <a16:creationId xmlns:a16="http://schemas.microsoft.com/office/drawing/2014/main" id="{0FE8531A-FAEF-4F84-BA8A-C6E9CE31907F}"/>
            </a:ext>
          </a:extLst>
        </xdr:cNvPr>
        <xdr:cNvSpPr txBox="1"/>
      </xdr:nvSpPr>
      <xdr:spPr>
        <a:xfrm>
          <a:off x="9829800" y="238041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732</xdr:row>
      <xdr:rowOff>0</xdr:rowOff>
    </xdr:from>
    <xdr:ext cx="184731" cy="264560"/>
    <xdr:sp macro="" textlink="">
      <xdr:nvSpPr>
        <xdr:cNvPr id="570" name="TextBox 569">
          <a:extLst>
            <a:ext uri="{FF2B5EF4-FFF2-40B4-BE49-F238E27FC236}">
              <a16:creationId xmlns:a16="http://schemas.microsoft.com/office/drawing/2014/main" id="{504F5598-7631-4816-A092-B78E6C27F26A}"/>
            </a:ext>
          </a:extLst>
        </xdr:cNvPr>
        <xdr:cNvSpPr txBox="1"/>
      </xdr:nvSpPr>
      <xdr:spPr>
        <a:xfrm>
          <a:off x="9829800" y="238041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733</xdr:row>
      <xdr:rowOff>0</xdr:rowOff>
    </xdr:from>
    <xdr:ext cx="184731" cy="264560"/>
    <xdr:sp macro="" textlink="">
      <xdr:nvSpPr>
        <xdr:cNvPr id="571" name="TextBox 570">
          <a:extLst>
            <a:ext uri="{FF2B5EF4-FFF2-40B4-BE49-F238E27FC236}">
              <a16:creationId xmlns:a16="http://schemas.microsoft.com/office/drawing/2014/main" id="{7F3316FB-98B9-487D-966A-A37DDC2F08D9}"/>
            </a:ext>
          </a:extLst>
        </xdr:cNvPr>
        <xdr:cNvSpPr txBox="1"/>
      </xdr:nvSpPr>
      <xdr:spPr>
        <a:xfrm>
          <a:off x="9829800" y="238231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733</xdr:row>
      <xdr:rowOff>0</xdr:rowOff>
    </xdr:from>
    <xdr:ext cx="184731" cy="264560"/>
    <xdr:sp macro="" textlink="">
      <xdr:nvSpPr>
        <xdr:cNvPr id="572" name="TextBox 571">
          <a:extLst>
            <a:ext uri="{FF2B5EF4-FFF2-40B4-BE49-F238E27FC236}">
              <a16:creationId xmlns:a16="http://schemas.microsoft.com/office/drawing/2014/main" id="{BB0D4D60-78AF-4A31-85DB-AA0458FECBF1}"/>
            </a:ext>
          </a:extLst>
        </xdr:cNvPr>
        <xdr:cNvSpPr txBox="1"/>
      </xdr:nvSpPr>
      <xdr:spPr>
        <a:xfrm>
          <a:off x="9829800" y="238231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733</xdr:row>
      <xdr:rowOff>0</xdr:rowOff>
    </xdr:from>
    <xdr:ext cx="184731" cy="264560"/>
    <xdr:sp macro="" textlink="">
      <xdr:nvSpPr>
        <xdr:cNvPr id="573" name="TextBox 572">
          <a:extLst>
            <a:ext uri="{FF2B5EF4-FFF2-40B4-BE49-F238E27FC236}">
              <a16:creationId xmlns:a16="http://schemas.microsoft.com/office/drawing/2014/main" id="{8E99F727-E6E9-4CFB-8EAF-B7303DF93BBE}"/>
            </a:ext>
          </a:extLst>
        </xdr:cNvPr>
        <xdr:cNvSpPr txBox="1"/>
      </xdr:nvSpPr>
      <xdr:spPr>
        <a:xfrm>
          <a:off x="9829800" y="238231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733</xdr:row>
      <xdr:rowOff>0</xdr:rowOff>
    </xdr:from>
    <xdr:ext cx="184731" cy="264560"/>
    <xdr:sp macro="" textlink="">
      <xdr:nvSpPr>
        <xdr:cNvPr id="574" name="TextBox 573">
          <a:extLst>
            <a:ext uri="{FF2B5EF4-FFF2-40B4-BE49-F238E27FC236}">
              <a16:creationId xmlns:a16="http://schemas.microsoft.com/office/drawing/2014/main" id="{AB8E475F-2836-4A07-9C5A-A4ADF9D9949B}"/>
            </a:ext>
          </a:extLst>
        </xdr:cNvPr>
        <xdr:cNvSpPr txBox="1"/>
      </xdr:nvSpPr>
      <xdr:spPr>
        <a:xfrm>
          <a:off x="9829800" y="238231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733</xdr:row>
      <xdr:rowOff>0</xdr:rowOff>
    </xdr:from>
    <xdr:ext cx="184731" cy="264560"/>
    <xdr:sp macro="" textlink="">
      <xdr:nvSpPr>
        <xdr:cNvPr id="575" name="TextBox 574">
          <a:extLst>
            <a:ext uri="{FF2B5EF4-FFF2-40B4-BE49-F238E27FC236}">
              <a16:creationId xmlns:a16="http://schemas.microsoft.com/office/drawing/2014/main" id="{CB8CB40D-B789-4773-99C5-A63CA378E0C8}"/>
            </a:ext>
          </a:extLst>
        </xdr:cNvPr>
        <xdr:cNvSpPr txBox="1"/>
      </xdr:nvSpPr>
      <xdr:spPr>
        <a:xfrm>
          <a:off x="9829800" y="238231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733</xdr:row>
      <xdr:rowOff>0</xdr:rowOff>
    </xdr:from>
    <xdr:ext cx="184731" cy="264560"/>
    <xdr:sp macro="" textlink="">
      <xdr:nvSpPr>
        <xdr:cNvPr id="576" name="TextBox 575">
          <a:extLst>
            <a:ext uri="{FF2B5EF4-FFF2-40B4-BE49-F238E27FC236}">
              <a16:creationId xmlns:a16="http://schemas.microsoft.com/office/drawing/2014/main" id="{6EBB2FD4-CFED-46F4-B263-432CE7180C87}"/>
            </a:ext>
          </a:extLst>
        </xdr:cNvPr>
        <xdr:cNvSpPr txBox="1"/>
      </xdr:nvSpPr>
      <xdr:spPr>
        <a:xfrm>
          <a:off x="9829800" y="238231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733</xdr:row>
      <xdr:rowOff>0</xdr:rowOff>
    </xdr:from>
    <xdr:ext cx="184731" cy="264560"/>
    <xdr:sp macro="" textlink="">
      <xdr:nvSpPr>
        <xdr:cNvPr id="577" name="TextBox 576">
          <a:extLst>
            <a:ext uri="{FF2B5EF4-FFF2-40B4-BE49-F238E27FC236}">
              <a16:creationId xmlns:a16="http://schemas.microsoft.com/office/drawing/2014/main" id="{0C254E74-B63D-43F2-862D-FF96E4771D3B}"/>
            </a:ext>
          </a:extLst>
        </xdr:cNvPr>
        <xdr:cNvSpPr txBox="1"/>
      </xdr:nvSpPr>
      <xdr:spPr>
        <a:xfrm>
          <a:off x="9829800" y="238231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733</xdr:row>
      <xdr:rowOff>0</xdr:rowOff>
    </xdr:from>
    <xdr:ext cx="184731" cy="264560"/>
    <xdr:sp macro="" textlink="">
      <xdr:nvSpPr>
        <xdr:cNvPr id="578" name="TextBox 577">
          <a:extLst>
            <a:ext uri="{FF2B5EF4-FFF2-40B4-BE49-F238E27FC236}">
              <a16:creationId xmlns:a16="http://schemas.microsoft.com/office/drawing/2014/main" id="{D753804B-67B7-4F3D-93F9-7881659D6BCE}"/>
            </a:ext>
          </a:extLst>
        </xdr:cNvPr>
        <xdr:cNvSpPr txBox="1"/>
      </xdr:nvSpPr>
      <xdr:spPr>
        <a:xfrm>
          <a:off x="9829800" y="238231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733</xdr:row>
      <xdr:rowOff>0</xdr:rowOff>
    </xdr:from>
    <xdr:ext cx="184731" cy="264560"/>
    <xdr:sp macro="" textlink="">
      <xdr:nvSpPr>
        <xdr:cNvPr id="579" name="TextBox 578">
          <a:extLst>
            <a:ext uri="{FF2B5EF4-FFF2-40B4-BE49-F238E27FC236}">
              <a16:creationId xmlns:a16="http://schemas.microsoft.com/office/drawing/2014/main" id="{1D497C19-438B-435E-BDAE-C6C53C231827}"/>
            </a:ext>
          </a:extLst>
        </xdr:cNvPr>
        <xdr:cNvSpPr txBox="1"/>
      </xdr:nvSpPr>
      <xdr:spPr>
        <a:xfrm>
          <a:off x="9829800" y="238231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733</xdr:row>
      <xdr:rowOff>0</xdr:rowOff>
    </xdr:from>
    <xdr:ext cx="184731" cy="264560"/>
    <xdr:sp macro="" textlink="">
      <xdr:nvSpPr>
        <xdr:cNvPr id="580" name="TextBox 579">
          <a:extLst>
            <a:ext uri="{FF2B5EF4-FFF2-40B4-BE49-F238E27FC236}">
              <a16:creationId xmlns:a16="http://schemas.microsoft.com/office/drawing/2014/main" id="{9A7176C4-6A0F-460E-984F-248817D52E4A}"/>
            </a:ext>
          </a:extLst>
        </xdr:cNvPr>
        <xdr:cNvSpPr txBox="1"/>
      </xdr:nvSpPr>
      <xdr:spPr>
        <a:xfrm>
          <a:off x="9829800" y="238231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733</xdr:row>
      <xdr:rowOff>0</xdr:rowOff>
    </xdr:from>
    <xdr:ext cx="184731" cy="264560"/>
    <xdr:sp macro="" textlink="">
      <xdr:nvSpPr>
        <xdr:cNvPr id="581" name="TextBox 580">
          <a:extLst>
            <a:ext uri="{FF2B5EF4-FFF2-40B4-BE49-F238E27FC236}">
              <a16:creationId xmlns:a16="http://schemas.microsoft.com/office/drawing/2014/main" id="{67325A21-CF6B-4B48-80F3-69FDA68CD4F7}"/>
            </a:ext>
          </a:extLst>
        </xdr:cNvPr>
        <xdr:cNvSpPr txBox="1"/>
      </xdr:nvSpPr>
      <xdr:spPr>
        <a:xfrm>
          <a:off x="9829800" y="238231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733</xdr:row>
      <xdr:rowOff>0</xdr:rowOff>
    </xdr:from>
    <xdr:ext cx="184731" cy="264560"/>
    <xdr:sp macro="" textlink="">
      <xdr:nvSpPr>
        <xdr:cNvPr id="582" name="TextBox 581">
          <a:extLst>
            <a:ext uri="{FF2B5EF4-FFF2-40B4-BE49-F238E27FC236}">
              <a16:creationId xmlns:a16="http://schemas.microsoft.com/office/drawing/2014/main" id="{0E12CD8A-40E6-415A-8C99-74B316979B51}"/>
            </a:ext>
          </a:extLst>
        </xdr:cNvPr>
        <xdr:cNvSpPr txBox="1"/>
      </xdr:nvSpPr>
      <xdr:spPr>
        <a:xfrm>
          <a:off x="9829800" y="238231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733</xdr:row>
      <xdr:rowOff>0</xdr:rowOff>
    </xdr:from>
    <xdr:ext cx="184731" cy="264560"/>
    <xdr:sp macro="" textlink="">
      <xdr:nvSpPr>
        <xdr:cNvPr id="583" name="TextBox 582">
          <a:extLst>
            <a:ext uri="{FF2B5EF4-FFF2-40B4-BE49-F238E27FC236}">
              <a16:creationId xmlns:a16="http://schemas.microsoft.com/office/drawing/2014/main" id="{AA70B434-FCB4-44F9-AE9A-67CBC9FD33A8}"/>
            </a:ext>
          </a:extLst>
        </xdr:cNvPr>
        <xdr:cNvSpPr txBox="1"/>
      </xdr:nvSpPr>
      <xdr:spPr>
        <a:xfrm>
          <a:off x="9829800" y="238231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733</xdr:row>
      <xdr:rowOff>0</xdr:rowOff>
    </xdr:from>
    <xdr:ext cx="184731" cy="264560"/>
    <xdr:sp macro="" textlink="">
      <xdr:nvSpPr>
        <xdr:cNvPr id="584" name="TextBox 583">
          <a:extLst>
            <a:ext uri="{FF2B5EF4-FFF2-40B4-BE49-F238E27FC236}">
              <a16:creationId xmlns:a16="http://schemas.microsoft.com/office/drawing/2014/main" id="{0A2ECD96-F8C3-4732-BDA1-FF3EBA94D13D}"/>
            </a:ext>
          </a:extLst>
        </xdr:cNvPr>
        <xdr:cNvSpPr txBox="1"/>
      </xdr:nvSpPr>
      <xdr:spPr>
        <a:xfrm>
          <a:off x="9829800" y="238231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733</xdr:row>
      <xdr:rowOff>0</xdr:rowOff>
    </xdr:from>
    <xdr:ext cx="184731" cy="264560"/>
    <xdr:sp macro="" textlink="">
      <xdr:nvSpPr>
        <xdr:cNvPr id="585" name="TextBox 584">
          <a:extLst>
            <a:ext uri="{FF2B5EF4-FFF2-40B4-BE49-F238E27FC236}">
              <a16:creationId xmlns:a16="http://schemas.microsoft.com/office/drawing/2014/main" id="{DCCE2017-27C6-46BE-94F3-4936510A58EB}"/>
            </a:ext>
          </a:extLst>
        </xdr:cNvPr>
        <xdr:cNvSpPr txBox="1"/>
      </xdr:nvSpPr>
      <xdr:spPr>
        <a:xfrm>
          <a:off x="9829800" y="238231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733</xdr:row>
      <xdr:rowOff>0</xdr:rowOff>
    </xdr:from>
    <xdr:ext cx="184731" cy="264560"/>
    <xdr:sp macro="" textlink="">
      <xdr:nvSpPr>
        <xdr:cNvPr id="586" name="TextBox 585">
          <a:extLst>
            <a:ext uri="{FF2B5EF4-FFF2-40B4-BE49-F238E27FC236}">
              <a16:creationId xmlns:a16="http://schemas.microsoft.com/office/drawing/2014/main" id="{A5AE3590-A09C-4A9C-AAE2-BB3C9B9856CD}"/>
            </a:ext>
          </a:extLst>
        </xdr:cNvPr>
        <xdr:cNvSpPr txBox="1"/>
      </xdr:nvSpPr>
      <xdr:spPr>
        <a:xfrm>
          <a:off x="9829800" y="238231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733</xdr:row>
      <xdr:rowOff>0</xdr:rowOff>
    </xdr:from>
    <xdr:ext cx="184731" cy="264560"/>
    <xdr:sp macro="" textlink="">
      <xdr:nvSpPr>
        <xdr:cNvPr id="587" name="TextBox 586">
          <a:extLst>
            <a:ext uri="{FF2B5EF4-FFF2-40B4-BE49-F238E27FC236}">
              <a16:creationId xmlns:a16="http://schemas.microsoft.com/office/drawing/2014/main" id="{1C93E8EE-1626-4F5B-9648-21FCC8AF41C2}"/>
            </a:ext>
          </a:extLst>
        </xdr:cNvPr>
        <xdr:cNvSpPr txBox="1"/>
      </xdr:nvSpPr>
      <xdr:spPr>
        <a:xfrm>
          <a:off x="9829800" y="238231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733</xdr:row>
      <xdr:rowOff>0</xdr:rowOff>
    </xdr:from>
    <xdr:ext cx="184731" cy="264560"/>
    <xdr:sp macro="" textlink="">
      <xdr:nvSpPr>
        <xdr:cNvPr id="588" name="TextBox 587">
          <a:extLst>
            <a:ext uri="{FF2B5EF4-FFF2-40B4-BE49-F238E27FC236}">
              <a16:creationId xmlns:a16="http://schemas.microsoft.com/office/drawing/2014/main" id="{CCCD3DB1-F9F3-4C6C-8D65-C273F6612859}"/>
            </a:ext>
          </a:extLst>
        </xdr:cNvPr>
        <xdr:cNvSpPr txBox="1"/>
      </xdr:nvSpPr>
      <xdr:spPr>
        <a:xfrm>
          <a:off x="9829800" y="238231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733</xdr:row>
      <xdr:rowOff>0</xdr:rowOff>
    </xdr:from>
    <xdr:ext cx="184731" cy="264560"/>
    <xdr:sp macro="" textlink="">
      <xdr:nvSpPr>
        <xdr:cNvPr id="589" name="TextBox 588">
          <a:extLst>
            <a:ext uri="{FF2B5EF4-FFF2-40B4-BE49-F238E27FC236}">
              <a16:creationId xmlns:a16="http://schemas.microsoft.com/office/drawing/2014/main" id="{026E2461-FD12-4F6F-B58F-CA5BE9E16F90}"/>
            </a:ext>
          </a:extLst>
        </xdr:cNvPr>
        <xdr:cNvSpPr txBox="1"/>
      </xdr:nvSpPr>
      <xdr:spPr>
        <a:xfrm>
          <a:off x="9829800" y="238231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733</xdr:row>
      <xdr:rowOff>0</xdr:rowOff>
    </xdr:from>
    <xdr:ext cx="184731" cy="264560"/>
    <xdr:sp macro="" textlink="">
      <xdr:nvSpPr>
        <xdr:cNvPr id="590" name="TextBox 589">
          <a:extLst>
            <a:ext uri="{FF2B5EF4-FFF2-40B4-BE49-F238E27FC236}">
              <a16:creationId xmlns:a16="http://schemas.microsoft.com/office/drawing/2014/main" id="{E754F3E3-0510-4179-A566-264BEB319E89}"/>
            </a:ext>
          </a:extLst>
        </xdr:cNvPr>
        <xdr:cNvSpPr txBox="1"/>
      </xdr:nvSpPr>
      <xdr:spPr>
        <a:xfrm>
          <a:off x="9829800" y="238231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733</xdr:row>
      <xdr:rowOff>0</xdr:rowOff>
    </xdr:from>
    <xdr:ext cx="184731" cy="264560"/>
    <xdr:sp macro="" textlink="">
      <xdr:nvSpPr>
        <xdr:cNvPr id="591" name="TextBox 590">
          <a:extLst>
            <a:ext uri="{FF2B5EF4-FFF2-40B4-BE49-F238E27FC236}">
              <a16:creationId xmlns:a16="http://schemas.microsoft.com/office/drawing/2014/main" id="{C1EEA465-A0C5-4F95-9F51-EE3BAAE6A76E}"/>
            </a:ext>
          </a:extLst>
        </xdr:cNvPr>
        <xdr:cNvSpPr txBox="1"/>
      </xdr:nvSpPr>
      <xdr:spPr>
        <a:xfrm>
          <a:off x="9829800" y="238231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733</xdr:row>
      <xdr:rowOff>0</xdr:rowOff>
    </xdr:from>
    <xdr:ext cx="184731" cy="264560"/>
    <xdr:sp macro="" textlink="">
      <xdr:nvSpPr>
        <xdr:cNvPr id="592" name="TextBox 591">
          <a:extLst>
            <a:ext uri="{FF2B5EF4-FFF2-40B4-BE49-F238E27FC236}">
              <a16:creationId xmlns:a16="http://schemas.microsoft.com/office/drawing/2014/main" id="{F1E6D6D4-A0AC-4DA5-91BC-CA20B6854557}"/>
            </a:ext>
          </a:extLst>
        </xdr:cNvPr>
        <xdr:cNvSpPr txBox="1"/>
      </xdr:nvSpPr>
      <xdr:spPr>
        <a:xfrm>
          <a:off x="9829800" y="238231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733</xdr:row>
      <xdr:rowOff>0</xdr:rowOff>
    </xdr:from>
    <xdr:ext cx="184731" cy="264560"/>
    <xdr:sp macro="" textlink="">
      <xdr:nvSpPr>
        <xdr:cNvPr id="593" name="TextBox 592">
          <a:extLst>
            <a:ext uri="{FF2B5EF4-FFF2-40B4-BE49-F238E27FC236}">
              <a16:creationId xmlns:a16="http://schemas.microsoft.com/office/drawing/2014/main" id="{369C752C-C133-4D9F-B7A7-3DD7624C2E25}"/>
            </a:ext>
          </a:extLst>
        </xdr:cNvPr>
        <xdr:cNvSpPr txBox="1"/>
      </xdr:nvSpPr>
      <xdr:spPr>
        <a:xfrm>
          <a:off x="9829800" y="238231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733</xdr:row>
      <xdr:rowOff>0</xdr:rowOff>
    </xdr:from>
    <xdr:ext cx="184731" cy="264560"/>
    <xdr:sp macro="" textlink="">
      <xdr:nvSpPr>
        <xdr:cNvPr id="594" name="TextBox 593">
          <a:extLst>
            <a:ext uri="{FF2B5EF4-FFF2-40B4-BE49-F238E27FC236}">
              <a16:creationId xmlns:a16="http://schemas.microsoft.com/office/drawing/2014/main" id="{22D5E4A6-8B05-486B-A663-75F581542F56}"/>
            </a:ext>
          </a:extLst>
        </xdr:cNvPr>
        <xdr:cNvSpPr txBox="1"/>
      </xdr:nvSpPr>
      <xdr:spPr>
        <a:xfrm>
          <a:off x="9829800" y="238231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733</xdr:row>
      <xdr:rowOff>0</xdr:rowOff>
    </xdr:from>
    <xdr:ext cx="184731" cy="264560"/>
    <xdr:sp macro="" textlink="">
      <xdr:nvSpPr>
        <xdr:cNvPr id="595" name="TextBox 594">
          <a:extLst>
            <a:ext uri="{FF2B5EF4-FFF2-40B4-BE49-F238E27FC236}">
              <a16:creationId xmlns:a16="http://schemas.microsoft.com/office/drawing/2014/main" id="{451ECE29-27BA-4CFD-B781-FDBE62E02130}"/>
            </a:ext>
          </a:extLst>
        </xdr:cNvPr>
        <xdr:cNvSpPr txBox="1"/>
      </xdr:nvSpPr>
      <xdr:spPr>
        <a:xfrm>
          <a:off x="9829800" y="238231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734</xdr:row>
      <xdr:rowOff>0</xdr:rowOff>
    </xdr:from>
    <xdr:ext cx="184731" cy="264560"/>
    <xdr:sp macro="" textlink="">
      <xdr:nvSpPr>
        <xdr:cNvPr id="596" name="TextBox 595">
          <a:extLst>
            <a:ext uri="{FF2B5EF4-FFF2-40B4-BE49-F238E27FC236}">
              <a16:creationId xmlns:a16="http://schemas.microsoft.com/office/drawing/2014/main" id="{C9B88F18-AD8B-4FCB-92EA-C5476925C0E2}"/>
            </a:ext>
          </a:extLst>
        </xdr:cNvPr>
        <xdr:cNvSpPr txBox="1"/>
      </xdr:nvSpPr>
      <xdr:spPr>
        <a:xfrm>
          <a:off x="9829800" y="238422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734</xdr:row>
      <xdr:rowOff>0</xdr:rowOff>
    </xdr:from>
    <xdr:ext cx="184731" cy="264560"/>
    <xdr:sp macro="" textlink="">
      <xdr:nvSpPr>
        <xdr:cNvPr id="597" name="TextBox 596">
          <a:extLst>
            <a:ext uri="{FF2B5EF4-FFF2-40B4-BE49-F238E27FC236}">
              <a16:creationId xmlns:a16="http://schemas.microsoft.com/office/drawing/2014/main" id="{30A3F6F6-B089-494F-8BA8-5AB31E286B85}"/>
            </a:ext>
          </a:extLst>
        </xdr:cNvPr>
        <xdr:cNvSpPr txBox="1"/>
      </xdr:nvSpPr>
      <xdr:spPr>
        <a:xfrm>
          <a:off x="9829800" y="238422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734</xdr:row>
      <xdr:rowOff>0</xdr:rowOff>
    </xdr:from>
    <xdr:ext cx="184731" cy="264560"/>
    <xdr:sp macro="" textlink="">
      <xdr:nvSpPr>
        <xdr:cNvPr id="598" name="TextBox 597">
          <a:extLst>
            <a:ext uri="{FF2B5EF4-FFF2-40B4-BE49-F238E27FC236}">
              <a16:creationId xmlns:a16="http://schemas.microsoft.com/office/drawing/2014/main" id="{E5716FE8-2940-4276-AEE3-E78A89DFC156}"/>
            </a:ext>
          </a:extLst>
        </xdr:cNvPr>
        <xdr:cNvSpPr txBox="1"/>
      </xdr:nvSpPr>
      <xdr:spPr>
        <a:xfrm>
          <a:off x="9829800" y="238422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734</xdr:row>
      <xdr:rowOff>0</xdr:rowOff>
    </xdr:from>
    <xdr:ext cx="184731" cy="264560"/>
    <xdr:sp macro="" textlink="">
      <xdr:nvSpPr>
        <xdr:cNvPr id="599" name="TextBox 598">
          <a:extLst>
            <a:ext uri="{FF2B5EF4-FFF2-40B4-BE49-F238E27FC236}">
              <a16:creationId xmlns:a16="http://schemas.microsoft.com/office/drawing/2014/main" id="{E979E9E6-50F9-4439-9BCA-B208366E89E3}"/>
            </a:ext>
          </a:extLst>
        </xdr:cNvPr>
        <xdr:cNvSpPr txBox="1"/>
      </xdr:nvSpPr>
      <xdr:spPr>
        <a:xfrm>
          <a:off x="9829800" y="238422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734</xdr:row>
      <xdr:rowOff>0</xdr:rowOff>
    </xdr:from>
    <xdr:ext cx="184731" cy="264560"/>
    <xdr:sp macro="" textlink="">
      <xdr:nvSpPr>
        <xdr:cNvPr id="600" name="TextBox 599">
          <a:extLst>
            <a:ext uri="{FF2B5EF4-FFF2-40B4-BE49-F238E27FC236}">
              <a16:creationId xmlns:a16="http://schemas.microsoft.com/office/drawing/2014/main" id="{E8DE636E-8E41-41F4-995D-2D8C9D077F6B}"/>
            </a:ext>
          </a:extLst>
        </xdr:cNvPr>
        <xdr:cNvSpPr txBox="1"/>
      </xdr:nvSpPr>
      <xdr:spPr>
        <a:xfrm>
          <a:off x="9829800" y="238422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734</xdr:row>
      <xdr:rowOff>0</xdr:rowOff>
    </xdr:from>
    <xdr:ext cx="184731" cy="264560"/>
    <xdr:sp macro="" textlink="">
      <xdr:nvSpPr>
        <xdr:cNvPr id="601" name="TextBox 600">
          <a:extLst>
            <a:ext uri="{FF2B5EF4-FFF2-40B4-BE49-F238E27FC236}">
              <a16:creationId xmlns:a16="http://schemas.microsoft.com/office/drawing/2014/main" id="{6072DBA9-0C26-4630-8DC7-5E770143B5DE}"/>
            </a:ext>
          </a:extLst>
        </xdr:cNvPr>
        <xdr:cNvSpPr txBox="1"/>
      </xdr:nvSpPr>
      <xdr:spPr>
        <a:xfrm>
          <a:off x="9829800" y="238422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734</xdr:row>
      <xdr:rowOff>0</xdr:rowOff>
    </xdr:from>
    <xdr:ext cx="184731" cy="264560"/>
    <xdr:sp macro="" textlink="">
      <xdr:nvSpPr>
        <xdr:cNvPr id="602" name="TextBox 601">
          <a:extLst>
            <a:ext uri="{FF2B5EF4-FFF2-40B4-BE49-F238E27FC236}">
              <a16:creationId xmlns:a16="http://schemas.microsoft.com/office/drawing/2014/main" id="{A3FD9638-6F68-4FD2-ACB4-212E4985E68E}"/>
            </a:ext>
          </a:extLst>
        </xdr:cNvPr>
        <xdr:cNvSpPr txBox="1"/>
      </xdr:nvSpPr>
      <xdr:spPr>
        <a:xfrm>
          <a:off x="9829800" y="238422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734</xdr:row>
      <xdr:rowOff>0</xdr:rowOff>
    </xdr:from>
    <xdr:ext cx="184731" cy="264560"/>
    <xdr:sp macro="" textlink="">
      <xdr:nvSpPr>
        <xdr:cNvPr id="603" name="TextBox 602">
          <a:extLst>
            <a:ext uri="{FF2B5EF4-FFF2-40B4-BE49-F238E27FC236}">
              <a16:creationId xmlns:a16="http://schemas.microsoft.com/office/drawing/2014/main" id="{1611BD67-820D-4627-B1D6-9DFDCFADA311}"/>
            </a:ext>
          </a:extLst>
        </xdr:cNvPr>
        <xdr:cNvSpPr txBox="1"/>
      </xdr:nvSpPr>
      <xdr:spPr>
        <a:xfrm>
          <a:off x="9829800" y="238422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734</xdr:row>
      <xdr:rowOff>0</xdr:rowOff>
    </xdr:from>
    <xdr:ext cx="184731" cy="264560"/>
    <xdr:sp macro="" textlink="">
      <xdr:nvSpPr>
        <xdr:cNvPr id="604" name="TextBox 603">
          <a:extLst>
            <a:ext uri="{FF2B5EF4-FFF2-40B4-BE49-F238E27FC236}">
              <a16:creationId xmlns:a16="http://schemas.microsoft.com/office/drawing/2014/main" id="{D15175FA-0B47-40C0-9194-A9983C5948A2}"/>
            </a:ext>
          </a:extLst>
        </xdr:cNvPr>
        <xdr:cNvSpPr txBox="1"/>
      </xdr:nvSpPr>
      <xdr:spPr>
        <a:xfrm>
          <a:off x="9829800" y="238422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734</xdr:row>
      <xdr:rowOff>0</xdr:rowOff>
    </xdr:from>
    <xdr:ext cx="184731" cy="264560"/>
    <xdr:sp macro="" textlink="">
      <xdr:nvSpPr>
        <xdr:cNvPr id="605" name="TextBox 604">
          <a:extLst>
            <a:ext uri="{FF2B5EF4-FFF2-40B4-BE49-F238E27FC236}">
              <a16:creationId xmlns:a16="http://schemas.microsoft.com/office/drawing/2014/main" id="{C61CBA6D-DD63-4807-94C5-40CF321BBBB8}"/>
            </a:ext>
          </a:extLst>
        </xdr:cNvPr>
        <xdr:cNvSpPr txBox="1"/>
      </xdr:nvSpPr>
      <xdr:spPr>
        <a:xfrm>
          <a:off x="9829800" y="238422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734</xdr:row>
      <xdr:rowOff>0</xdr:rowOff>
    </xdr:from>
    <xdr:ext cx="184731" cy="264560"/>
    <xdr:sp macro="" textlink="">
      <xdr:nvSpPr>
        <xdr:cNvPr id="606" name="TextBox 605">
          <a:extLst>
            <a:ext uri="{FF2B5EF4-FFF2-40B4-BE49-F238E27FC236}">
              <a16:creationId xmlns:a16="http://schemas.microsoft.com/office/drawing/2014/main" id="{87E5F9C6-5331-45B8-96F6-8548F4979F5F}"/>
            </a:ext>
          </a:extLst>
        </xdr:cNvPr>
        <xdr:cNvSpPr txBox="1"/>
      </xdr:nvSpPr>
      <xdr:spPr>
        <a:xfrm>
          <a:off x="9829800" y="238422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734</xdr:row>
      <xdr:rowOff>0</xdr:rowOff>
    </xdr:from>
    <xdr:ext cx="184731" cy="264560"/>
    <xdr:sp macro="" textlink="">
      <xdr:nvSpPr>
        <xdr:cNvPr id="607" name="TextBox 606">
          <a:extLst>
            <a:ext uri="{FF2B5EF4-FFF2-40B4-BE49-F238E27FC236}">
              <a16:creationId xmlns:a16="http://schemas.microsoft.com/office/drawing/2014/main" id="{46ED6E24-EA3A-4B1B-8851-8400E265072C}"/>
            </a:ext>
          </a:extLst>
        </xdr:cNvPr>
        <xdr:cNvSpPr txBox="1"/>
      </xdr:nvSpPr>
      <xdr:spPr>
        <a:xfrm>
          <a:off x="9829800" y="238422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734</xdr:row>
      <xdr:rowOff>0</xdr:rowOff>
    </xdr:from>
    <xdr:ext cx="184731" cy="264560"/>
    <xdr:sp macro="" textlink="">
      <xdr:nvSpPr>
        <xdr:cNvPr id="608" name="TextBox 607">
          <a:extLst>
            <a:ext uri="{FF2B5EF4-FFF2-40B4-BE49-F238E27FC236}">
              <a16:creationId xmlns:a16="http://schemas.microsoft.com/office/drawing/2014/main" id="{B7F1301D-7DC4-4319-BE65-5CFCDE3164CE}"/>
            </a:ext>
          </a:extLst>
        </xdr:cNvPr>
        <xdr:cNvSpPr txBox="1"/>
      </xdr:nvSpPr>
      <xdr:spPr>
        <a:xfrm>
          <a:off x="9829800" y="238422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734</xdr:row>
      <xdr:rowOff>0</xdr:rowOff>
    </xdr:from>
    <xdr:ext cx="184731" cy="264560"/>
    <xdr:sp macro="" textlink="">
      <xdr:nvSpPr>
        <xdr:cNvPr id="609" name="TextBox 608">
          <a:extLst>
            <a:ext uri="{FF2B5EF4-FFF2-40B4-BE49-F238E27FC236}">
              <a16:creationId xmlns:a16="http://schemas.microsoft.com/office/drawing/2014/main" id="{079D4DE8-929D-47EA-AA09-C9B63D047ED3}"/>
            </a:ext>
          </a:extLst>
        </xdr:cNvPr>
        <xdr:cNvSpPr txBox="1"/>
      </xdr:nvSpPr>
      <xdr:spPr>
        <a:xfrm>
          <a:off x="9829800" y="238422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734</xdr:row>
      <xdr:rowOff>0</xdr:rowOff>
    </xdr:from>
    <xdr:ext cx="184731" cy="264560"/>
    <xdr:sp macro="" textlink="">
      <xdr:nvSpPr>
        <xdr:cNvPr id="610" name="TextBox 609">
          <a:extLst>
            <a:ext uri="{FF2B5EF4-FFF2-40B4-BE49-F238E27FC236}">
              <a16:creationId xmlns:a16="http://schemas.microsoft.com/office/drawing/2014/main" id="{B7152EAD-9BB1-41B2-BD69-CD9EBA110C2E}"/>
            </a:ext>
          </a:extLst>
        </xdr:cNvPr>
        <xdr:cNvSpPr txBox="1"/>
      </xdr:nvSpPr>
      <xdr:spPr>
        <a:xfrm>
          <a:off x="9829800" y="238422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734</xdr:row>
      <xdr:rowOff>0</xdr:rowOff>
    </xdr:from>
    <xdr:ext cx="184731" cy="264560"/>
    <xdr:sp macro="" textlink="">
      <xdr:nvSpPr>
        <xdr:cNvPr id="611" name="TextBox 610">
          <a:extLst>
            <a:ext uri="{FF2B5EF4-FFF2-40B4-BE49-F238E27FC236}">
              <a16:creationId xmlns:a16="http://schemas.microsoft.com/office/drawing/2014/main" id="{CDB457F9-935D-4F19-B6D1-B47DCE2CAD73}"/>
            </a:ext>
          </a:extLst>
        </xdr:cNvPr>
        <xdr:cNvSpPr txBox="1"/>
      </xdr:nvSpPr>
      <xdr:spPr>
        <a:xfrm>
          <a:off x="9829800" y="238422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734</xdr:row>
      <xdr:rowOff>0</xdr:rowOff>
    </xdr:from>
    <xdr:ext cx="184731" cy="264560"/>
    <xdr:sp macro="" textlink="">
      <xdr:nvSpPr>
        <xdr:cNvPr id="612" name="TextBox 611">
          <a:extLst>
            <a:ext uri="{FF2B5EF4-FFF2-40B4-BE49-F238E27FC236}">
              <a16:creationId xmlns:a16="http://schemas.microsoft.com/office/drawing/2014/main" id="{80BA6E33-81F5-4B08-A575-AB7F2C8D3A32}"/>
            </a:ext>
          </a:extLst>
        </xdr:cNvPr>
        <xdr:cNvSpPr txBox="1"/>
      </xdr:nvSpPr>
      <xdr:spPr>
        <a:xfrm>
          <a:off x="9829800" y="238422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734</xdr:row>
      <xdr:rowOff>0</xdr:rowOff>
    </xdr:from>
    <xdr:ext cx="184731" cy="264560"/>
    <xdr:sp macro="" textlink="">
      <xdr:nvSpPr>
        <xdr:cNvPr id="613" name="TextBox 612">
          <a:extLst>
            <a:ext uri="{FF2B5EF4-FFF2-40B4-BE49-F238E27FC236}">
              <a16:creationId xmlns:a16="http://schemas.microsoft.com/office/drawing/2014/main" id="{D37156CE-C44D-486D-9943-4C8EA2BD8E69}"/>
            </a:ext>
          </a:extLst>
        </xdr:cNvPr>
        <xdr:cNvSpPr txBox="1"/>
      </xdr:nvSpPr>
      <xdr:spPr>
        <a:xfrm>
          <a:off x="9829800" y="238422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734</xdr:row>
      <xdr:rowOff>0</xdr:rowOff>
    </xdr:from>
    <xdr:ext cx="184731" cy="264560"/>
    <xdr:sp macro="" textlink="">
      <xdr:nvSpPr>
        <xdr:cNvPr id="614" name="TextBox 613">
          <a:extLst>
            <a:ext uri="{FF2B5EF4-FFF2-40B4-BE49-F238E27FC236}">
              <a16:creationId xmlns:a16="http://schemas.microsoft.com/office/drawing/2014/main" id="{75EB2403-7B70-4FE8-81E4-127333DEB09F}"/>
            </a:ext>
          </a:extLst>
        </xdr:cNvPr>
        <xdr:cNvSpPr txBox="1"/>
      </xdr:nvSpPr>
      <xdr:spPr>
        <a:xfrm>
          <a:off x="9829800" y="238422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734</xdr:row>
      <xdr:rowOff>0</xdr:rowOff>
    </xdr:from>
    <xdr:ext cx="184731" cy="264560"/>
    <xdr:sp macro="" textlink="">
      <xdr:nvSpPr>
        <xdr:cNvPr id="615" name="TextBox 614">
          <a:extLst>
            <a:ext uri="{FF2B5EF4-FFF2-40B4-BE49-F238E27FC236}">
              <a16:creationId xmlns:a16="http://schemas.microsoft.com/office/drawing/2014/main" id="{E6844737-0A3F-41E8-BA1B-D35A8879A440}"/>
            </a:ext>
          </a:extLst>
        </xdr:cNvPr>
        <xdr:cNvSpPr txBox="1"/>
      </xdr:nvSpPr>
      <xdr:spPr>
        <a:xfrm>
          <a:off x="9829800" y="238422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734</xdr:row>
      <xdr:rowOff>0</xdr:rowOff>
    </xdr:from>
    <xdr:ext cx="184731" cy="264560"/>
    <xdr:sp macro="" textlink="">
      <xdr:nvSpPr>
        <xdr:cNvPr id="616" name="TextBox 615">
          <a:extLst>
            <a:ext uri="{FF2B5EF4-FFF2-40B4-BE49-F238E27FC236}">
              <a16:creationId xmlns:a16="http://schemas.microsoft.com/office/drawing/2014/main" id="{57602455-FE62-46AE-B226-4C3BA8AF3996}"/>
            </a:ext>
          </a:extLst>
        </xdr:cNvPr>
        <xdr:cNvSpPr txBox="1"/>
      </xdr:nvSpPr>
      <xdr:spPr>
        <a:xfrm>
          <a:off x="9829800" y="238422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734</xdr:row>
      <xdr:rowOff>0</xdr:rowOff>
    </xdr:from>
    <xdr:ext cx="184731" cy="264560"/>
    <xdr:sp macro="" textlink="">
      <xdr:nvSpPr>
        <xdr:cNvPr id="617" name="TextBox 616">
          <a:extLst>
            <a:ext uri="{FF2B5EF4-FFF2-40B4-BE49-F238E27FC236}">
              <a16:creationId xmlns:a16="http://schemas.microsoft.com/office/drawing/2014/main" id="{4E5460F3-E263-4A7C-8B6A-8522F1AA29C4}"/>
            </a:ext>
          </a:extLst>
        </xdr:cNvPr>
        <xdr:cNvSpPr txBox="1"/>
      </xdr:nvSpPr>
      <xdr:spPr>
        <a:xfrm>
          <a:off x="9829800" y="238422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734</xdr:row>
      <xdr:rowOff>0</xdr:rowOff>
    </xdr:from>
    <xdr:ext cx="184731" cy="264560"/>
    <xdr:sp macro="" textlink="">
      <xdr:nvSpPr>
        <xdr:cNvPr id="618" name="TextBox 617">
          <a:extLst>
            <a:ext uri="{FF2B5EF4-FFF2-40B4-BE49-F238E27FC236}">
              <a16:creationId xmlns:a16="http://schemas.microsoft.com/office/drawing/2014/main" id="{D610EB22-5998-4A9C-AC02-008D91887BB6}"/>
            </a:ext>
          </a:extLst>
        </xdr:cNvPr>
        <xdr:cNvSpPr txBox="1"/>
      </xdr:nvSpPr>
      <xdr:spPr>
        <a:xfrm>
          <a:off x="9829800" y="238422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734</xdr:row>
      <xdr:rowOff>0</xdr:rowOff>
    </xdr:from>
    <xdr:ext cx="184731" cy="264560"/>
    <xdr:sp macro="" textlink="">
      <xdr:nvSpPr>
        <xdr:cNvPr id="619" name="TextBox 618">
          <a:extLst>
            <a:ext uri="{FF2B5EF4-FFF2-40B4-BE49-F238E27FC236}">
              <a16:creationId xmlns:a16="http://schemas.microsoft.com/office/drawing/2014/main" id="{7A1C5CBC-700F-4323-B8C9-B7FD0B34B626}"/>
            </a:ext>
          </a:extLst>
        </xdr:cNvPr>
        <xdr:cNvSpPr txBox="1"/>
      </xdr:nvSpPr>
      <xdr:spPr>
        <a:xfrm>
          <a:off x="9829800" y="238422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734</xdr:row>
      <xdr:rowOff>0</xdr:rowOff>
    </xdr:from>
    <xdr:ext cx="184731" cy="264560"/>
    <xdr:sp macro="" textlink="">
      <xdr:nvSpPr>
        <xdr:cNvPr id="620" name="TextBox 619">
          <a:extLst>
            <a:ext uri="{FF2B5EF4-FFF2-40B4-BE49-F238E27FC236}">
              <a16:creationId xmlns:a16="http://schemas.microsoft.com/office/drawing/2014/main" id="{6EF5D1C1-8C82-4616-B04E-B39EEEC08F5D}"/>
            </a:ext>
          </a:extLst>
        </xdr:cNvPr>
        <xdr:cNvSpPr txBox="1"/>
      </xdr:nvSpPr>
      <xdr:spPr>
        <a:xfrm>
          <a:off x="9829800" y="238422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734</xdr:row>
      <xdr:rowOff>0</xdr:rowOff>
    </xdr:from>
    <xdr:ext cx="184731" cy="264560"/>
    <xdr:sp macro="" textlink="">
      <xdr:nvSpPr>
        <xdr:cNvPr id="621" name="TextBox 620">
          <a:extLst>
            <a:ext uri="{FF2B5EF4-FFF2-40B4-BE49-F238E27FC236}">
              <a16:creationId xmlns:a16="http://schemas.microsoft.com/office/drawing/2014/main" id="{6208FFBF-6159-44C9-8A11-D9425EC90E51}"/>
            </a:ext>
          </a:extLst>
        </xdr:cNvPr>
        <xdr:cNvSpPr txBox="1"/>
      </xdr:nvSpPr>
      <xdr:spPr>
        <a:xfrm>
          <a:off x="9829800" y="238422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734</xdr:row>
      <xdr:rowOff>0</xdr:rowOff>
    </xdr:from>
    <xdr:ext cx="184731" cy="264560"/>
    <xdr:sp macro="" textlink="">
      <xdr:nvSpPr>
        <xdr:cNvPr id="622" name="TextBox 621">
          <a:extLst>
            <a:ext uri="{FF2B5EF4-FFF2-40B4-BE49-F238E27FC236}">
              <a16:creationId xmlns:a16="http://schemas.microsoft.com/office/drawing/2014/main" id="{1C09CA81-2687-43E1-8266-FCFA2405BF30}"/>
            </a:ext>
          </a:extLst>
        </xdr:cNvPr>
        <xdr:cNvSpPr txBox="1"/>
      </xdr:nvSpPr>
      <xdr:spPr>
        <a:xfrm>
          <a:off x="9829800" y="238422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734</xdr:row>
      <xdr:rowOff>0</xdr:rowOff>
    </xdr:from>
    <xdr:ext cx="184731" cy="264560"/>
    <xdr:sp macro="" textlink="">
      <xdr:nvSpPr>
        <xdr:cNvPr id="623" name="TextBox 622">
          <a:extLst>
            <a:ext uri="{FF2B5EF4-FFF2-40B4-BE49-F238E27FC236}">
              <a16:creationId xmlns:a16="http://schemas.microsoft.com/office/drawing/2014/main" id="{CFD90D35-7060-4537-B909-F165612D218B}"/>
            </a:ext>
          </a:extLst>
        </xdr:cNvPr>
        <xdr:cNvSpPr txBox="1"/>
      </xdr:nvSpPr>
      <xdr:spPr>
        <a:xfrm>
          <a:off x="9829800" y="238422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734</xdr:row>
      <xdr:rowOff>0</xdr:rowOff>
    </xdr:from>
    <xdr:ext cx="184731" cy="264560"/>
    <xdr:sp macro="" textlink="">
      <xdr:nvSpPr>
        <xdr:cNvPr id="624" name="TextBox 623">
          <a:extLst>
            <a:ext uri="{FF2B5EF4-FFF2-40B4-BE49-F238E27FC236}">
              <a16:creationId xmlns:a16="http://schemas.microsoft.com/office/drawing/2014/main" id="{0CF4F48A-4A43-4ACB-9A18-67AA773B8ADB}"/>
            </a:ext>
          </a:extLst>
        </xdr:cNvPr>
        <xdr:cNvSpPr txBox="1"/>
      </xdr:nvSpPr>
      <xdr:spPr>
        <a:xfrm>
          <a:off x="9829800" y="238422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734</xdr:row>
      <xdr:rowOff>0</xdr:rowOff>
    </xdr:from>
    <xdr:ext cx="184731" cy="264560"/>
    <xdr:sp macro="" textlink="">
      <xdr:nvSpPr>
        <xdr:cNvPr id="625" name="TextBox 624">
          <a:extLst>
            <a:ext uri="{FF2B5EF4-FFF2-40B4-BE49-F238E27FC236}">
              <a16:creationId xmlns:a16="http://schemas.microsoft.com/office/drawing/2014/main" id="{44238E84-B767-4243-BD8E-5359D2365241}"/>
            </a:ext>
          </a:extLst>
        </xdr:cNvPr>
        <xdr:cNvSpPr txBox="1"/>
      </xdr:nvSpPr>
      <xdr:spPr>
        <a:xfrm>
          <a:off x="9829800" y="238422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734</xdr:row>
      <xdr:rowOff>0</xdr:rowOff>
    </xdr:from>
    <xdr:ext cx="184731" cy="264560"/>
    <xdr:sp macro="" textlink="">
      <xdr:nvSpPr>
        <xdr:cNvPr id="626" name="TextBox 625">
          <a:extLst>
            <a:ext uri="{FF2B5EF4-FFF2-40B4-BE49-F238E27FC236}">
              <a16:creationId xmlns:a16="http://schemas.microsoft.com/office/drawing/2014/main" id="{BDA48B87-8923-41FC-B47F-A79676C05E43}"/>
            </a:ext>
          </a:extLst>
        </xdr:cNvPr>
        <xdr:cNvSpPr txBox="1"/>
      </xdr:nvSpPr>
      <xdr:spPr>
        <a:xfrm>
          <a:off x="9829800" y="238422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734</xdr:row>
      <xdr:rowOff>0</xdr:rowOff>
    </xdr:from>
    <xdr:ext cx="184731" cy="264560"/>
    <xdr:sp macro="" textlink="">
      <xdr:nvSpPr>
        <xdr:cNvPr id="627" name="TextBox 626">
          <a:extLst>
            <a:ext uri="{FF2B5EF4-FFF2-40B4-BE49-F238E27FC236}">
              <a16:creationId xmlns:a16="http://schemas.microsoft.com/office/drawing/2014/main" id="{5893A12A-3F64-4A8C-A94C-83BCC6B36713}"/>
            </a:ext>
          </a:extLst>
        </xdr:cNvPr>
        <xdr:cNvSpPr txBox="1"/>
      </xdr:nvSpPr>
      <xdr:spPr>
        <a:xfrm>
          <a:off x="9829800" y="238422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734</xdr:row>
      <xdr:rowOff>0</xdr:rowOff>
    </xdr:from>
    <xdr:ext cx="184731" cy="264560"/>
    <xdr:sp macro="" textlink="">
      <xdr:nvSpPr>
        <xdr:cNvPr id="628" name="TextBox 627">
          <a:extLst>
            <a:ext uri="{FF2B5EF4-FFF2-40B4-BE49-F238E27FC236}">
              <a16:creationId xmlns:a16="http://schemas.microsoft.com/office/drawing/2014/main" id="{F49116E7-E4B1-470E-8C67-89F4D3C9B6FB}"/>
            </a:ext>
          </a:extLst>
        </xdr:cNvPr>
        <xdr:cNvSpPr txBox="1"/>
      </xdr:nvSpPr>
      <xdr:spPr>
        <a:xfrm>
          <a:off x="9829800" y="238422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734</xdr:row>
      <xdr:rowOff>0</xdr:rowOff>
    </xdr:from>
    <xdr:ext cx="184731" cy="264560"/>
    <xdr:sp macro="" textlink="">
      <xdr:nvSpPr>
        <xdr:cNvPr id="629" name="TextBox 628">
          <a:extLst>
            <a:ext uri="{FF2B5EF4-FFF2-40B4-BE49-F238E27FC236}">
              <a16:creationId xmlns:a16="http://schemas.microsoft.com/office/drawing/2014/main" id="{F220DCFF-E264-4206-AB1F-04CD69B9DDBA}"/>
            </a:ext>
          </a:extLst>
        </xdr:cNvPr>
        <xdr:cNvSpPr txBox="1"/>
      </xdr:nvSpPr>
      <xdr:spPr>
        <a:xfrm>
          <a:off x="9829800" y="238422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734</xdr:row>
      <xdr:rowOff>0</xdr:rowOff>
    </xdr:from>
    <xdr:ext cx="184731" cy="264560"/>
    <xdr:sp macro="" textlink="">
      <xdr:nvSpPr>
        <xdr:cNvPr id="630" name="TextBox 629">
          <a:extLst>
            <a:ext uri="{FF2B5EF4-FFF2-40B4-BE49-F238E27FC236}">
              <a16:creationId xmlns:a16="http://schemas.microsoft.com/office/drawing/2014/main" id="{342455D3-D723-44F6-8D7C-24ABB475A08E}"/>
            </a:ext>
          </a:extLst>
        </xdr:cNvPr>
        <xdr:cNvSpPr txBox="1"/>
      </xdr:nvSpPr>
      <xdr:spPr>
        <a:xfrm>
          <a:off x="9829800" y="238422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734</xdr:row>
      <xdr:rowOff>0</xdr:rowOff>
    </xdr:from>
    <xdr:ext cx="184731" cy="264560"/>
    <xdr:sp macro="" textlink="">
      <xdr:nvSpPr>
        <xdr:cNvPr id="631" name="TextBox 630">
          <a:extLst>
            <a:ext uri="{FF2B5EF4-FFF2-40B4-BE49-F238E27FC236}">
              <a16:creationId xmlns:a16="http://schemas.microsoft.com/office/drawing/2014/main" id="{EBAD1919-84E6-4D39-BA90-FE4CE925985A}"/>
            </a:ext>
          </a:extLst>
        </xdr:cNvPr>
        <xdr:cNvSpPr txBox="1"/>
      </xdr:nvSpPr>
      <xdr:spPr>
        <a:xfrm>
          <a:off x="9829800" y="238422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734</xdr:row>
      <xdr:rowOff>0</xdr:rowOff>
    </xdr:from>
    <xdr:ext cx="184731" cy="264560"/>
    <xdr:sp macro="" textlink="">
      <xdr:nvSpPr>
        <xdr:cNvPr id="632" name="TextBox 631">
          <a:extLst>
            <a:ext uri="{FF2B5EF4-FFF2-40B4-BE49-F238E27FC236}">
              <a16:creationId xmlns:a16="http://schemas.microsoft.com/office/drawing/2014/main" id="{24587EC7-A5B7-4FDF-AE4E-6D60C6ED2A71}"/>
            </a:ext>
          </a:extLst>
        </xdr:cNvPr>
        <xdr:cNvSpPr txBox="1"/>
      </xdr:nvSpPr>
      <xdr:spPr>
        <a:xfrm>
          <a:off x="9829800" y="238422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734</xdr:row>
      <xdr:rowOff>0</xdr:rowOff>
    </xdr:from>
    <xdr:ext cx="184731" cy="264560"/>
    <xdr:sp macro="" textlink="">
      <xdr:nvSpPr>
        <xdr:cNvPr id="633" name="TextBox 632">
          <a:extLst>
            <a:ext uri="{FF2B5EF4-FFF2-40B4-BE49-F238E27FC236}">
              <a16:creationId xmlns:a16="http://schemas.microsoft.com/office/drawing/2014/main" id="{CB6C0920-02A2-44FD-A060-C37DEB49BE02}"/>
            </a:ext>
          </a:extLst>
        </xdr:cNvPr>
        <xdr:cNvSpPr txBox="1"/>
      </xdr:nvSpPr>
      <xdr:spPr>
        <a:xfrm>
          <a:off x="9829800" y="238422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734</xdr:row>
      <xdr:rowOff>0</xdr:rowOff>
    </xdr:from>
    <xdr:ext cx="184731" cy="264560"/>
    <xdr:sp macro="" textlink="">
      <xdr:nvSpPr>
        <xdr:cNvPr id="634" name="TextBox 633">
          <a:extLst>
            <a:ext uri="{FF2B5EF4-FFF2-40B4-BE49-F238E27FC236}">
              <a16:creationId xmlns:a16="http://schemas.microsoft.com/office/drawing/2014/main" id="{9E29A4BB-2FA9-4F6E-A1A0-00C13C832F67}"/>
            </a:ext>
          </a:extLst>
        </xdr:cNvPr>
        <xdr:cNvSpPr txBox="1"/>
      </xdr:nvSpPr>
      <xdr:spPr>
        <a:xfrm>
          <a:off x="9829800" y="238422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734</xdr:row>
      <xdr:rowOff>0</xdr:rowOff>
    </xdr:from>
    <xdr:ext cx="184731" cy="264560"/>
    <xdr:sp macro="" textlink="">
      <xdr:nvSpPr>
        <xdr:cNvPr id="635" name="TextBox 634">
          <a:extLst>
            <a:ext uri="{FF2B5EF4-FFF2-40B4-BE49-F238E27FC236}">
              <a16:creationId xmlns:a16="http://schemas.microsoft.com/office/drawing/2014/main" id="{E1D34BE2-CF62-4644-8D79-C2EDA9CFA25F}"/>
            </a:ext>
          </a:extLst>
        </xdr:cNvPr>
        <xdr:cNvSpPr txBox="1"/>
      </xdr:nvSpPr>
      <xdr:spPr>
        <a:xfrm>
          <a:off x="9829800" y="238422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734</xdr:row>
      <xdr:rowOff>0</xdr:rowOff>
    </xdr:from>
    <xdr:ext cx="184731" cy="264560"/>
    <xdr:sp macro="" textlink="">
      <xdr:nvSpPr>
        <xdr:cNvPr id="636" name="TextBox 635">
          <a:extLst>
            <a:ext uri="{FF2B5EF4-FFF2-40B4-BE49-F238E27FC236}">
              <a16:creationId xmlns:a16="http://schemas.microsoft.com/office/drawing/2014/main" id="{1F7739A5-15F0-4757-89A8-798324518871}"/>
            </a:ext>
          </a:extLst>
        </xdr:cNvPr>
        <xdr:cNvSpPr txBox="1"/>
      </xdr:nvSpPr>
      <xdr:spPr>
        <a:xfrm>
          <a:off x="9829800" y="238422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734</xdr:row>
      <xdr:rowOff>0</xdr:rowOff>
    </xdr:from>
    <xdr:ext cx="184731" cy="264560"/>
    <xdr:sp macro="" textlink="">
      <xdr:nvSpPr>
        <xdr:cNvPr id="637" name="TextBox 636">
          <a:extLst>
            <a:ext uri="{FF2B5EF4-FFF2-40B4-BE49-F238E27FC236}">
              <a16:creationId xmlns:a16="http://schemas.microsoft.com/office/drawing/2014/main" id="{739E23DC-C969-41C0-8540-A986EBEFBAB5}"/>
            </a:ext>
          </a:extLst>
        </xdr:cNvPr>
        <xdr:cNvSpPr txBox="1"/>
      </xdr:nvSpPr>
      <xdr:spPr>
        <a:xfrm>
          <a:off x="9829800" y="238422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734</xdr:row>
      <xdr:rowOff>0</xdr:rowOff>
    </xdr:from>
    <xdr:ext cx="184731" cy="264560"/>
    <xdr:sp macro="" textlink="">
      <xdr:nvSpPr>
        <xdr:cNvPr id="638" name="TextBox 637">
          <a:extLst>
            <a:ext uri="{FF2B5EF4-FFF2-40B4-BE49-F238E27FC236}">
              <a16:creationId xmlns:a16="http://schemas.microsoft.com/office/drawing/2014/main" id="{D765623B-4A97-4DD3-BED9-25617CC25FA7}"/>
            </a:ext>
          </a:extLst>
        </xdr:cNvPr>
        <xdr:cNvSpPr txBox="1"/>
      </xdr:nvSpPr>
      <xdr:spPr>
        <a:xfrm>
          <a:off x="9829800" y="238422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734</xdr:row>
      <xdr:rowOff>0</xdr:rowOff>
    </xdr:from>
    <xdr:ext cx="184731" cy="264560"/>
    <xdr:sp macro="" textlink="">
      <xdr:nvSpPr>
        <xdr:cNvPr id="639" name="TextBox 638">
          <a:extLst>
            <a:ext uri="{FF2B5EF4-FFF2-40B4-BE49-F238E27FC236}">
              <a16:creationId xmlns:a16="http://schemas.microsoft.com/office/drawing/2014/main" id="{25819209-5CEF-4D15-8336-119237B0F508}"/>
            </a:ext>
          </a:extLst>
        </xdr:cNvPr>
        <xdr:cNvSpPr txBox="1"/>
      </xdr:nvSpPr>
      <xdr:spPr>
        <a:xfrm>
          <a:off x="9829800" y="238422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734</xdr:row>
      <xdr:rowOff>0</xdr:rowOff>
    </xdr:from>
    <xdr:ext cx="184731" cy="264560"/>
    <xdr:sp macro="" textlink="">
      <xdr:nvSpPr>
        <xdr:cNvPr id="640" name="TextBox 639">
          <a:extLst>
            <a:ext uri="{FF2B5EF4-FFF2-40B4-BE49-F238E27FC236}">
              <a16:creationId xmlns:a16="http://schemas.microsoft.com/office/drawing/2014/main" id="{242BD02B-9079-46E3-9C83-3A6AE1C9B7B7}"/>
            </a:ext>
          </a:extLst>
        </xdr:cNvPr>
        <xdr:cNvSpPr txBox="1"/>
      </xdr:nvSpPr>
      <xdr:spPr>
        <a:xfrm>
          <a:off x="9829800" y="238422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734</xdr:row>
      <xdr:rowOff>0</xdr:rowOff>
    </xdr:from>
    <xdr:ext cx="184731" cy="264560"/>
    <xdr:sp macro="" textlink="">
      <xdr:nvSpPr>
        <xdr:cNvPr id="641" name="TextBox 640">
          <a:extLst>
            <a:ext uri="{FF2B5EF4-FFF2-40B4-BE49-F238E27FC236}">
              <a16:creationId xmlns:a16="http://schemas.microsoft.com/office/drawing/2014/main" id="{57F19498-B047-48CA-B4D5-13F1C2F3BC09}"/>
            </a:ext>
          </a:extLst>
        </xdr:cNvPr>
        <xdr:cNvSpPr txBox="1"/>
      </xdr:nvSpPr>
      <xdr:spPr>
        <a:xfrm>
          <a:off x="9829800" y="238422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734</xdr:row>
      <xdr:rowOff>0</xdr:rowOff>
    </xdr:from>
    <xdr:ext cx="184731" cy="264560"/>
    <xdr:sp macro="" textlink="">
      <xdr:nvSpPr>
        <xdr:cNvPr id="642" name="TextBox 641">
          <a:extLst>
            <a:ext uri="{FF2B5EF4-FFF2-40B4-BE49-F238E27FC236}">
              <a16:creationId xmlns:a16="http://schemas.microsoft.com/office/drawing/2014/main" id="{BD5F8A37-2115-45E4-B456-31B455B48796}"/>
            </a:ext>
          </a:extLst>
        </xdr:cNvPr>
        <xdr:cNvSpPr txBox="1"/>
      </xdr:nvSpPr>
      <xdr:spPr>
        <a:xfrm>
          <a:off x="9829800" y="238422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734</xdr:row>
      <xdr:rowOff>0</xdr:rowOff>
    </xdr:from>
    <xdr:ext cx="184731" cy="264560"/>
    <xdr:sp macro="" textlink="">
      <xdr:nvSpPr>
        <xdr:cNvPr id="643" name="TextBox 642">
          <a:extLst>
            <a:ext uri="{FF2B5EF4-FFF2-40B4-BE49-F238E27FC236}">
              <a16:creationId xmlns:a16="http://schemas.microsoft.com/office/drawing/2014/main" id="{93772A2E-2FD1-4510-B187-FA1F8A3E4F89}"/>
            </a:ext>
          </a:extLst>
        </xdr:cNvPr>
        <xdr:cNvSpPr txBox="1"/>
      </xdr:nvSpPr>
      <xdr:spPr>
        <a:xfrm>
          <a:off x="9829800" y="238422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734</xdr:row>
      <xdr:rowOff>0</xdr:rowOff>
    </xdr:from>
    <xdr:ext cx="184731" cy="264560"/>
    <xdr:sp macro="" textlink="">
      <xdr:nvSpPr>
        <xdr:cNvPr id="644" name="TextBox 643">
          <a:extLst>
            <a:ext uri="{FF2B5EF4-FFF2-40B4-BE49-F238E27FC236}">
              <a16:creationId xmlns:a16="http://schemas.microsoft.com/office/drawing/2014/main" id="{154D0A1B-F5EB-49AB-A297-0BB62E9976B2}"/>
            </a:ext>
          </a:extLst>
        </xdr:cNvPr>
        <xdr:cNvSpPr txBox="1"/>
      </xdr:nvSpPr>
      <xdr:spPr>
        <a:xfrm>
          <a:off x="9829800" y="238422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734</xdr:row>
      <xdr:rowOff>0</xdr:rowOff>
    </xdr:from>
    <xdr:ext cx="184731" cy="264560"/>
    <xdr:sp macro="" textlink="">
      <xdr:nvSpPr>
        <xdr:cNvPr id="645" name="TextBox 644">
          <a:extLst>
            <a:ext uri="{FF2B5EF4-FFF2-40B4-BE49-F238E27FC236}">
              <a16:creationId xmlns:a16="http://schemas.microsoft.com/office/drawing/2014/main" id="{71E529C6-EC35-4E88-8349-0228569DB1E8}"/>
            </a:ext>
          </a:extLst>
        </xdr:cNvPr>
        <xdr:cNvSpPr txBox="1"/>
      </xdr:nvSpPr>
      <xdr:spPr>
        <a:xfrm>
          <a:off x="9829800" y="238422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735</xdr:row>
      <xdr:rowOff>0</xdr:rowOff>
    </xdr:from>
    <xdr:ext cx="184731" cy="264560"/>
    <xdr:sp macro="" textlink="">
      <xdr:nvSpPr>
        <xdr:cNvPr id="646" name="TextBox 645">
          <a:extLst>
            <a:ext uri="{FF2B5EF4-FFF2-40B4-BE49-F238E27FC236}">
              <a16:creationId xmlns:a16="http://schemas.microsoft.com/office/drawing/2014/main" id="{24311292-4629-49E3-8DB6-F7424284EBD9}"/>
            </a:ext>
          </a:extLst>
        </xdr:cNvPr>
        <xdr:cNvSpPr txBox="1"/>
      </xdr:nvSpPr>
      <xdr:spPr>
        <a:xfrm>
          <a:off x="9829800" y="238612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735</xdr:row>
      <xdr:rowOff>0</xdr:rowOff>
    </xdr:from>
    <xdr:ext cx="184731" cy="264560"/>
    <xdr:sp macro="" textlink="">
      <xdr:nvSpPr>
        <xdr:cNvPr id="647" name="TextBox 646">
          <a:extLst>
            <a:ext uri="{FF2B5EF4-FFF2-40B4-BE49-F238E27FC236}">
              <a16:creationId xmlns:a16="http://schemas.microsoft.com/office/drawing/2014/main" id="{FE140824-A69D-4C4D-98D7-A3BBFABDF452}"/>
            </a:ext>
          </a:extLst>
        </xdr:cNvPr>
        <xdr:cNvSpPr txBox="1"/>
      </xdr:nvSpPr>
      <xdr:spPr>
        <a:xfrm>
          <a:off x="9829800" y="238612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735</xdr:row>
      <xdr:rowOff>0</xdr:rowOff>
    </xdr:from>
    <xdr:ext cx="184731" cy="264560"/>
    <xdr:sp macro="" textlink="">
      <xdr:nvSpPr>
        <xdr:cNvPr id="648" name="TextBox 647">
          <a:extLst>
            <a:ext uri="{FF2B5EF4-FFF2-40B4-BE49-F238E27FC236}">
              <a16:creationId xmlns:a16="http://schemas.microsoft.com/office/drawing/2014/main" id="{D99167D5-A712-40EA-9D87-302EE85606F4}"/>
            </a:ext>
          </a:extLst>
        </xdr:cNvPr>
        <xdr:cNvSpPr txBox="1"/>
      </xdr:nvSpPr>
      <xdr:spPr>
        <a:xfrm>
          <a:off x="9829800" y="238612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735</xdr:row>
      <xdr:rowOff>0</xdr:rowOff>
    </xdr:from>
    <xdr:ext cx="184731" cy="264560"/>
    <xdr:sp macro="" textlink="">
      <xdr:nvSpPr>
        <xdr:cNvPr id="649" name="TextBox 648">
          <a:extLst>
            <a:ext uri="{FF2B5EF4-FFF2-40B4-BE49-F238E27FC236}">
              <a16:creationId xmlns:a16="http://schemas.microsoft.com/office/drawing/2014/main" id="{1017FC67-34F8-4BF3-BCA6-33CFA58ADB2C}"/>
            </a:ext>
          </a:extLst>
        </xdr:cNvPr>
        <xdr:cNvSpPr txBox="1"/>
      </xdr:nvSpPr>
      <xdr:spPr>
        <a:xfrm>
          <a:off x="9829800" y="238612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735</xdr:row>
      <xdr:rowOff>0</xdr:rowOff>
    </xdr:from>
    <xdr:ext cx="184731" cy="264560"/>
    <xdr:sp macro="" textlink="">
      <xdr:nvSpPr>
        <xdr:cNvPr id="650" name="TextBox 649">
          <a:extLst>
            <a:ext uri="{FF2B5EF4-FFF2-40B4-BE49-F238E27FC236}">
              <a16:creationId xmlns:a16="http://schemas.microsoft.com/office/drawing/2014/main" id="{69BBD8FA-F3A9-4048-8710-5182F7E995A9}"/>
            </a:ext>
          </a:extLst>
        </xdr:cNvPr>
        <xdr:cNvSpPr txBox="1"/>
      </xdr:nvSpPr>
      <xdr:spPr>
        <a:xfrm>
          <a:off x="9829800" y="238612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735</xdr:row>
      <xdr:rowOff>0</xdr:rowOff>
    </xdr:from>
    <xdr:ext cx="184731" cy="264560"/>
    <xdr:sp macro="" textlink="">
      <xdr:nvSpPr>
        <xdr:cNvPr id="651" name="TextBox 650">
          <a:extLst>
            <a:ext uri="{FF2B5EF4-FFF2-40B4-BE49-F238E27FC236}">
              <a16:creationId xmlns:a16="http://schemas.microsoft.com/office/drawing/2014/main" id="{0DB97148-E549-47A0-9EB4-7C21B91A58D9}"/>
            </a:ext>
          </a:extLst>
        </xdr:cNvPr>
        <xdr:cNvSpPr txBox="1"/>
      </xdr:nvSpPr>
      <xdr:spPr>
        <a:xfrm>
          <a:off x="9829800" y="238612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735</xdr:row>
      <xdr:rowOff>0</xdr:rowOff>
    </xdr:from>
    <xdr:ext cx="184731" cy="264560"/>
    <xdr:sp macro="" textlink="">
      <xdr:nvSpPr>
        <xdr:cNvPr id="652" name="TextBox 651">
          <a:extLst>
            <a:ext uri="{FF2B5EF4-FFF2-40B4-BE49-F238E27FC236}">
              <a16:creationId xmlns:a16="http://schemas.microsoft.com/office/drawing/2014/main" id="{32DD7696-861B-48DE-8FA9-F530BFF93896}"/>
            </a:ext>
          </a:extLst>
        </xdr:cNvPr>
        <xdr:cNvSpPr txBox="1"/>
      </xdr:nvSpPr>
      <xdr:spPr>
        <a:xfrm>
          <a:off x="9829800" y="238612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735</xdr:row>
      <xdr:rowOff>0</xdr:rowOff>
    </xdr:from>
    <xdr:ext cx="184731" cy="264560"/>
    <xdr:sp macro="" textlink="">
      <xdr:nvSpPr>
        <xdr:cNvPr id="653" name="TextBox 652">
          <a:extLst>
            <a:ext uri="{FF2B5EF4-FFF2-40B4-BE49-F238E27FC236}">
              <a16:creationId xmlns:a16="http://schemas.microsoft.com/office/drawing/2014/main" id="{71531BE6-AE10-4610-9338-930738247FAF}"/>
            </a:ext>
          </a:extLst>
        </xdr:cNvPr>
        <xdr:cNvSpPr txBox="1"/>
      </xdr:nvSpPr>
      <xdr:spPr>
        <a:xfrm>
          <a:off x="9829800" y="238612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735</xdr:row>
      <xdr:rowOff>0</xdr:rowOff>
    </xdr:from>
    <xdr:ext cx="184731" cy="264560"/>
    <xdr:sp macro="" textlink="">
      <xdr:nvSpPr>
        <xdr:cNvPr id="654" name="TextBox 653">
          <a:extLst>
            <a:ext uri="{FF2B5EF4-FFF2-40B4-BE49-F238E27FC236}">
              <a16:creationId xmlns:a16="http://schemas.microsoft.com/office/drawing/2014/main" id="{09DF07E6-7FD4-4D49-80BF-8F763E2BC33A}"/>
            </a:ext>
          </a:extLst>
        </xdr:cNvPr>
        <xdr:cNvSpPr txBox="1"/>
      </xdr:nvSpPr>
      <xdr:spPr>
        <a:xfrm>
          <a:off x="9829800" y="238612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735</xdr:row>
      <xdr:rowOff>0</xdr:rowOff>
    </xdr:from>
    <xdr:ext cx="184731" cy="264560"/>
    <xdr:sp macro="" textlink="">
      <xdr:nvSpPr>
        <xdr:cNvPr id="655" name="TextBox 654">
          <a:extLst>
            <a:ext uri="{FF2B5EF4-FFF2-40B4-BE49-F238E27FC236}">
              <a16:creationId xmlns:a16="http://schemas.microsoft.com/office/drawing/2014/main" id="{7F4F636E-C51D-494C-BE9C-5CD19A8F822C}"/>
            </a:ext>
          </a:extLst>
        </xdr:cNvPr>
        <xdr:cNvSpPr txBox="1"/>
      </xdr:nvSpPr>
      <xdr:spPr>
        <a:xfrm>
          <a:off x="9829800" y="238612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735</xdr:row>
      <xdr:rowOff>0</xdr:rowOff>
    </xdr:from>
    <xdr:ext cx="184731" cy="264560"/>
    <xdr:sp macro="" textlink="">
      <xdr:nvSpPr>
        <xdr:cNvPr id="656" name="TextBox 655">
          <a:extLst>
            <a:ext uri="{FF2B5EF4-FFF2-40B4-BE49-F238E27FC236}">
              <a16:creationId xmlns:a16="http://schemas.microsoft.com/office/drawing/2014/main" id="{3A81883D-26D6-4158-BBA3-763878C721D3}"/>
            </a:ext>
          </a:extLst>
        </xdr:cNvPr>
        <xdr:cNvSpPr txBox="1"/>
      </xdr:nvSpPr>
      <xdr:spPr>
        <a:xfrm>
          <a:off x="9829800" y="238612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735</xdr:row>
      <xdr:rowOff>0</xdr:rowOff>
    </xdr:from>
    <xdr:ext cx="184731" cy="264560"/>
    <xdr:sp macro="" textlink="">
      <xdr:nvSpPr>
        <xdr:cNvPr id="657" name="TextBox 656">
          <a:extLst>
            <a:ext uri="{FF2B5EF4-FFF2-40B4-BE49-F238E27FC236}">
              <a16:creationId xmlns:a16="http://schemas.microsoft.com/office/drawing/2014/main" id="{04C30DC3-1174-48FA-98AC-18F7EBF7D057}"/>
            </a:ext>
          </a:extLst>
        </xdr:cNvPr>
        <xdr:cNvSpPr txBox="1"/>
      </xdr:nvSpPr>
      <xdr:spPr>
        <a:xfrm>
          <a:off x="9829800" y="238612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735</xdr:row>
      <xdr:rowOff>0</xdr:rowOff>
    </xdr:from>
    <xdr:ext cx="184731" cy="264560"/>
    <xdr:sp macro="" textlink="">
      <xdr:nvSpPr>
        <xdr:cNvPr id="658" name="TextBox 657">
          <a:extLst>
            <a:ext uri="{FF2B5EF4-FFF2-40B4-BE49-F238E27FC236}">
              <a16:creationId xmlns:a16="http://schemas.microsoft.com/office/drawing/2014/main" id="{081EADCD-E176-4C25-9F15-90B726180157}"/>
            </a:ext>
          </a:extLst>
        </xdr:cNvPr>
        <xdr:cNvSpPr txBox="1"/>
      </xdr:nvSpPr>
      <xdr:spPr>
        <a:xfrm>
          <a:off x="9829800" y="238612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735</xdr:row>
      <xdr:rowOff>0</xdr:rowOff>
    </xdr:from>
    <xdr:ext cx="184731" cy="264560"/>
    <xdr:sp macro="" textlink="">
      <xdr:nvSpPr>
        <xdr:cNvPr id="659" name="TextBox 658">
          <a:extLst>
            <a:ext uri="{FF2B5EF4-FFF2-40B4-BE49-F238E27FC236}">
              <a16:creationId xmlns:a16="http://schemas.microsoft.com/office/drawing/2014/main" id="{D5DFBA7B-B5E5-44BF-9D7C-C534CEFB7337}"/>
            </a:ext>
          </a:extLst>
        </xdr:cNvPr>
        <xdr:cNvSpPr txBox="1"/>
      </xdr:nvSpPr>
      <xdr:spPr>
        <a:xfrm>
          <a:off x="9829800" y="238612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735</xdr:row>
      <xdr:rowOff>0</xdr:rowOff>
    </xdr:from>
    <xdr:ext cx="184731" cy="264560"/>
    <xdr:sp macro="" textlink="">
      <xdr:nvSpPr>
        <xdr:cNvPr id="660" name="TextBox 659">
          <a:extLst>
            <a:ext uri="{FF2B5EF4-FFF2-40B4-BE49-F238E27FC236}">
              <a16:creationId xmlns:a16="http://schemas.microsoft.com/office/drawing/2014/main" id="{FB5BD220-654B-4E31-B36B-3E4DC9E7A24A}"/>
            </a:ext>
          </a:extLst>
        </xdr:cNvPr>
        <xdr:cNvSpPr txBox="1"/>
      </xdr:nvSpPr>
      <xdr:spPr>
        <a:xfrm>
          <a:off x="9829800" y="238612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735</xdr:row>
      <xdr:rowOff>0</xdr:rowOff>
    </xdr:from>
    <xdr:ext cx="184731" cy="264560"/>
    <xdr:sp macro="" textlink="">
      <xdr:nvSpPr>
        <xdr:cNvPr id="661" name="TextBox 660">
          <a:extLst>
            <a:ext uri="{FF2B5EF4-FFF2-40B4-BE49-F238E27FC236}">
              <a16:creationId xmlns:a16="http://schemas.microsoft.com/office/drawing/2014/main" id="{01FE32DC-7CD5-404F-83EE-402BF16EC7B9}"/>
            </a:ext>
          </a:extLst>
        </xdr:cNvPr>
        <xdr:cNvSpPr txBox="1"/>
      </xdr:nvSpPr>
      <xdr:spPr>
        <a:xfrm>
          <a:off x="9829800" y="238612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735</xdr:row>
      <xdr:rowOff>0</xdr:rowOff>
    </xdr:from>
    <xdr:ext cx="184731" cy="264560"/>
    <xdr:sp macro="" textlink="">
      <xdr:nvSpPr>
        <xdr:cNvPr id="662" name="TextBox 661">
          <a:extLst>
            <a:ext uri="{FF2B5EF4-FFF2-40B4-BE49-F238E27FC236}">
              <a16:creationId xmlns:a16="http://schemas.microsoft.com/office/drawing/2014/main" id="{34ED26F0-36AB-4EF4-B8D1-711869282998}"/>
            </a:ext>
          </a:extLst>
        </xdr:cNvPr>
        <xdr:cNvSpPr txBox="1"/>
      </xdr:nvSpPr>
      <xdr:spPr>
        <a:xfrm>
          <a:off x="9829800" y="238612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735</xdr:row>
      <xdr:rowOff>0</xdr:rowOff>
    </xdr:from>
    <xdr:ext cx="184731" cy="264560"/>
    <xdr:sp macro="" textlink="">
      <xdr:nvSpPr>
        <xdr:cNvPr id="663" name="TextBox 662">
          <a:extLst>
            <a:ext uri="{FF2B5EF4-FFF2-40B4-BE49-F238E27FC236}">
              <a16:creationId xmlns:a16="http://schemas.microsoft.com/office/drawing/2014/main" id="{00DB25FB-E419-4092-819C-2800F69AA267}"/>
            </a:ext>
          </a:extLst>
        </xdr:cNvPr>
        <xdr:cNvSpPr txBox="1"/>
      </xdr:nvSpPr>
      <xdr:spPr>
        <a:xfrm>
          <a:off x="9829800" y="238612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735</xdr:row>
      <xdr:rowOff>0</xdr:rowOff>
    </xdr:from>
    <xdr:ext cx="184731" cy="264560"/>
    <xdr:sp macro="" textlink="">
      <xdr:nvSpPr>
        <xdr:cNvPr id="664" name="TextBox 663">
          <a:extLst>
            <a:ext uri="{FF2B5EF4-FFF2-40B4-BE49-F238E27FC236}">
              <a16:creationId xmlns:a16="http://schemas.microsoft.com/office/drawing/2014/main" id="{799B6E68-F7DF-44B4-B5DA-164413BA8ECD}"/>
            </a:ext>
          </a:extLst>
        </xdr:cNvPr>
        <xdr:cNvSpPr txBox="1"/>
      </xdr:nvSpPr>
      <xdr:spPr>
        <a:xfrm>
          <a:off x="9829800" y="238612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735</xdr:row>
      <xdr:rowOff>0</xdr:rowOff>
    </xdr:from>
    <xdr:ext cx="184731" cy="264560"/>
    <xdr:sp macro="" textlink="">
      <xdr:nvSpPr>
        <xdr:cNvPr id="665" name="TextBox 664">
          <a:extLst>
            <a:ext uri="{FF2B5EF4-FFF2-40B4-BE49-F238E27FC236}">
              <a16:creationId xmlns:a16="http://schemas.microsoft.com/office/drawing/2014/main" id="{066175A2-E670-4EE4-B986-84B8A8996220}"/>
            </a:ext>
          </a:extLst>
        </xdr:cNvPr>
        <xdr:cNvSpPr txBox="1"/>
      </xdr:nvSpPr>
      <xdr:spPr>
        <a:xfrm>
          <a:off x="9829800" y="238612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735</xdr:row>
      <xdr:rowOff>0</xdr:rowOff>
    </xdr:from>
    <xdr:ext cx="184731" cy="264560"/>
    <xdr:sp macro="" textlink="">
      <xdr:nvSpPr>
        <xdr:cNvPr id="666" name="TextBox 665">
          <a:extLst>
            <a:ext uri="{FF2B5EF4-FFF2-40B4-BE49-F238E27FC236}">
              <a16:creationId xmlns:a16="http://schemas.microsoft.com/office/drawing/2014/main" id="{7FE8F737-535B-4308-B932-D60BA2FA77BB}"/>
            </a:ext>
          </a:extLst>
        </xdr:cNvPr>
        <xdr:cNvSpPr txBox="1"/>
      </xdr:nvSpPr>
      <xdr:spPr>
        <a:xfrm>
          <a:off x="9829800" y="238612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735</xdr:row>
      <xdr:rowOff>0</xdr:rowOff>
    </xdr:from>
    <xdr:ext cx="184731" cy="264560"/>
    <xdr:sp macro="" textlink="">
      <xdr:nvSpPr>
        <xdr:cNvPr id="667" name="TextBox 666">
          <a:extLst>
            <a:ext uri="{FF2B5EF4-FFF2-40B4-BE49-F238E27FC236}">
              <a16:creationId xmlns:a16="http://schemas.microsoft.com/office/drawing/2014/main" id="{789BB63E-6179-41A3-8E40-51F8312E1B56}"/>
            </a:ext>
          </a:extLst>
        </xdr:cNvPr>
        <xdr:cNvSpPr txBox="1"/>
      </xdr:nvSpPr>
      <xdr:spPr>
        <a:xfrm>
          <a:off x="9829800" y="238612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735</xdr:row>
      <xdr:rowOff>0</xdr:rowOff>
    </xdr:from>
    <xdr:ext cx="184731" cy="264560"/>
    <xdr:sp macro="" textlink="">
      <xdr:nvSpPr>
        <xdr:cNvPr id="668" name="TextBox 667">
          <a:extLst>
            <a:ext uri="{FF2B5EF4-FFF2-40B4-BE49-F238E27FC236}">
              <a16:creationId xmlns:a16="http://schemas.microsoft.com/office/drawing/2014/main" id="{8177C349-B2F0-4E63-AA50-C3C00DA1813F}"/>
            </a:ext>
          </a:extLst>
        </xdr:cNvPr>
        <xdr:cNvSpPr txBox="1"/>
      </xdr:nvSpPr>
      <xdr:spPr>
        <a:xfrm>
          <a:off x="9829800" y="238612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735</xdr:row>
      <xdr:rowOff>0</xdr:rowOff>
    </xdr:from>
    <xdr:ext cx="184731" cy="264560"/>
    <xdr:sp macro="" textlink="">
      <xdr:nvSpPr>
        <xdr:cNvPr id="669" name="TextBox 668">
          <a:extLst>
            <a:ext uri="{FF2B5EF4-FFF2-40B4-BE49-F238E27FC236}">
              <a16:creationId xmlns:a16="http://schemas.microsoft.com/office/drawing/2014/main" id="{68998ABE-1A80-4DCE-95DB-AE23095557F6}"/>
            </a:ext>
          </a:extLst>
        </xdr:cNvPr>
        <xdr:cNvSpPr txBox="1"/>
      </xdr:nvSpPr>
      <xdr:spPr>
        <a:xfrm>
          <a:off x="9829800" y="238612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735</xdr:row>
      <xdr:rowOff>0</xdr:rowOff>
    </xdr:from>
    <xdr:ext cx="184731" cy="264560"/>
    <xdr:sp macro="" textlink="">
      <xdr:nvSpPr>
        <xdr:cNvPr id="670" name="TextBox 669">
          <a:extLst>
            <a:ext uri="{FF2B5EF4-FFF2-40B4-BE49-F238E27FC236}">
              <a16:creationId xmlns:a16="http://schemas.microsoft.com/office/drawing/2014/main" id="{EA864E51-2FE4-4D69-9321-9F411FA0F8D0}"/>
            </a:ext>
          </a:extLst>
        </xdr:cNvPr>
        <xdr:cNvSpPr txBox="1"/>
      </xdr:nvSpPr>
      <xdr:spPr>
        <a:xfrm>
          <a:off x="9829800" y="238612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735</xdr:row>
      <xdr:rowOff>0</xdr:rowOff>
    </xdr:from>
    <xdr:ext cx="184731" cy="264560"/>
    <xdr:sp macro="" textlink="">
      <xdr:nvSpPr>
        <xdr:cNvPr id="671" name="TextBox 670">
          <a:extLst>
            <a:ext uri="{FF2B5EF4-FFF2-40B4-BE49-F238E27FC236}">
              <a16:creationId xmlns:a16="http://schemas.microsoft.com/office/drawing/2014/main" id="{CA7C5669-B88F-4776-BBDB-22D59DB153B8}"/>
            </a:ext>
          </a:extLst>
        </xdr:cNvPr>
        <xdr:cNvSpPr txBox="1"/>
      </xdr:nvSpPr>
      <xdr:spPr>
        <a:xfrm>
          <a:off x="9829800" y="238612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735</xdr:row>
      <xdr:rowOff>0</xdr:rowOff>
    </xdr:from>
    <xdr:ext cx="184731" cy="264560"/>
    <xdr:sp macro="" textlink="">
      <xdr:nvSpPr>
        <xdr:cNvPr id="672" name="TextBox 671">
          <a:extLst>
            <a:ext uri="{FF2B5EF4-FFF2-40B4-BE49-F238E27FC236}">
              <a16:creationId xmlns:a16="http://schemas.microsoft.com/office/drawing/2014/main" id="{1F5F9299-248C-430D-9A62-5300F47CE34F}"/>
            </a:ext>
          </a:extLst>
        </xdr:cNvPr>
        <xdr:cNvSpPr txBox="1"/>
      </xdr:nvSpPr>
      <xdr:spPr>
        <a:xfrm>
          <a:off x="9829800" y="238612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735</xdr:row>
      <xdr:rowOff>0</xdr:rowOff>
    </xdr:from>
    <xdr:ext cx="184731" cy="264560"/>
    <xdr:sp macro="" textlink="">
      <xdr:nvSpPr>
        <xdr:cNvPr id="673" name="TextBox 672">
          <a:extLst>
            <a:ext uri="{FF2B5EF4-FFF2-40B4-BE49-F238E27FC236}">
              <a16:creationId xmlns:a16="http://schemas.microsoft.com/office/drawing/2014/main" id="{AC4AC4A3-01F7-43C0-B711-E587AC836B9B}"/>
            </a:ext>
          </a:extLst>
        </xdr:cNvPr>
        <xdr:cNvSpPr txBox="1"/>
      </xdr:nvSpPr>
      <xdr:spPr>
        <a:xfrm>
          <a:off x="9829800" y="238612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735</xdr:row>
      <xdr:rowOff>0</xdr:rowOff>
    </xdr:from>
    <xdr:ext cx="184731" cy="264560"/>
    <xdr:sp macro="" textlink="">
      <xdr:nvSpPr>
        <xdr:cNvPr id="674" name="TextBox 673">
          <a:extLst>
            <a:ext uri="{FF2B5EF4-FFF2-40B4-BE49-F238E27FC236}">
              <a16:creationId xmlns:a16="http://schemas.microsoft.com/office/drawing/2014/main" id="{DD674018-32F4-45C8-8E2E-6A8302F680E8}"/>
            </a:ext>
          </a:extLst>
        </xdr:cNvPr>
        <xdr:cNvSpPr txBox="1"/>
      </xdr:nvSpPr>
      <xdr:spPr>
        <a:xfrm>
          <a:off x="9829800" y="238612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735</xdr:row>
      <xdr:rowOff>0</xdr:rowOff>
    </xdr:from>
    <xdr:ext cx="184731" cy="264560"/>
    <xdr:sp macro="" textlink="">
      <xdr:nvSpPr>
        <xdr:cNvPr id="675" name="TextBox 674">
          <a:extLst>
            <a:ext uri="{FF2B5EF4-FFF2-40B4-BE49-F238E27FC236}">
              <a16:creationId xmlns:a16="http://schemas.microsoft.com/office/drawing/2014/main" id="{92CF95C4-A689-4D60-87D0-EE63E29A3C0E}"/>
            </a:ext>
          </a:extLst>
        </xdr:cNvPr>
        <xdr:cNvSpPr txBox="1"/>
      </xdr:nvSpPr>
      <xdr:spPr>
        <a:xfrm>
          <a:off x="9829800" y="238612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735</xdr:row>
      <xdr:rowOff>0</xdr:rowOff>
    </xdr:from>
    <xdr:ext cx="184731" cy="264560"/>
    <xdr:sp macro="" textlink="">
      <xdr:nvSpPr>
        <xdr:cNvPr id="676" name="TextBox 675">
          <a:extLst>
            <a:ext uri="{FF2B5EF4-FFF2-40B4-BE49-F238E27FC236}">
              <a16:creationId xmlns:a16="http://schemas.microsoft.com/office/drawing/2014/main" id="{0F80ECAD-67AD-4AD1-A9A1-C2B871D80A0C}"/>
            </a:ext>
          </a:extLst>
        </xdr:cNvPr>
        <xdr:cNvSpPr txBox="1"/>
      </xdr:nvSpPr>
      <xdr:spPr>
        <a:xfrm>
          <a:off x="9829800" y="238612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735</xdr:row>
      <xdr:rowOff>0</xdr:rowOff>
    </xdr:from>
    <xdr:ext cx="184731" cy="264560"/>
    <xdr:sp macro="" textlink="">
      <xdr:nvSpPr>
        <xdr:cNvPr id="677" name="TextBox 676">
          <a:extLst>
            <a:ext uri="{FF2B5EF4-FFF2-40B4-BE49-F238E27FC236}">
              <a16:creationId xmlns:a16="http://schemas.microsoft.com/office/drawing/2014/main" id="{BE2C9AD6-A9D9-4382-AE33-9D7095733046}"/>
            </a:ext>
          </a:extLst>
        </xdr:cNvPr>
        <xdr:cNvSpPr txBox="1"/>
      </xdr:nvSpPr>
      <xdr:spPr>
        <a:xfrm>
          <a:off x="9829800" y="238612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735</xdr:row>
      <xdr:rowOff>0</xdr:rowOff>
    </xdr:from>
    <xdr:ext cx="184731" cy="264560"/>
    <xdr:sp macro="" textlink="">
      <xdr:nvSpPr>
        <xdr:cNvPr id="678" name="TextBox 677">
          <a:extLst>
            <a:ext uri="{FF2B5EF4-FFF2-40B4-BE49-F238E27FC236}">
              <a16:creationId xmlns:a16="http://schemas.microsoft.com/office/drawing/2014/main" id="{1FB3843D-FE2D-4DD9-8E65-C52892A0F16E}"/>
            </a:ext>
          </a:extLst>
        </xdr:cNvPr>
        <xdr:cNvSpPr txBox="1"/>
      </xdr:nvSpPr>
      <xdr:spPr>
        <a:xfrm>
          <a:off x="9829800" y="238612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735</xdr:row>
      <xdr:rowOff>0</xdr:rowOff>
    </xdr:from>
    <xdr:ext cx="184731" cy="264560"/>
    <xdr:sp macro="" textlink="">
      <xdr:nvSpPr>
        <xdr:cNvPr id="679" name="TextBox 678">
          <a:extLst>
            <a:ext uri="{FF2B5EF4-FFF2-40B4-BE49-F238E27FC236}">
              <a16:creationId xmlns:a16="http://schemas.microsoft.com/office/drawing/2014/main" id="{2E5EB897-CDCB-427A-BD69-9B19F4C42E58}"/>
            </a:ext>
          </a:extLst>
        </xdr:cNvPr>
        <xdr:cNvSpPr txBox="1"/>
      </xdr:nvSpPr>
      <xdr:spPr>
        <a:xfrm>
          <a:off x="9829800" y="238612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735</xdr:row>
      <xdr:rowOff>0</xdr:rowOff>
    </xdr:from>
    <xdr:ext cx="184731" cy="264560"/>
    <xdr:sp macro="" textlink="">
      <xdr:nvSpPr>
        <xdr:cNvPr id="680" name="TextBox 679">
          <a:extLst>
            <a:ext uri="{FF2B5EF4-FFF2-40B4-BE49-F238E27FC236}">
              <a16:creationId xmlns:a16="http://schemas.microsoft.com/office/drawing/2014/main" id="{EF83DBF0-4C06-4EC9-8FE7-E22F7599846E}"/>
            </a:ext>
          </a:extLst>
        </xdr:cNvPr>
        <xdr:cNvSpPr txBox="1"/>
      </xdr:nvSpPr>
      <xdr:spPr>
        <a:xfrm>
          <a:off x="9829800" y="238612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735</xdr:row>
      <xdr:rowOff>0</xdr:rowOff>
    </xdr:from>
    <xdr:ext cx="184731" cy="264560"/>
    <xdr:sp macro="" textlink="">
      <xdr:nvSpPr>
        <xdr:cNvPr id="681" name="TextBox 680">
          <a:extLst>
            <a:ext uri="{FF2B5EF4-FFF2-40B4-BE49-F238E27FC236}">
              <a16:creationId xmlns:a16="http://schemas.microsoft.com/office/drawing/2014/main" id="{BDA61B25-0097-4824-84F1-1B3296672794}"/>
            </a:ext>
          </a:extLst>
        </xdr:cNvPr>
        <xdr:cNvSpPr txBox="1"/>
      </xdr:nvSpPr>
      <xdr:spPr>
        <a:xfrm>
          <a:off x="9829800" y="238612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735</xdr:row>
      <xdr:rowOff>0</xdr:rowOff>
    </xdr:from>
    <xdr:ext cx="184731" cy="264560"/>
    <xdr:sp macro="" textlink="">
      <xdr:nvSpPr>
        <xdr:cNvPr id="682" name="TextBox 681">
          <a:extLst>
            <a:ext uri="{FF2B5EF4-FFF2-40B4-BE49-F238E27FC236}">
              <a16:creationId xmlns:a16="http://schemas.microsoft.com/office/drawing/2014/main" id="{FC7FB38F-8E8C-4C9F-AEA0-B52B4832F36D}"/>
            </a:ext>
          </a:extLst>
        </xdr:cNvPr>
        <xdr:cNvSpPr txBox="1"/>
      </xdr:nvSpPr>
      <xdr:spPr>
        <a:xfrm>
          <a:off x="9829800" y="238612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735</xdr:row>
      <xdr:rowOff>0</xdr:rowOff>
    </xdr:from>
    <xdr:ext cx="184731" cy="264560"/>
    <xdr:sp macro="" textlink="">
      <xdr:nvSpPr>
        <xdr:cNvPr id="683" name="TextBox 682">
          <a:extLst>
            <a:ext uri="{FF2B5EF4-FFF2-40B4-BE49-F238E27FC236}">
              <a16:creationId xmlns:a16="http://schemas.microsoft.com/office/drawing/2014/main" id="{9EAAFBA6-A7CD-4614-A29A-D46C603A5B08}"/>
            </a:ext>
          </a:extLst>
        </xdr:cNvPr>
        <xdr:cNvSpPr txBox="1"/>
      </xdr:nvSpPr>
      <xdr:spPr>
        <a:xfrm>
          <a:off x="9829800" y="238612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735</xdr:row>
      <xdr:rowOff>0</xdr:rowOff>
    </xdr:from>
    <xdr:ext cx="184731" cy="264560"/>
    <xdr:sp macro="" textlink="">
      <xdr:nvSpPr>
        <xdr:cNvPr id="684" name="TextBox 683">
          <a:extLst>
            <a:ext uri="{FF2B5EF4-FFF2-40B4-BE49-F238E27FC236}">
              <a16:creationId xmlns:a16="http://schemas.microsoft.com/office/drawing/2014/main" id="{664B58B7-0B1B-45C3-A0A3-4AA42BA19457}"/>
            </a:ext>
          </a:extLst>
        </xdr:cNvPr>
        <xdr:cNvSpPr txBox="1"/>
      </xdr:nvSpPr>
      <xdr:spPr>
        <a:xfrm>
          <a:off x="9829800" y="238612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735</xdr:row>
      <xdr:rowOff>0</xdr:rowOff>
    </xdr:from>
    <xdr:ext cx="184731" cy="264560"/>
    <xdr:sp macro="" textlink="">
      <xdr:nvSpPr>
        <xdr:cNvPr id="685" name="TextBox 684">
          <a:extLst>
            <a:ext uri="{FF2B5EF4-FFF2-40B4-BE49-F238E27FC236}">
              <a16:creationId xmlns:a16="http://schemas.microsoft.com/office/drawing/2014/main" id="{78CED721-08FE-46F5-AC10-7FE63526746A}"/>
            </a:ext>
          </a:extLst>
        </xdr:cNvPr>
        <xdr:cNvSpPr txBox="1"/>
      </xdr:nvSpPr>
      <xdr:spPr>
        <a:xfrm>
          <a:off x="9829800" y="238612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735</xdr:row>
      <xdr:rowOff>0</xdr:rowOff>
    </xdr:from>
    <xdr:ext cx="184731" cy="264560"/>
    <xdr:sp macro="" textlink="">
      <xdr:nvSpPr>
        <xdr:cNvPr id="686" name="TextBox 685">
          <a:extLst>
            <a:ext uri="{FF2B5EF4-FFF2-40B4-BE49-F238E27FC236}">
              <a16:creationId xmlns:a16="http://schemas.microsoft.com/office/drawing/2014/main" id="{3324EE09-D6EF-4C6F-80C1-67D9535AFEC4}"/>
            </a:ext>
          </a:extLst>
        </xdr:cNvPr>
        <xdr:cNvSpPr txBox="1"/>
      </xdr:nvSpPr>
      <xdr:spPr>
        <a:xfrm>
          <a:off x="9829800" y="238612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735</xdr:row>
      <xdr:rowOff>0</xdr:rowOff>
    </xdr:from>
    <xdr:ext cx="184731" cy="264560"/>
    <xdr:sp macro="" textlink="">
      <xdr:nvSpPr>
        <xdr:cNvPr id="687" name="TextBox 686">
          <a:extLst>
            <a:ext uri="{FF2B5EF4-FFF2-40B4-BE49-F238E27FC236}">
              <a16:creationId xmlns:a16="http://schemas.microsoft.com/office/drawing/2014/main" id="{6A54A2BE-87F7-4E34-A3BC-B24C224D8990}"/>
            </a:ext>
          </a:extLst>
        </xdr:cNvPr>
        <xdr:cNvSpPr txBox="1"/>
      </xdr:nvSpPr>
      <xdr:spPr>
        <a:xfrm>
          <a:off x="9829800" y="238612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735</xdr:row>
      <xdr:rowOff>0</xdr:rowOff>
    </xdr:from>
    <xdr:ext cx="184731" cy="264560"/>
    <xdr:sp macro="" textlink="">
      <xdr:nvSpPr>
        <xdr:cNvPr id="688" name="TextBox 687">
          <a:extLst>
            <a:ext uri="{FF2B5EF4-FFF2-40B4-BE49-F238E27FC236}">
              <a16:creationId xmlns:a16="http://schemas.microsoft.com/office/drawing/2014/main" id="{F684B036-BA4C-4D62-AC2A-6EB028B2E0AD}"/>
            </a:ext>
          </a:extLst>
        </xdr:cNvPr>
        <xdr:cNvSpPr txBox="1"/>
      </xdr:nvSpPr>
      <xdr:spPr>
        <a:xfrm>
          <a:off x="9829800" y="238612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735</xdr:row>
      <xdr:rowOff>0</xdr:rowOff>
    </xdr:from>
    <xdr:ext cx="184731" cy="264560"/>
    <xdr:sp macro="" textlink="">
      <xdr:nvSpPr>
        <xdr:cNvPr id="689" name="TextBox 688">
          <a:extLst>
            <a:ext uri="{FF2B5EF4-FFF2-40B4-BE49-F238E27FC236}">
              <a16:creationId xmlns:a16="http://schemas.microsoft.com/office/drawing/2014/main" id="{13079EEF-AC89-432C-8527-EC2358F5969E}"/>
            </a:ext>
          </a:extLst>
        </xdr:cNvPr>
        <xdr:cNvSpPr txBox="1"/>
      </xdr:nvSpPr>
      <xdr:spPr>
        <a:xfrm>
          <a:off x="9829800" y="238612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735</xdr:row>
      <xdr:rowOff>0</xdr:rowOff>
    </xdr:from>
    <xdr:ext cx="184731" cy="264560"/>
    <xdr:sp macro="" textlink="">
      <xdr:nvSpPr>
        <xdr:cNvPr id="690" name="TextBox 689">
          <a:extLst>
            <a:ext uri="{FF2B5EF4-FFF2-40B4-BE49-F238E27FC236}">
              <a16:creationId xmlns:a16="http://schemas.microsoft.com/office/drawing/2014/main" id="{817B0AAF-1B4A-4A85-8EBB-A64DD2F0DB80}"/>
            </a:ext>
          </a:extLst>
        </xdr:cNvPr>
        <xdr:cNvSpPr txBox="1"/>
      </xdr:nvSpPr>
      <xdr:spPr>
        <a:xfrm>
          <a:off x="9829800" y="238612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735</xdr:row>
      <xdr:rowOff>0</xdr:rowOff>
    </xdr:from>
    <xdr:ext cx="184731" cy="264560"/>
    <xdr:sp macro="" textlink="">
      <xdr:nvSpPr>
        <xdr:cNvPr id="691" name="TextBox 690">
          <a:extLst>
            <a:ext uri="{FF2B5EF4-FFF2-40B4-BE49-F238E27FC236}">
              <a16:creationId xmlns:a16="http://schemas.microsoft.com/office/drawing/2014/main" id="{6E32D7B4-ED68-41B0-8020-339CE0966CE6}"/>
            </a:ext>
          </a:extLst>
        </xdr:cNvPr>
        <xdr:cNvSpPr txBox="1"/>
      </xdr:nvSpPr>
      <xdr:spPr>
        <a:xfrm>
          <a:off x="9829800" y="238612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735</xdr:row>
      <xdr:rowOff>0</xdr:rowOff>
    </xdr:from>
    <xdr:ext cx="184731" cy="264560"/>
    <xdr:sp macro="" textlink="">
      <xdr:nvSpPr>
        <xdr:cNvPr id="692" name="TextBox 691">
          <a:extLst>
            <a:ext uri="{FF2B5EF4-FFF2-40B4-BE49-F238E27FC236}">
              <a16:creationId xmlns:a16="http://schemas.microsoft.com/office/drawing/2014/main" id="{CFBEA463-BAA7-4094-9594-1528B8E9A81E}"/>
            </a:ext>
          </a:extLst>
        </xdr:cNvPr>
        <xdr:cNvSpPr txBox="1"/>
      </xdr:nvSpPr>
      <xdr:spPr>
        <a:xfrm>
          <a:off x="9829800" y="238612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735</xdr:row>
      <xdr:rowOff>0</xdr:rowOff>
    </xdr:from>
    <xdr:ext cx="184731" cy="264560"/>
    <xdr:sp macro="" textlink="">
      <xdr:nvSpPr>
        <xdr:cNvPr id="693" name="TextBox 692">
          <a:extLst>
            <a:ext uri="{FF2B5EF4-FFF2-40B4-BE49-F238E27FC236}">
              <a16:creationId xmlns:a16="http://schemas.microsoft.com/office/drawing/2014/main" id="{F4668306-8223-45D7-9058-FADF722EE95F}"/>
            </a:ext>
          </a:extLst>
        </xdr:cNvPr>
        <xdr:cNvSpPr txBox="1"/>
      </xdr:nvSpPr>
      <xdr:spPr>
        <a:xfrm>
          <a:off x="9829800" y="238612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735</xdr:row>
      <xdr:rowOff>0</xdr:rowOff>
    </xdr:from>
    <xdr:ext cx="184731" cy="264560"/>
    <xdr:sp macro="" textlink="">
      <xdr:nvSpPr>
        <xdr:cNvPr id="694" name="TextBox 693">
          <a:extLst>
            <a:ext uri="{FF2B5EF4-FFF2-40B4-BE49-F238E27FC236}">
              <a16:creationId xmlns:a16="http://schemas.microsoft.com/office/drawing/2014/main" id="{6F437EAB-6110-4DFF-80E1-B2D416CCEEDD}"/>
            </a:ext>
          </a:extLst>
        </xdr:cNvPr>
        <xdr:cNvSpPr txBox="1"/>
      </xdr:nvSpPr>
      <xdr:spPr>
        <a:xfrm>
          <a:off x="9829800" y="238612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735</xdr:row>
      <xdr:rowOff>0</xdr:rowOff>
    </xdr:from>
    <xdr:ext cx="184731" cy="264560"/>
    <xdr:sp macro="" textlink="">
      <xdr:nvSpPr>
        <xdr:cNvPr id="695" name="TextBox 694">
          <a:extLst>
            <a:ext uri="{FF2B5EF4-FFF2-40B4-BE49-F238E27FC236}">
              <a16:creationId xmlns:a16="http://schemas.microsoft.com/office/drawing/2014/main" id="{5ED2F9D3-30F7-4630-80EA-E99D2170DFD9}"/>
            </a:ext>
          </a:extLst>
        </xdr:cNvPr>
        <xdr:cNvSpPr txBox="1"/>
      </xdr:nvSpPr>
      <xdr:spPr>
        <a:xfrm>
          <a:off x="9829800" y="238612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696" name="TextBox 695">
          <a:extLst>
            <a:ext uri="{FF2B5EF4-FFF2-40B4-BE49-F238E27FC236}">
              <a16:creationId xmlns:a16="http://schemas.microsoft.com/office/drawing/2014/main" id="{2A258B54-E7A8-47F6-8A8D-A9E88EBB204F}"/>
            </a:ext>
          </a:extLst>
        </xdr:cNvPr>
        <xdr:cNvSpPr txBox="1"/>
      </xdr:nvSpPr>
      <xdr:spPr>
        <a:xfrm>
          <a:off x="9829800" y="23880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697" name="TextBox 696">
          <a:extLst>
            <a:ext uri="{FF2B5EF4-FFF2-40B4-BE49-F238E27FC236}">
              <a16:creationId xmlns:a16="http://schemas.microsoft.com/office/drawing/2014/main" id="{83FF5EAE-9D6F-4C19-B242-313F08DE60AD}"/>
            </a:ext>
          </a:extLst>
        </xdr:cNvPr>
        <xdr:cNvSpPr txBox="1"/>
      </xdr:nvSpPr>
      <xdr:spPr>
        <a:xfrm>
          <a:off x="9829800" y="23880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698" name="TextBox 697">
          <a:extLst>
            <a:ext uri="{FF2B5EF4-FFF2-40B4-BE49-F238E27FC236}">
              <a16:creationId xmlns:a16="http://schemas.microsoft.com/office/drawing/2014/main" id="{2D1537A2-D923-4FFC-A981-66CBE3C22995}"/>
            </a:ext>
          </a:extLst>
        </xdr:cNvPr>
        <xdr:cNvSpPr txBox="1"/>
      </xdr:nvSpPr>
      <xdr:spPr>
        <a:xfrm>
          <a:off x="9829800" y="23880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699" name="TextBox 698">
          <a:extLst>
            <a:ext uri="{FF2B5EF4-FFF2-40B4-BE49-F238E27FC236}">
              <a16:creationId xmlns:a16="http://schemas.microsoft.com/office/drawing/2014/main" id="{561D60C4-C628-4F1D-BCB6-F78CA3A37069}"/>
            </a:ext>
          </a:extLst>
        </xdr:cNvPr>
        <xdr:cNvSpPr txBox="1"/>
      </xdr:nvSpPr>
      <xdr:spPr>
        <a:xfrm>
          <a:off x="9829800" y="23880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700" name="TextBox 699">
          <a:extLst>
            <a:ext uri="{FF2B5EF4-FFF2-40B4-BE49-F238E27FC236}">
              <a16:creationId xmlns:a16="http://schemas.microsoft.com/office/drawing/2014/main" id="{A38FBDC3-96C4-4727-BC45-6AD838B1E0D7}"/>
            </a:ext>
          </a:extLst>
        </xdr:cNvPr>
        <xdr:cNvSpPr txBox="1"/>
      </xdr:nvSpPr>
      <xdr:spPr>
        <a:xfrm>
          <a:off x="9829800" y="23880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701" name="TextBox 700">
          <a:extLst>
            <a:ext uri="{FF2B5EF4-FFF2-40B4-BE49-F238E27FC236}">
              <a16:creationId xmlns:a16="http://schemas.microsoft.com/office/drawing/2014/main" id="{0218CE22-8F27-43E5-A879-7AEA507BCBB5}"/>
            </a:ext>
          </a:extLst>
        </xdr:cNvPr>
        <xdr:cNvSpPr txBox="1"/>
      </xdr:nvSpPr>
      <xdr:spPr>
        <a:xfrm>
          <a:off x="9829800" y="23880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702" name="TextBox 701">
          <a:extLst>
            <a:ext uri="{FF2B5EF4-FFF2-40B4-BE49-F238E27FC236}">
              <a16:creationId xmlns:a16="http://schemas.microsoft.com/office/drawing/2014/main" id="{FC6FB758-706A-41F6-9DA7-F111619B0F73}"/>
            </a:ext>
          </a:extLst>
        </xdr:cNvPr>
        <xdr:cNvSpPr txBox="1"/>
      </xdr:nvSpPr>
      <xdr:spPr>
        <a:xfrm>
          <a:off x="9829800" y="23880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703" name="TextBox 702">
          <a:extLst>
            <a:ext uri="{FF2B5EF4-FFF2-40B4-BE49-F238E27FC236}">
              <a16:creationId xmlns:a16="http://schemas.microsoft.com/office/drawing/2014/main" id="{4C6EA6B7-DA8D-4D32-B89F-CF02914CCB35}"/>
            </a:ext>
          </a:extLst>
        </xdr:cNvPr>
        <xdr:cNvSpPr txBox="1"/>
      </xdr:nvSpPr>
      <xdr:spPr>
        <a:xfrm>
          <a:off x="9829800" y="23880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704" name="TextBox 703">
          <a:extLst>
            <a:ext uri="{FF2B5EF4-FFF2-40B4-BE49-F238E27FC236}">
              <a16:creationId xmlns:a16="http://schemas.microsoft.com/office/drawing/2014/main" id="{DD09F3DD-BA36-44B6-9CB6-7385D6938735}"/>
            </a:ext>
          </a:extLst>
        </xdr:cNvPr>
        <xdr:cNvSpPr txBox="1"/>
      </xdr:nvSpPr>
      <xdr:spPr>
        <a:xfrm>
          <a:off x="9829800" y="23880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705" name="TextBox 704">
          <a:extLst>
            <a:ext uri="{FF2B5EF4-FFF2-40B4-BE49-F238E27FC236}">
              <a16:creationId xmlns:a16="http://schemas.microsoft.com/office/drawing/2014/main" id="{854F5302-AF7F-4971-BC6E-1B18856CF5DA}"/>
            </a:ext>
          </a:extLst>
        </xdr:cNvPr>
        <xdr:cNvSpPr txBox="1"/>
      </xdr:nvSpPr>
      <xdr:spPr>
        <a:xfrm>
          <a:off x="9829800" y="23880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706" name="TextBox 705">
          <a:extLst>
            <a:ext uri="{FF2B5EF4-FFF2-40B4-BE49-F238E27FC236}">
              <a16:creationId xmlns:a16="http://schemas.microsoft.com/office/drawing/2014/main" id="{8D377249-9BA0-4195-861D-7BA2E32A3B43}"/>
            </a:ext>
          </a:extLst>
        </xdr:cNvPr>
        <xdr:cNvSpPr txBox="1"/>
      </xdr:nvSpPr>
      <xdr:spPr>
        <a:xfrm>
          <a:off x="9829800" y="23880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707" name="TextBox 706">
          <a:extLst>
            <a:ext uri="{FF2B5EF4-FFF2-40B4-BE49-F238E27FC236}">
              <a16:creationId xmlns:a16="http://schemas.microsoft.com/office/drawing/2014/main" id="{F5700A70-1C35-4CF0-A49D-075175F37383}"/>
            </a:ext>
          </a:extLst>
        </xdr:cNvPr>
        <xdr:cNvSpPr txBox="1"/>
      </xdr:nvSpPr>
      <xdr:spPr>
        <a:xfrm>
          <a:off x="9829800" y="23880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708" name="TextBox 707">
          <a:extLst>
            <a:ext uri="{FF2B5EF4-FFF2-40B4-BE49-F238E27FC236}">
              <a16:creationId xmlns:a16="http://schemas.microsoft.com/office/drawing/2014/main" id="{DD4615B1-D76E-4F85-99C5-11DCA9B63866}"/>
            </a:ext>
          </a:extLst>
        </xdr:cNvPr>
        <xdr:cNvSpPr txBox="1"/>
      </xdr:nvSpPr>
      <xdr:spPr>
        <a:xfrm>
          <a:off x="9829800" y="23880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709" name="TextBox 708">
          <a:extLst>
            <a:ext uri="{FF2B5EF4-FFF2-40B4-BE49-F238E27FC236}">
              <a16:creationId xmlns:a16="http://schemas.microsoft.com/office/drawing/2014/main" id="{E92F414E-ACCC-4210-82A2-93E2D7A28516}"/>
            </a:ext>
          </a:extLst>
        </xdr:cNvPr>
        <xdr:cNvSpPr txBox="1"/>
      </xdr:nvSpPr>
      <xdr:spPr>
        <a:xfrm>
          <a:off x="9829800" y="23880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710" name="TextBox 709">
          <a:extLst>
            <a:ext uri="{FF2B5EF4-FFF2-40B4-BE49-F238E27FC236}">
              <a16:creationId xmlns:a16="http://schemas.microsoft.com/office/drawing/2014/main" id="{6C2C7335-F42A-4615-995E-7B344E663D71}"/>
            </a:ext>
          </a:extLst>
        </xdr:cNvPr>
        <xdr:cNvSpPr txBox="1"/>
      </xdr:nvSpPr>
      <xdr:spPr>
        <a:xfrm>
          <a:off x="9829800" y="23880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711" name="TextBox 710">
          <a:extLst>
            <a:ext uri="{FF2B5EF4-FFF2-40B4-BE49-F238E27FC236}">
              <a16:creationId xmlns:a16="http://schemas.microsoft.com/office/drawing/2014/main" id="{8D535909-E54C-4175-B7E9-B88792EC664E}"/>
            </a:ext>
          </a:extLst>
        </xdr:cNvPr>
        <xdr:cNvSpPr txBox="1"/>
      </xdr:nvSpPr>
      <xdr:spPr>
        <a:xfrm>
          <a:off x="9829800" y="23880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712" name="TextBox 711">
          <a:extLst>
            <a:ext uri="{FF2B5EF4-FFF2-40B4-BE49-F238E27FC236}">
              <a16:creationId xmlns:a16="http://schemas.microsoft.com/office/drawing/2014/main" id="{80D99587-F7A5-4C05-9255-933D4290F312}"/>
            </a:ext>
          </a:extLst>
        </xdr:cNvPr>
        <xdr:cNvSpPr txBox="1"/>
      </xdr:nvSpPr>
      <xdr:spPr>
        <a:xfrm>
          <a:off x="9829800" y="23880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713" name="TextBox 712">
          <a:extLst>
            <a:ext uri="{FF2B5EF4-FFF2-40B4-BE49-F238E27FC236}">
              <a16:creationId xmlns:a16="http://schemas.microsoft.com/office/drawing/2014/main" id="{57E9E80B-A5A2-4F3E-BA76-947537860D41}"/>
            </a:ext>
          </a:extLst>
        </xdr:cNvPr>
        <xdr:cNvSpPr txBox="1"/>
      </xdr:nvSpPr>
      <xdr:spPr>
        <a:xfrm>
          <a:off x="9829800" y="23880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714" name="TextBox 713">
          <a:extLst>
            <a:ext uri="{FF2B5EF4-FFF2-40B4-BE49-F238E27FC236}">
              <a16:creationId xmlns:a16="http://schemas.microsoft.com/office/drawing/2014/main" id="{F2D8A3EA-4119-44CC-89B5-6FA83941B706}"/>
            </a:ext>
          </a:extLst>
        </xdr:cNvPr>
        <xdr:cNvSpPr txBox="1"/>
      </xdr:nvSpPr>
      <xdr:spPr>
        <a:xfrm>
          <a:off x="9829800" y="23880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715" name="TextBox 714">
          <a:extLst>
            <a:ext uri="{FF2B5EF4-FFF2-40B4-BE49-F238E27FC236}">
              <a16:creationId xmlns:a16="http://schemas.microsoft.com/office/drawing/2014/main" id="{70E78ACF-AE53-489C-8C76-0EC720F2DEDC}"/>
            </a:ext>
          </a:extLst>
        </xdr:cNvPr>
        <xdr:cNvSpPr txBox="1"/>
      </xdr:nvSpPr>
      <xdr:spPr>
        <a:xfrm>
          <a:off x="9829800" y="23880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716" name="TextBox 715">
          <a:extLst>
            <a:ext uri="{FF2B5EF4-FFF2-40B4-BE49-F238E27FC236}">
              <a16:creationId xmlns:a16="http://schemas.microsoft.com/office/drawing/2014/main" id="{24B402BC-A4C5-44F8-BF2F-4B1F1010EC51}"/>
            </a:ext>
          </a:extLst>
        </xdr:cNvPr>
        <xdr:cNvSpPr txBox="1"/>
      </xdr:nvSpPr>
      <xdr:spPr>
        <a:xfrm>
          <a:off x="9829800" y="23880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717" name="TextBox 716">
          <a:extLst>
            <a:ext uri="{FF2B5EF4-FFF2-40B4-BE49-F238E27FC236}">
              <a16:creationId xmlns:a16="http://schemas.microsoft.com/office/drawing/2014/main" id="{9E36A0E4-EBFF-4277-8A82-01872F4530B7}"/>
            </a:ext>
          </a:extLst>
        </xdr:cNvPr>
        <xdr:cNvSpPr txBox="1"/>
      </xdr:nvSpPr>
      <xdr:spPr>
        <a:xfrm>
          <a:off x="9829800" y="23880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718" name="TextBox 717">
          <a:extLst>
            <a:ext uri="{FF2B5EF4-FFF2-40B4-BE49-F238E27FC236}">
              <a16:creationId xmlns:a16="http://schemas.microsoft.com/office/drawing/2014/main" id="{1EC3AF21-E742-4E81-8F02-3F39C3A0CB66}"/>
            </a:ext>
          </a:extLst>
        </xdr:cNvPr>
        <xdr:cNvSpPr txBox="1"/>
      </xdr:nvSpPr>
      <xdr:spPr>
        <a:xfrm>
          <a:off x="9829800" y="23880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719" name="TextBox 718">
          <a:extLst>
            <a:ext uri="{FF2B5EF4-FFF2-40B4-BE49-F238E27FC236}">
              <a16:creationId xmlns:a16="http://schemas.microsoft.com/office/drawing/2014/main" id="{F665F92D-FFE4-4BF5-8FBA-593017DE1EDD}"/>
            </a:ext>
          </a:extLst>
        </xdr:cNvPr>
        <xdr:cNvSpPr txBox="1"/>
      </xdr:nvSpPr>
      <xdr:spPr>
        <a:xfrm>
          <a:off x="9829800" y="23880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720" name="TextBox 719">
          <a:extLst>
            <a:ext uri="{FF2B5EF4-FFF2-40B4-BE49-F238E27FC236}">
              <a16:creationId xmlns:a16="http://schemas.microsoft.com/office/drawing/2014/main" id="{F8EED461-3CF2-4AAC-B823-4D7E2CED7237}"/>
            </a:ext>
          </a:extLst>
        </xdr:cNvPr>
        <xdr:cNvSpPr txBox="1"/>
      </xdr:nvSpPr>
      <xdr:spPr>
        <a:xfrm>
          <a:off x="9829800" y="23880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721" name="TextBox 720">
          <a:extLst>
            <a:ext uri="{FF2B5EF4-FFF2-40B4-BE49-F238E27FC236}">
              <a16:creationId xmlns:a16="http://schemas.microsoft.com/office/drawing/2014/main" id="{4EFDF5ED-2CA3-4DE2-BB20-60D5C817512E}"/>
            </a:ext>
          </a:extLst>
        </xdr:cNvPr>
        <xdr:cNvSpPr txBox="1"/>
      </xdr:nvSpPr>
      <xdr:spPr>
        <a:xfrm>
          <a:off x="9829800" y="23880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722" name="TextBox 721">
          <a:extLst>
            <a:ext uri="{FF2B5EF4-FFF2-40B4-BE49-F238E27FC236}">
              <a16:creationId xmlns:a16="http://schemas.microsoft.com/office/drawing/2014/main" id="{6C492CE6-8E42-42C6-8D69-DE529379B7F0}"/>
            </a:ext>
          </a:extLst>
        </xdr:cNvPr>
        <xdr:cNvSpPr txBox="1"/>
      </xdr:nvSpPr>
      <xdr:spPr>
        <a:xfrm>
          <a:off x="9829800" y="23880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723" name="TextBox 722">
          <a:extLst>
            <a:ext uri="{FF2B5EF4-FFF2-40B4-BE49-F238E27FC236}">
              <a16:creationId xmlns:a16="http://schemas.microsoft.com/office/drawing/2014/main" id="{ED4E5C4E-53FC-4446-A565-B2E3CD3B8C0F}"/>
            </a:ext>
          </a:extLst>
        </xdr:cNvPr>
        <xdr:cNvSpPr txBox="1"/>
      </xdr:nvSpPr>
      <xdr:spPr>
        <a:xfrm>
          <a:off x="9829800" y="23880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724" name="TextBox 723">
          <a:extLst>
            <a:ext uri="{FF2B5EF4-FFF2-40B4-BE49-F238E27FC236}">
              <a16:creationId xmlns:a16="http://schemas.microsoft.com/office/drawing/2014/main" id="{D5761B89-E3C5-4FCE-A1FA-2FFC1B2A8B98}"/>
            </a:ext>
          </a:extLst>
        </xdr:cNvPr>
        <xdr:cNvSpPr txBox="1"/>
      </xdr:nvSpPr>
      <xdr:spPr>
        <a:xfrm>
          <a:off x="9829800" y="23880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725" name="TextBox 724">
          <a:extLst>
            <a:ext uri="{FF2B5EF4-FFF2-40B4-BE49-F238E27FC236}">
              <a16:creationId xmlns:a16="http://schemas.microsoft.com/office/drawing/2014/main" id="{904CD567-C39F-4F2A-8238-2B5504773B7A}"/>
            </a:ext>
          </a:extLst>
        </xdr:cNvPr>
        <xdr:cNvSpPr txBox="1"/>
      </xdr:nvSpPr>
      <xdr:spPr>
        <a:xfrm>
          <a:off x="9829800" y="23880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726" name="TextBox 725">
          <a:extLst>
            <a:ext uri="{FF2B5EF4-FFF2-40B4-BE49-F238E27FC236}">
              <a16:creationId xmlns:a16="http://schemas.microsoft.com/office/drawing/2014/main" id="{3A4A2B65-66DC-4D3E-9EB3-F656372CC7D1}"/>
            </a:ext>
          </a:extLst>
        </xdr:cNvPr>
        <xdr:cNvSpPr txBox="1"/>
      </xdr:nvSpPr>
      <xdr:spPr>
        <a:xfrm>
          <a:off x="9829800" y="23880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727" name="TextBox 726">
          <a:extLst>
            <a:ext uri="{FF2B5EF4-FFF2-40B4-BE49-F238E27FC236}">
              <a16:creationId xmlns:a16="http://schemas.microsoft.com/office/drawing/2014/main" id="{C315A703-9272-4BFB-B6F9-2B5EFF04B587}"/>
            </a:ext>
          </a:extLst>
        </xdr:cNvPr>
        <xdr:cNvSpPr txBox="1"/>
      </xdr:nvSpPr>
      <xdr:spPr>
        <a:xfrm>
          <a:off x="9829800" y="23880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728" name="TextBox 727">
          <a:extLst>
            <a:ext uri="{FF2B5EF4-FFF2-40B4-BE49-F238E27FC236}">
              <a16:creationId xmlns:a16="http://schemas.microsoft.com/office/drawing/2014/main" id="{DA5BD67F-56F8-4C0E-B072-8A5AE39D63E5}"/>
            </a:ext>
          </a:extLst>
        </xdr:cNvPr>
        <xdr:cNvSpPr txBox="1"/>
      </xdr:nvSpPr>
      <xdr:spPr>
        <a:xfrm>
          <a:off x="9829800" y="23880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729" name="TextBox 728">
          <a:extLst>
            <a:ext uri="{FF2B5EF4-FFF2-40B4-BE49-F238E27FC236}">
              <a16:creationId xmlns:a16="http://schemas.microsoft.com/office/drawing/2014/main" id="{6EE4E7C3-AE37-40A5-8F26-2FEB4EF8FC06}"/>
            </a:ext>
          </a:extLst>
        </xdr:cNvPr>
        <xdr:cNvSpPr txBox="1"/>
      </xdr:nvSpPr>
      <xdr:spPr>
        <a:xfrm>
          <a:off x="9829800" y="23880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730" name="TextBox 729">
          <a:extLst>
            <a:ext uri="{FF2B5EF4-FFF2-40B4-BE49-F238E27FC236}">
              <a16:creationId xmlns:a16="http://schemas.microsoft.com/office/drawing/2014/main" id="{E06A0448-18FD-41EF-9786-C98711CCE679}"/>
            </a:ext>
          </a:extLst>
        </xdr:cNvPr>
        <xdr:cNvSpPr txBox="1"/>
      </xdr:nvSpPr>
      <xdr:spPr>
        <a:xfrm>
          <a:off x="9829800" y="23880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731" name="TextBox 730">
          <a:extLst>
            <a:ext uri="{FF2B5EF4-FFF2-40B4-BE49-F238E27FC236}">
              <a16:creationId xmlns:a16="http://schemas.microsoft.com/office/drawing/2014/main" id="{90B223BC-F39A-47E3-9158-668589EAC2E3}"/>
            </a:ext>
          </a:extLst>
        </xdr:cNvPr>
        <xdr:cNvSpPr txBox="1"/>
      </xdr:nvSpPr>
      <xdr:spPr>
        <a:xfrm>
          <a:off x="9829800" y="23880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732" name="TextBox 731">
          <a:extLst>
            <a:ext uri="{FF2B5EF4-FFF2-40B4-BE49-F238E27FC236}">
              <a16:creationId xmlns:a16="http://schemas.microsoft.com/office/drawing/2014/main" id="{132CD6A9-23DE-4F80-B75D-DC6F753629FA}"/>
            </a:ext>
          </a:extLst>
        </xdr:cNvPr>
        <xdr:cNvSpPr txBox="1"/>
      </xdr:nvSpPr>
      <xdr:spPr>
        <a:xfrm>
          <a:off x="9829800" y="23880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733" name="TextBox 732">
          <a:extLst>
            <a:ext uri="{FF2B5EF4-FFF2-40B4-BE49-F238E27FC236}">
              <a16:creationId xmlns:a16="http://schemas.microsoft.com/office/drawing/2014/main" id="{40DB9507-9182-4066-BD71-C150F2DE980B}"/>
            </a:ext>
          </a:extLst>
        </xdr:cNvPr>
        <xdr:cNvSpPr txBox="1"/>
      </xdr:nvSpPr>
      <xdr:spPr>
        <a:xfrm>
          <a:off x="9829800" y="23880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734" name="TextBox 733">
          <a:extLst>
            <a:ext uri="{FF2B5EF4-FFF2-40B4-BE49-F238E27FC236}">
              <a16:creationId xmlns:a16="http://schemas.microsoft.com/office/drawing/2014/main" id="{188416C4-BF47-446C-9294-45CCACA3975A}"/>
            </a:ext>
          </a:extLst>
        </xdr:cNvPr>
        <xdr:cNvSpPr txBox="1"/>
      </xdr:nvSpPr>
      <xdr:spPr>
        <a:xfrm>
          <a:off x="9829800" y="23880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735" name="TextBox 734">
          <a:extLst>
            <a:ext uri="{FF2B5EF4-FFF2-40B4-BE49-F238E27FC236}">
              <a16:creationId xmlns:a16="http://schemas.microsoft.com/office/drawing/2014/main" id="{B791582F-B43C-4CB2-BAA8-FC9E941345C2}"/>
            </a:ext>
          </a:extLst>
        </xdr:cNvPr>
        <xdr:cNvSpPr txBox="1"/>
      </xdr:nvSpPr>
      <xdr:spPr>
        <a:xfrm>
          <a:off x="9829800" y="23880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736" name="TextBox 735">
          <a:extLst>
            <a:ext uri="{FF2B5EF4-FFF2-40B4-BE49-F238E27FC236}">
              <a16:creationId xmlns:a16="http://schemas.microsoft.com/office/drawing/2014/main" id="{9BE46F2F-5813-40FA-8C78-EDD4ABC81E57}"/>
            </a:ext>
          </a:extLst>
        </xdr:cNvPr>
        <xdr:cNvSpPr txBox="1"/>
      </xdr:nvSpPr>
      <xdr:spPr>
        <a:xfrm>
          <a:off x="9829800" y="23880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737" name="TextBox 736">
          <a:extLst>
            <a:ext uri="{FF2B5EF4-FFF2-40B4-BE49-F238E27FC236}">
              <a16:creationId xmlns:a16="http://schemas.microsoft.com/office/drawing/2014/main" id="{CA6B76A1-E2D9-4E3A-A797-24E0E962734A}"/>
            </a:ext>
          </a:extLst>
        </xdr:cNvPr>
        <xdr:cNvSpPr txBox="1"/>
      </xdr:nvSpPr>
      <xdr:spPr>
        <a:xfrm>
          <a:off x="9829800" y="23880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738" name="TextBox 737">
          <a:extLst>
            <a:ext uri="{FF2B5EF4-FFF2-40B4-BE49-F238E27FC236}">
              <a16:creationId xmlns:a16="http://schemas.microsoft.com/office/drawing/2014/main" id="{FC7BFAFE-AA7B-4BC8-AE1C-3889832F3816}"/>
            </a:ext>
          </a:extLst>
        </xdr:cNvPr>
        <xdr:cNvSpPr txBox="1"/>
      </xdr:nvSpPr>
      <xdr:spPr>
        <a:xfrm>
          <a:off x="9829800" y="23880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739" name="TextBox 738">
          <a:extLst>
            <a:ext uri="{FF2B5EF4-FFF2-40B4-BE49-F238E27FC236}">
              <a16:creationId xmlns:a16="http://schemas.microsoft.com/office/drawing/2014/main" id="{94B6853A-8BF5-43E3-BA28-9E97928C8D9B}"/>
            </a:ext>
          </a:extLst>
        </xdr:cNvPr>
        <xdr:cNvSpPr txBox="1"/>
      </xdr:nvSpPr>
      <xdr:spPr>
        <a:xfrm>
          <a:off x="9829800" y="23880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740" name="TextBox 739">
          <a:extLst>
            <a:ext uri="{FF2B5EF4-FFF2-40B4-BE49-F238E27FC236}">
              <a16:creationId xmlns:a16="http://schemas.microsoft.com/office/drawing/2014/main" id="{C1D0AD8B-C3AC-4E31-AE08-04109AEAACF8}"/>
            </a:ext>
          </a:extLst>
        </xdr:cNvPr>
        <xdr:cNvSpPr txBox="1"/>
      </xdr:nvSpPr>
      <xdr:spPr>
        <a:xfrm>
          <a:off x="9829800" y="23880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741" name="TextBox 740">
          <a:extLst>
            <a:ext uri="{FF2B5EF4-FFF2-40B4-BE49-F238E27FC236}">
              <a16:creationId xmlns:a16="http://schemas.microsoft.com/office/drawing/2014/main" id="{861C186A-4EB1-4202-9FCA-B62859E4F6DF}"/>
            </a:ext>
          </a:extLst>
        </xdr:cNvPr>
        <xdr:cNvSpPr txBox="1"/>
      </xdr:nvSpPr>
      <xdr:spPr>
        <a:xfrm>
          <a:off x="9829800" y="23880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742" name="TextBox 741">
          <a:extLst>
            <a:ext uri="{FF2B5EF4-FFF2-40B4-BE49-F238E27FC236}">
              <a16:creationId xmlns:a16="http://schemas.microsoft.com/office/drawing/2014/main" id="{E96D4882-C4D7-4AA2-A321-DCE9BEBF6412}"/>
            </a:ext>
          </a:extLst>
        </xdr:cNvPr>
        <xdr:cNvSpPr txBox="1"/>
      </xdr:nvSpPr>
      <xdr:spPr>
        <a:xfrm>
          <a:off x="9829800" y="23880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743" name="TextBox 742">
          <a:extLst>
            <a:ext uri="{FF2B5EF4-FFF2-40B4-BE49-F238E27FC236}">
              <a16:creationId xmlns:a16="http://schemas.microsoft.com/office/drawing/2014/main" id="{9A8460AD-B5F9-49C0-BACF-8A80693856C2}"/>
            </a:ext>
          </a:extLst>
        </xdr:cNvPr>
        <xdr:cNvSpPr txBox="1"/>
      </xdr:nvSpPr>
      <xdr:spPr>
        <a:xfrm>
          <a:off x="9829800" y="23880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744" name="TextBox 743">
          <a:extLst>
            <a:ext uri="{FF2B5EF4-FFF2-40B4-BE49-F238E27FC236}">
              <a16:creationId xmlns:a16="http://schemas.microsoft.com/office/drawing/2014/main" id="{F546E94D-5F12-495C-8794-413B8EE988EF}"/>
            </a:ext>
          </a:extLst>
        </xdr:cNvPr>
        <xdr:cNvSpPr txBox="1"/>
      </xdr:nvSpPr>
      <xdr:spPr>
        <a:xfrm>
          <a:off x="9829800" y="23880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745" name="TextBox 744">
          <a:extLst>
            <a:ext uri="{FF2B5EF4-FFF2-40B4-BE49-F238E27FC236}">
              <a16:creationId xmlns:a16="http://schemas.microsoft.com/office/drawing/2014/main" id="{72AF16A7-20A0-43E9-8038-541B3EC24184}"/>
            </a:ext>
          </a:extLst>
        </xdr:cNvPr>
        <xdr:cNvSpPr txBox="1"/>
      </xdr:nvSpPr>
      <xdr:spPr>
        <a:xfrm>
          <a:off x="9829800" y="23880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737</xdr:row>
      <xdr:rowOff>0</xdr:rowOff>
    </xdr:from>
    <xdr:ext cx="184731" cy="264560"/>
    <xdr:sp macro="" textlink="">
      <xdr:nvSpPr>
        <xdr:cNvPr id="746" name="TextBox 745">
          <a:extLst>
            <a:ext uri="{FF2B5EF4-FFF2-40B4-BE49-F238E27FC236}">
              <a16:creationId xmlns:a16="http://schemas.microsoft.com/office/drawing/2014/main" id="{CDB38A98-360C-43DA-97D6-D4138EDC4F27}"/>
            </a:ext>
          </a:extLst>
        </xdr:cNvPr>
        <xdr:cNvSpPr txBox="1"/>
      </xdr:nvSpPr>
      <xdr:spPr>
        <a:xfrm>
          <a:off x="9829800" y="238993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737</xdr:row>
      <xdr:rowOff>0</xdr:rowOff>
    </xdr:from>
    <xdr:ext cx="184731" cy="264560"/>
    <xdr:sp macro="" textlink="">
      <xdr:nvSpPr>
        <xdr:cNvPr id="747" name="TextBox 746">
          <a:extLst>
            <a:ext uri="{FF2B5EF4-FFF2-40B4-BE49-F238E27FC236}">
              <a16:creationId xmlns:a16="http://schemas.microsoft.com/office/drawing/2014/main" id="{3682AE29-2E13-4527-B3C1-B6A2F8C465CC}"/>
            </a:ext>
          </a:extLst>
        </xdr:cNvPr>
        <xdr:cNvSpPr txBox="1"/>
      </xdr:nvSpPr>
      <xdr:spPr>
        <a:xfrm>
          <a:off x="9829800" y="238993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737</xdr:row>
      <xdr:rowOff>0</xdr:rowOff>
    </xdr:from>
    <xdr:ext cx="184731" cy="264560"/>
    <xdr:sp macro="" textlink="">
      <xdr:nvSpPr>
        <xdr:cNvPr id="748" name="TextBox 747">
          <a:extLst>
            <a:ext uri="{FF2B5EF4-FFF2-40B4-BE49-F238E27FC236}">
              <a16:creationId xmlns:a16="http://schemas.microsoft.com/office/drawing/2014/main" id="{64204FBA-E2DB-4DD9-8AEB-F546BEA0BBDD}"/>
            </a:ext>
          </a:extLst>
        </xdr:cNvPr>
        <xdr:cNvSpPr txBox="1"/>
      </xdr:nvSpPr>
      <xdr:spPr>
        <a:xfrm>
          <a:off x="9829800" y="238993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737</xdr:row>
      <xdr:rowOff>0</xdr:rowOff>
    </xdr:from>
    <xdr:ext cx="184731" cy="264560"/>
    <xdr:sp macro="" textlink="">
      <xdr:nvSpPr>
        <xdr:cNvPr id="749" name="TextBox 748">
          <a:extLst>
            <a:ext uri="{FF2B5EF4-FFF2-40B4-BE49-F238E27FC236}">
              <a16:creationId xmlns:a16="http://schemas.microsoft.com/office/drawing/2014/main" id="{BBD00340-DEE6-48A4-BA32-DA4DC0FFD3B4}"/>
            </a:ext>
          </a:extLst>
        </xdr:cNvPr>
        <xdr:cNvSpPr txBox="1"/>
      </xdr:nvSpPr>
      <xdr:spPr>
        <a:xfrm>
          <a:off x="9829800" y="238993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737</xdr:row>
      <xdr:rowOff>0</xdr:rowOff>
    </xdr:from>
    <xdr:ext cx="184731" cy="264560"/>
    <xdr:sp macro="" textlink="">
      <xdr:nvSpPr>
        <xdr:cNvPr id="750" name="TextBox 749">
          <a:extLst>
            <a:ext uri="{FF2B5EF4-FFF2-40B4-BE49-F238E27FC236}">
              <a16:creationId xmlns:a16="http://schemas.microsoft.com/office/drawing/2014/main" id="{48BBEBA6-E2DA-44EA-81E2-1EB4F58D06EE}"/>
            </a:ext>
          </a:extLst>
        </xdr:cNvPr>
        <xdr:cNvSpPr txBox="1"/>
      </xdr:nvSpPr>
      <xdr:spPr>
        <a:xfrm>
          <a:off x="9829800" y="238993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737</xdr:row>
      <xdr:rowOff>0</xdr:rowOff>
    </xdr:from>
    <xdr:ext cx="184731" cy="264560"/>
    <xdr:sp macro="" textlink="">
      <xdr:nvSpPr>
        <xdr:cNvPr id="751" name="TextBox 750">
          <a:extLst>
            <a:ext uri="{FF2B5EF4-FFF2-40B4-BE49-F238E27FC236}">
              <a16:creationId xmlns:a16="http://schemas.microsoft.com/office/drawing/2014/main" id="{96BC6AFA-B90F-4274-8387-F6B5FEA2CFF8}"/>
            </a:ext>
          </a:extLst>
        </xdr:cNvPr>
        <xdr:cNvSpPr txBox="1"/>
      </xdr:nvSpPr>
      <xdr:spPr>
        <a:xfrm>
          <a:off x="9829800" y="238993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737</xdr:row>
      <xdr:rowOff>0</xdr:rowOff>
    </xdr:from>
    <xdr:ext cx="184731" cy="264560"/>
    <xdr:sp macro="" textlink="">
      <xdr:nvSpPr>
        <xdr:cNvPr id="752" name="TextBox 751">
          <a:extLst>
            <a:ext uri="{FF2B5EF4-FFF2-40B4-BE49-F238E27FC236}">
              <a16:creationId xmlns:a16="http://schemas.microsoft.com/office/drawing/2014/main" id="{5DC4E3EE-AC40-4BC2-B26F-7122D0A713B9}"/>
            </a:ext>
          </a:extLst>
        </xdr:cNvPr>
        <xdr:cNvSpPr txBox="1"/>
      </xdr:nvSpPr>
      <xdr:spPr>
        <a:xfrm>
          <a:off x="9829800" y="238993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737</xdr:row>
      <xdr:rowOff>0</xdr:rowOff>
    </xdr:from>
    <xdr:ext cx="184731" cy="264560"/>
    <xdr:sp macro="" textlink="">
      <xdr:nvSpPr>
        <xdr:cNvPr id="753" name="TextBox 752">
          <a:extLst>
            <a:ext uri="{FF2B5EF4-FFF2-40B4-BE49-F238E27FC236}">
              <a16:creationId xmlns:a16="http://schemas.microsoft.com/office/drawing/2014/main" id="{8E1D13FD-1FEC-4CC0-9EE0-87485B231727}"/>
            </a:ext>
          </a:extLst>
        </xdr:cNvPr>
        <xdr:cNvSpPr txBox="1"/>
      </xdr:nvSpPr>
      <xdr:spPr>
        <a:xfrm>
          <a:off x="9829800" y="238993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737</xdr:row>
      <xdr:rowOff>0</xdr:rowOff>
    </xdr:from>
    <xdr:ext cx="184731" cy="264560"/>
    <xdr:sp macro="" textlink="">
      <xdr:nvSpPr>
        <xdr:cNvPr id="754" name="TextBox 753">
          <a:extLst>
            <a:ext uri="{FF2B5EF4-FFF2-40B4-BE49-F238E27FC236}">
              <a16:creationId xmlns:a16="http://schemas.microsoft.com/office/drawing/2014/main" id="{F8825003-D832-4BC6-9E96-3A1CD03AA02C}"/>
            </a:ext>
          </a:extLst>
        </xdr:cNvPr>
        <xdr:cNvSpPr txBox="1"/>
      </xdr:nvSpPr>
      <xdr:spPr>
        <a:xfrm>
          <a:off x="9829800" y="238993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737</xdr:row>
      <xdr:rowOff>0</xdr:rowOff>
    </xdr:from>
    <xdr:ext cx="184731" cy="264560"/>
    <xdr:sp macro="" textlink="">
      <xdr:nvSpPr>
        <xdr:cNvPr id="755" name="TextBox 754">
          <a:extLst>
            <a:ext uri="{FF2B5EF4-FFF2-40B4-BE49-F238E27FC236}">
              <a16:creationId xmlns:a16="http://schemas.microsoft.com/office/drawing/2014/main" id="{58583A98-AE16-423A-BF29-E1C94D2E817A}"/>
            </a:ext>
          </a:extLst>
        </xdr:cNvPr>
        <xdr:cNvSpPr txBox="1"/>
      </xdr:nvSpPr>
      <xdr:spPr>
        <a:xfrm>
          <a:off x="9829800" y="238993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737</xdr:row>
      <xdr:rowOff>0</xdr:rowOff>
    </xdr:from>
    <xdr:ext cx="184731" cy="264560"/>
    <xdr:sp macro="" textlink="">
      <xdr:nvSpPr>
        <xdr:cNvPr id="756" name="TextBox 755">
          <a:extLst>
            <a:ext uri="{FF2B5EF4-FFF2-40B4-BE49-F238E27FC236}">
              <a16:creationId xmlns:a16="http://schemas.microsoft.com/office/drawing/2014/main" id="{A7912A06-4826-42AA-9E6E-1E32513E740B}"/>
            </a:ext>
          </a:extLst>
        </xdr:cNvPr>
        <xdr:cNvSpPr txBox="1"/>
      </xdr:nvSpPr>
      <xdr:spPr>
        <a:xfrm>
          <a:off x="9829800" y="238993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737</xdr:row>
      <xdr:rowOff>0</xdr:rowOff>
    </xdr:from>
    <xdr:ext cx="184731" cy="264560"/>
    <xdr:sp macro="" textlink="">
      <xdr:nvSpPr>
        <xdr:cNvPr id="757" name="TextBox 756">
          <a:extLst>
            <a:ext uri="{FF2B5EF4-FFF2-40B4-BE49-F238E27FC236}">
              <a16:creationId xmlns:a16="http://schemas.microsoft.com/office/drawing/2014/main" id="{8827F023-E60B-423E-BA0C-77031C3CCF6B}"/>
            </a:ext>
          </a:extLst>
        </xdr:cNvPr>
        <xdr:cNvSpPr txBox="1"/>
      </xdr:nvSpPr>
      <xdr:spPr>
        <a:xfrm>
          <a:off x="9829800" y="238993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737</xdr:row>
      <xdr:rowOff>0</xdr:rowOff>
    </xdr:from>
    <xdr:ext cx="184731" cy="264560"/>
    <xdr:sp macro="" textlink="">
      <xdr:nvSpPr>
        <xdr:cNvPr id="758" name="TextBox 757">
          <a:extLst>
            <a:ext uri="{FF2B5EF4-FFF2-40B4-BE49-F238E27FC236}">
              <a16:creationId xmlns:a16="http://schemas.microsoft.com/office/drawing/2014/main" id="{7DCECD1C-B94F-45CF-8F7F-8E4999AB8EA6}"/>
            </a:ext>
          </a:extLst>
        </xdr:cNvPr>
        <xdr:cNvSpPr txBox="1"/>
      </xdr:nvSpPr>
      <xdr:spPr>
        <a:xfrm>
          <a:off x="9829800" y="238993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737</xdr:row>
      <xdr:rowOff>0</xdr:rowOff>
    </xdr:from>
    <xdr:ext cx="184731" cy="264560"/>
    <xdr:sp macro="" textlink="">
      <xdr:nvSpPr>
        <xdr:cNvPr id="759" name="TextBox 758">
          <a:extLst>
            <a:ext uri="{FF2B5EF4-FFF2-40B4-BE49-F238E27FC236}">
              <a16:creationId xmlns:a16="http://schemas.microsoft.com/office/drawing/2014/main" id="{1898E6EE-A229-46C1-A3C5-6459A7A70C66}"/>
            </a:ext>
          </a:extLst>
        </xdr:cNvPr>
        <xdr:cNvSpPr txBox="1"/>
      </xdr:nvSpPr>
      <xdr:spPr>
        <a:xfrm>
          <a:off x="9829800" y="238993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737</xdr:row>
      <xdr:rowOff>0</xdr:rowOff>
    </xdr:from>
    <xdr:ext cx="184731" cy="264560"/>
    <xdr:sp macro="" textlink="">
      <xdr:nvSpPr>
        <xdr:cNvPr id="760" name="TextBox 759">
          <a:extLst>
            <a:ext uri="{FF2B5EF4-FFF2-40B4-BE49-F238E27FC236}">
              <a16:creationId xmlns:a16="http://schemas.microsoft.com/office/drawing/2014/main" id="{16D90CF5-9AED-4E2C-8487-077743820D35}"/>
            </a:ext>
          </a:extLst>
        </xdr:cNvPr>
        <xdr:cNvSpPr txBox="1"/>
      </xdr:nvSpPr>
      <xdr:spPr>
        <a:xfrm>
          <a:off x="9829800" y="238993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735</xdr:row>
      <xdr:rowOff>0</xdr:rowOff>
    </xdr:from>
    <xdr:ext cx="184731" cy="264560"/>
    <xdr:sp macro="" textlink="">
      <xdr:nvSpPr>
        <xdr:cNvPr id="761" name="TextBox 760">
          <a:extLst>
            <a:ext uri="{FF2B5EF4-FFF2-40B4-BE49-F238E27FC236}">
              <a16:creationId xmlns:a16="http://schemas.microsoft.com/office/drawing/2014/main" id="{4A53C6C7-EE3C-4038-9831-35628532B38F}"/>
            </a:ext>
          </a:extLst>
        </xdr:cNvPr>
        <xdr:cNvSpPr txBox="1"/>
      </xdr:nvSpPr>
      <xdr:spPr>
        <a:xfrm>
          <a:off x="9829800" y="238612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735</xdr:row>
      <xdr:rowOff>0</xdr:rowOff>
    </xdr:from>
    <xdr:ext cx="184731" cy="264560"/>
    <xdr:sp macro="" textlink="">
      <xdr:nvSpPr>
        <xdr:cNvPr id="762" name="TextBox 761">
          <a:extLst>
            <a:ext uri="{FF2B5EF4-FFF2-40B4-BE49-F238E27FC236}">
              <a16:creationId xmlns:a16="http://schemas.microsoft.com/office/drawing/2014/main" id="{9051AA0C-D9E1-4D1B-9AB8-EB7B91BBCDFB}"/>
            </a:ext>
          </a:extLst>
        </xdr:cNvPr>
        <xdr:cNvSpPr txBox="1"/>
      </xdr:nvSpPr>
      <xdr:spPr>
        <a:xfrm>
          <a:off x="9829800" y="238612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735</xdr:row>
      <xdr:rowOff>0</xdr:rowOff>
    </xdr:from>
    <xdr:ext cx="184731" cy="264560"/>
    <xdr:sp macro="" textlink="">
      <xdr:nvSpPr>
        <xdr:cNvPr id="763" name="TextBox 762">
          <a:extLst>
            <a:ext uri="{FF2B5EF4-FFF2-40B4-BE49-F238E27FC236}">
              <a16:creationId xmlns:a16="http://schemas.microsoft.com/office/drawing/2014/main" id="{57933280-C85B-4E0C-A4C7-25B37BD8536D}"/>
            </a:ext>
          </a:extLst>
        </xdr:cNvPr>
        <xdr:cNvSpPr txBox="1"/>
      </xdr:nvSpPr>
      <xdr:spPr>
        <a:xfrm>
          <a:off x="9829800" y="238612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735</xdr:row>
      <xdr:rowOff>0</xdr:rowOff>
    </xdr:from>
    <xdr:ext cx="184731" cy="264560"/>
    <xdr:sp macro="" textlink="">
      <xdr:nvSpPr>
        <xdr:cNvPr id="764" name="TextBox 763">
          <a:extLst>
            <a:ext uri="{FF2B5EF4-FFF2-40B4-BE49-F238E27FC236}">
              <a16:creationId xmlns:a16="http://schemas.microsoft.com/office/drawing/2014/main" id="{18EEC185-5E14-4315-9816-363A7BF5A640}"/>
            </a:ext>
          </a:extLst>
        </xdr:cNvPr>
        <xdr:cNvSpPr txBox="1"/>
      </xdr:nvSpPr>
      <xdr:spPr>
        <a:xfrm>
          <a:off x="9829800" y="238612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735</xdr:row>
      <xdr:rowOff>0</xdr:rowOff>
    </xdr:from>
    <xdr:ext cx="184731" cy="264560"/>
    <xdr:sp macro="" textlink="">
      <xdr:nvSpPr>
        <xdr:cNvPr id="765" name="TextBox 764">
          <a:extLst>
            <a:ext uri="{FF2B5EF4-FFF2-40B4-BE49-F238E27FC236}">
              <a16:creationId xmlns:a16="http://schemas.microsoft.com/office/drawing/2014/main" id="{8798AE4F-6C0B-4564-9E14-F3209E737980}"/>
            </a:ext>
          </a:extLst>
        </xdr:cNvPr>
        <xdr:cNvSpPr txBox="1"/>
      </xdr:nvSpPr>
      <xdr:spPr>
        <a:xfrm>
          <a:off x="9829800" y="238612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735</xdr:row>
      <xdr:rowOff>0</xdr:rowOff>
    </xdr:from>
    <xdr:ext cx="184731" cy="264560"/>
    <xdr:sp macro="" textlink="">
      <xdr:nvSpPr>
        <xdr:cNvPr id="766" name="TextBox 765">
          <a:extLst>
            <a:ext uri="{FF2B5EF4-FFF2-40B4-BE49-F238E27FC236}">
              <a16:creationId xmlns:a16="http://schemas.microsoft.com/office/drawing/2014/main" id="{D17E62BD-7F39-4116-86AB-F417C0F9BD54}"/>
            </a:ext>
          </a:extLst>
        </xdr:cNvPr>
        <xdr:cNvSpPr txBox="1"/>
      </xdr:nvSpPr>
      <xdr:spPr>
        <a:xfrm>
          <a:off x="9829800" y="238612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735</xdr:row>
      <xdr:rowOff>0</xdr:rowOff>
    </xdr:from>
    <xdr:ext cx="184731" cy="264560"/>
    <xdr:sp macro="" textlink="">
      <xdr:nvSpPr>
        <xdr:cNvPr id="767" name="TextBox 766">
          <a:extLst>
            <a:ext uri="{FF2B5EF4-FFF2-40B4-BE49-F238E27FC236}">
              <a16:creationId xmlns:a16="http://schemas.microsoft.com/office/drawing/2014/main" id="{2904DDE9-E727-4876-8D68-66458DEE3BFE}"/>
            </a:ext>
          </a:extLst>
        </xdr:cNvPr>
        <xdr:cNvSpPr txBox="1"/>
      </xdr:nvSpPr>
      <xdr:spPr>
        <a:xfrm>
          <a:off x="9829800" y="238612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735</xdr:row>
      <xdr:rowOff>0</xdr:rowOff>
    </xdr:from>
    <xdr:ext cx="184731" cy="264560"/>
    <xdr:sp macro="" textlink="">
      <xdr:nvSpPr>
        <xdr:cNvPr id="768" name="TextBox 767">
          <a:extLst>
            <a:ext uri="{FF2B5EF4-FFF2-40B4-BE49-F238E27FC236}">
              <a16:creationId xmlns:a16="http://schemas.microsoft.com/office/drawing/2014/main" id="{73742E0D-81A1-48D1-8E24-77408A259060}"/>
            </a:ext>
          </a:extLst>
        </xdr:cNvPr>
        <xdr:cNvSpPr txBox="1"/>
      </xdr:nvSpPr>
      <xdr:spPr>
        <a:xfrm>
          <a:off x="9829800" y="238612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735</xdr:row>
      <xdr:rowOff>0</xdr:rowOff>
    </xdr:from>
    <xdr:ext cx="184731" cy="264560"/>
    <xdr:sp macro="" textlink="">
      <xdr:nvSpPr>
        <xdr:cNvPr id="769" name="TextBox 768">
          <a:extLst>
            <a:ext uri="{FF2B5EF4-FFF2-40B4-BE49-F238E27FC236}">
              <a16:creationId xmlns:a16="http://schemas.microsoft.com/office/drawing/2014/main" id="{7C4EE6CC-A2BE-4DDE-B283-D2FF71F51DAD}"/>
            </a:ext>
          </a:extLst>
        </xdr:cNvPr>
        <xdr:cNvSpPr txBox="1"/>
      </xdr:nvSpPr>
      <xdr:spPr>
        <a:xfrm>
          <a:off x="9829800" y="238612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735</xdr:row>
      <xdr:rowOff>0</xdr:rowOff>
    </xdr:from>
    <xdr:ext cx="184731" cy="264560"/>
    <xdr:sp macro="" textlink="">
      <xdr:nvSpPr>
        <xdr:cNvPr id="770" name="TextBox 769">
          <a:extLst>
            <a:ext uri="{FF2B5EF4-FFF2-40B4-BE49-F238E27FC236}">
              <a16:creationId xmlns:a16="http://schemas.microsoft.com/office/drawing/2014/main" id="{01DE553A-CFEB-483A-95C4-ED78028D2A92}"/>
            </a:ext>
          </a:extLst>
        </xdr:cNvPr>
        <xdr:cNvSpPr txBox="1"/>
      </xdr:nvSpPr>
      <xdr:spPr>
        <a:xfrm>
          <a:off x="9829800" y="238612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735</xdr:row>
      <xdr:rowOff>0</xdr:rowOff>
    </xdr:from>
    <xdr:ext cx="184731" cy="264560"/>
    <xdr:sp macro="" textlink="">
      <xdr:nvSpPr>
        <xdr:cNvPr id="771" name="TextBox 770">
          <a:extLst>
            <a:ext uri="{FF2B5EF4-FFF2-40B4-BE49-F238E27FC236}">
              <a16:creationId xmlns:a16="http://schemas.microsoft.com/office/drawing/2014/main" id="{5DF97370-EB06-47D3-A873-4F3A1E74740F}"/>
            </a:ext>
          </a:extLst>
        </xdr:cNvPr>
        <xdr:cNvSpPr txBox="1"/>
      </xdr:nvSpPr>
      <xdr:spPr>
        <a:xfrm>
          <a:off x="9829800" y="238612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735</xdr:row>
      <xdr:rowOff>0</xdr:rowOff>
    </xdr:from>
    <xdr:ext cx="184731" cy="264560"/>
    <xdr:sp macro="" textlink="">
      <xdr:nvSpPr>
        <xdr:cNvPr id="772" name="TextBox 771">
          <a:extLst>
            <a:ext uri="{FF2B5EF4-FFF2-40B4-BE49-F238E27FC236}">
              <a16:creationId xmlns:a16="http://schemas.microsoft.com/office/drawing/2014/main" id="{0A24C655-13A5-4D9F-A691-077B72FFF68F}"/>
            </a:ext>
          </a:extLst>
        </xdr:cNvPr>
        <xdr:cNvSpPr txBox="1"/>
      </xdr:nvSpPr>
      <xdr:spPr>
        <a:xfrm>
          <a:off x="9829800" y="238612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735</xdr:row>
      <xdr:rowOff>0</xdr:rowOff>
    </xdr:from>
    <xdr:ext cx="184731" cy="264560"/>
    <xdr:sp macro="" textlink="">
      <xdr:nvSpPr>
        <xdr:cNvPr id="773" name="TextBox 772">
          <a:extLst>
            <a:ext uri="{FF2B5EF4-FFF2-40B4-BE49-F238E27FC236}">
              <a16:creationId xmlns:a16="http://schemas.microsoft.com/office/drawing/2014/main" id="{82F41152-59E3-4618-9898-2085CB03D599}"/>
            </a:ext>
          </a:extLst>
        </xdr:cNvPr>
        <xdr:cNvSpPr txBox="1"/>
      </xdr:nvSpPr>
      <xdr:spPr>
        <a:xfrm>
          <a:off x="9829800" y="238612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735</xdr:row>
      <xdr:rowOff>0</xdr:rowOff>
    </xdr:from>
    <xdr:ext cx="184731" cy="264560"/>
    <xdr:sp macro="" textlink="">
      <xdr:nvSpPr>
        <xdr:cNvPr id="774" name="TextBox 773">
          <a:extLst>
            <a:ext uri="{FF2B5EF4-FFF2-40B4-BE49-F238E27FC236}">
              <a16:creationId xmlns:a16="http://schemas.microsoft.com/office/drawing/2014/main" id="{D03B4912-80C7-404B-833E-2F27F71E7951}"/>
            </a:ext>
          </a:extLst>
        </xdr:cNvPr>
        <xdr:cNvSpPr txBox="1"/>
      </xdr:nvSpPr>
      <xdr:spPr>
        <a:xfrm>
          <a:off x="9829800" y="238612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735</xdr:row>
      <xdr:rowOff>0</xdr:rowOff>
    </xdr:from>
    <xdr:ext cx="184731" cy="264560"/>
    <xdr:sp macro="" textlink="">
      <xdr:nvSpPr>
        <xdr:cNvPr id="775" name="TextBox 774">
          <a:extLst>
            <a:ext uri="{FF2B5EF4-FFF2-40B4-BE49-F238E27FC236}">
              <a16:creationId xmlns:a16="http://schemas.microsoft.com/office/drawing/2014/main" id="{50FC783D-5BCB-4E43-BB5E-D7CA7998191B}"/>
            </a:ext>
          </a:extLst>
        </xdr:cNvPr>
        <xdr:cNvSpPr txBox="1"/>
      </xdr:nvSpPr>
      <xdr:spPr>
        <a:xfrm>
          <a:off x="9829800" y="238612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735</xdr:row>
      <xdr:rowOff>0</xdr:rowOff>
    </xdr:from>
    <xdr:ext cx="184731" cy="264560"/>
    <xdr:sp macro="" textlink="">
      <xdr:nvSpPr>
        <xdr:cNvPr id="776" name="TextBox 775">
          <a:extLst>
            <a:ext uri="{FF2B5EF4-FFF2-40B4-BE49-F238E27FC236}">
              <a16:creationId xmlns:a16="http://schemas.microsoft.com/office/drawing/2014/main" id="{EC02F051-D7BD-430E-9019-5DABFE1AF243}"/>
            </a:ext>
          </a:extLst>
        </xdr:cNvPr>
        <xdr:cNvSpPr txBox="1"/>
      </xdr:nvSpPr>
      <xdr:spPr>
        <a:xfrm>
          <a:off x="9829800" y="238612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735</xdr:row>
      <xdr:rowOff>0</xdr:rowOff>
    </xdr:from>
    <xdr:ext cx="184731" cy="264560"/>
    <xdr:sp macro="" textlink="">
      <xdr:nvSpPr>
        <xdr:cNvPr id="777" name="TextBox 776">
          <a:extLst>
            <a:ext uri="{FF2B5EF4-FFF2-40B4-BE49-F238E27FC236}">
              <a16:creationId xmlns:a16="http://schemas.microsoft.com/office/drawing/2014/main" id="{A6F3E868-6178-4D27-8DBB-262631C75AF2}"/>
            </a:ext>
          </a:extLst>
        </xdr:cNvPr>
        <xdr:cNvSpPr txBox="1"/>
      </xdr:nvSpPr>
      <xdr:spPr>
        <a:xfrm>
          <a:off x="9829800" y="238612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735</xdr:row>
      <xdr:rowOff>0</xdr:rowOff>
    </xdr:from>
    <xdr:ext cx="184731" cy="264560"/>
    <xdr:sp macro="" textlink="">
      <xdr:nvSpPr>
        <xdr:cNvPr id="778" name="TextBox 777">
          <a:extLst>
            <a:ext uri="{FF2B5EF4-FFF2-40B4-BE49-F238E27FC236}">
              <a16:creationId xmlns:a16="http://schemas.microsoft.com/office/drawing/2014/main" id="{E7E7F13B-7190-486B-9E0A-CD05278383B9}"/>
            </a:ext>
          </a:extLst>
        </xdr:cNvPr>
        <xdr:cNvSpPr txBox="1"/>
      </xdr:nvSpPr>
      <xdr:spPr>
        <a:xfrm>
          <a:off x="9829800" y="238612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735</xdr:row>
      <xdr:rowOff>0</xdr:rowOff>
    </xdr:from>
    <xdr:ext cx="184731" cy="264560"/>
    <xdr:sp macro="" textlink="">
      <xdr:nvSpPr>
        <xdr:cNvPr id="779" name="TextBox 778">
          <a:extLst>
            <a:ext uri="{FF2B5EF4-FFF2-40B4-BE49-F238E27FC236}">
              <a16:creationId xmlns:a16="http://schemas.microsoft.com/office/drawing/2014/main" id="{E099EAD3-FE47-47D5-9D4F-ABF8BC7B319B}"/>
            </a:ext>
          </a:extLst>
        </xdr:cNvPr>
        <xdr:cNvSpPr txBox="1"/>
      </xdr:nvSpPr>
      <xdr:spPr>
        <a:xfrm>
          <a:off x="9829800" y="238612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735</xdr:row>
      <xdr:rowOff>0</xdr:rowOff>
    </xdr:from>
    <xdr:ext cx="184731" cy="264560"/>
    <xdr:sp macro="" textlink="">
      <xdr:nvSpPr>
        <xdr:cNvPr id="780" name="TextBox 779">
          <a:extLst>
            <a:ext uri="{FF2B5EF4-FFF2-40B4-BE49-F238E27FC236}">
              <a16:creationId xmlns:a16="http://schemas.microsoft.com/office/drawing/2014/main" id="{82B6265E-8C3F-486D-82B2-924FE72F6E08}"/>
            </a:ext>
          </a:extLst>
        </xdr:cNvPr>
        <xdr:cNvSpPr txBox="1"/>
      </xdr:nvSpPr>
      <xdr:spPr>
        <a:xfrm>
          <a:off x="9829800" y="238612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735</xdr:row>
      <xdr:rowOff>0</xdr:rowOff>
    </xdr:from>
    <xdr:ext cx="184731" cy="264560"/>
    <xdr:sp macro="" textlink="">
      <xdr:nvSpPr>
        <xdr:cNvPr id="781" name="TextBox 780">
          <a:extLst>
            <a:ext uri="{FF2B5EF4-FFF2-40B4-BE49-F238E27FC236}">
              <a16:creationId xmlns:a16="http://schemas.microsoft.com/office/drawing/2014/main" id="{64C43424-BF22-490E-8E1B-F99A5A067DBE}"/>
            </a:ext>
          </a:extLst>
        </xdr:cNvPr>
        <xdr:cNvSpPr txBox="1"/>
      </xdr:nvSpPr>
      <xdr:spPr>
        <a:xfrm>
          <a:off x="9829800" y="238612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735</xdr:row>
      <xdr:rowOff>0</xdr:rowOff>
    </xdr:from>
    <xdr:ext cx="184731" cy="264560"/>
    <xdr:sp macro="" textlink="">
      <xdr:nvSpPr>
        <xdr:cNvPr id="782" name="TextBox 781">
          <a:extLst>
            <a:ext uri="{FF2B5EF4-FFF2-40B4-BE49-F238E27FC236}">
              <a16:creationId xmlns:a16="http://schemas.microsoft.com/office/drawing/2014/main" id="{911AFF15-22F1-491C-8FE5-C73D82B1A4BF}"/>
            </a:ext>
          </a:extLst>
        </xdr:cNvPr>
        <xdr:cNvSpPr txBox="1"/>
      </xdr:nvSpPr>
      <xdr:spPr>
        <a:xfrm>
          <a:off x="9829800" y="238612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735</xdr:row>
      <xdr:rowOff>0</xdr:rowOff>
    </xdr:from>
    <xdr:ext cx="184731" cy="264560"/>
    <xdr:sp macro="" textlink="">
      <xdr:nvSpPr>
        <xdr:cNvPr id="783" name="TextBox 782">
          <a:extLst>
            <a:ext uri="{FF2B5EF4-FFF2-40B4-BE49-F238E27FC236}">
              <a16:creationId xmlns:a16="http://schemas.microsoft.com/office/drawing/2014/main" id="{4599C613-347D-431F-A3A0-BDC35158B30F}"/>
            </a:ext>
          </a:extLst>
        </xdr:cNvPr>
        <xdr:cNvSpPr txBox="1"/>
      </xdr:nvSpPr>
      <xdr:spPr>
        <a:xfrm>
          <a:off x="9829800" y="238612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735</xdr:row>
      <xdr:rowOff>0</xdr:rowOff>
    </xdr:from>
    <xdr:ext cx="184731" cy="264560"/>
    <xdr:sp macro="" textlink="">
      <xdr:nvSpPr>
        <xdr:cNvPr id="784" name="TextBox 783">
          <a:extLst>
            <a:ext uri="{FF2B5EF4-FFF2-40B4-BE49-F238E27FC236}">
              <a16:creationId xmlns:a16="http://schemas.microsoft.com/office/drawing/2014/main" id="{79BAB690-E6BA-476F-B65C-1C4A4E01DD3D}"/>
            </a:ext>
          </a:extLst>
        </xdr:cNvPr>
        <xdr:cNvSpPr txBox="1"/>
      </xdr:nvSpPr>
      <xdr:spPr>
        <a:xfrm>
          <a:off x="9829800" y="238612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735</xdr:row>
      <xdr:rowOff>0</xdr:rowOff>
    </xdr:from>
    <xdr:ext cx="184731" cy="264560"/>
    <xdr:sp macro="" textlink="">
      <xdr:nvSpPr>
        <xdr:cNvPr id="785" name="TextBox 784">
          <a:extLst>
            <a:ext uri="{FF2B5EF4-FFF2-40B4-BE49-F238E27FC236}">
              <a16:creationId xmlns:a16="http://schemas.microsoft.com/office/drawing/2014/main" id="{8C95A044-8581-4617-86B1-9E9612C8E51A}"/>
            </a:ext>
          </a:extLst>
        </xdr:cNvPr>
        <xdr:cNvSpPr txBox="1"/>
      </xdr:nvSpPr>
      <xdr:spPr>
        <a:xfrm>
          <a:off x="9829800" y="238612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786" name="TextBox 785">
          <a:extLst>
            <a:ext uri="{FF2B5EF4-FFF2-40B4-BE49-F238E27FC236}">
              <a16:creationId xmlns:a16="http://schemas.microsoft.com/office/drawing/2014/main" id="{BAE2A2FD-B6AD-4680-9F5F-207768D9BAE8}"/>
            </a:ext>
          </a:extLst>
        </xdr:cNvPr>
        <xdr:cNvSpPr txBox="1"/>
      </xdr:nvSpPr>
      <xdr:spPr>
        <a:xfrm>
          <a:off x="9829800" y="23880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787" name="TextBox 786">
          <a:extLst>
            <a:ext uri="{FF2B5EF4-FFF2-40B4-BE49-F238E27FC236}">
              <a16:creationId xmlns:a16="http://schemas.microsoft.com/office/drawing/2014/main" id="{316A085E-8700-41F8-9062-E8EF7A721E9C}"/>
            </a:ext>
          </a:extLst>
        </xdr:cNvPr>
        <xdr:cNvSpPr txBox="1"/>
      </xdr:nvSpPr>
      <xdr:spPr>
        <a:xfrm>
          <a:off x="9829800" y="23880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788" name="TextBox 787">
          <a:extLst>
            <a:ext uri="{FF2B5EF4-FFF2-40B4-BE49-F238E27FC236}">
              <a16:creationId xmlns:a16="http://schemas.microsoft.com/office/drawing/2014/main" id="{4BB4E1C1-2C7E-40EB-AD4A-417147B9DF94}"/>
            </a:ext>
          </a:extLst>
        </xdr:cNvPr>
        <xdr:cNvSpPr txBox="1"/>
      </xdr:nvSpPr>
      <xdr:spPr>
        <a:xfrm>
          <a:off x="9829800" y="23880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789" name="TextBox 788">
          <a:extLst>
            <a:ext uri="{FF2B5EF4-FFF2-40B4-BE49-F238E27FC236}">
              <a16:creationId xmlns:a16="http://schemas.microsoft.com/office/drawing/2014/main" id="{62FB5A01-BA48-447E-9C9E-94E0DEF19B7F}"/>
            </a:ext>
          </a:extLst>
        </xdr:cNvPr>
        <xdr:cNvSpPr txBox="1"/>
      </xdr:nvSpPr>
      <xdr:spPr>
        <a:xfrm>
          <a:off x="9829800" y="23880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790" name="TextBox 789">
          <a:extLst>
            <a:ext uri="{FF2B5EF4-FFF2-40B4-BE49-F238E27FC236}">
              <a16:creationId xmlns:a16="http://schemas.microsoft.com/office/drawing/2014/main" id="{D0012A7C-FF45-47E9-99A6-7D131814BA4F}"/>
            </a:ext>
          </a:extLst>
        </xdr:cNvPr>
        <xdr:cNvSpPr txBox="1"/>
      </xdr:nvSpPr>
      <xdr:spPr>
        <a:xfrm>
          <a:off x="9829800" y="23880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791" name="TextBox 790">
          <a:extLst>
            <a:ext uri="{FF2B5EF4-FFF2-40B4-BE49-F238E27FC236}">
              <a16:creationId xmlns:a16="http://schemas.microsoft.com/office/drawing/2014/main" id="{9EC65656-0DCD-4E9E-A381-52DCC086E06F}"/>
            </a:ext>
          </a:extLst>
        </xdr:cNvPr>
        <xdr:cNvSpPr txBox="1"/>
      </xdr:nvSpPr>
      <xdr:spPr>
        <a:xfrm>
          <a:off x="9829800" y="23880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792" name="TextBox 791">
          <a:extLst>
            <a:ext uri="{FF2B5EF4-FFF2-40B4-BE49-F238E27FC236}">
              <a16:creationId xmlns:a16="http://schemas.microsoft.com/office/drawing/2014/main" id="{615893B7-C74A-43E7-A47F-9E96E5783F66}"/>
            </a:ext>
          </a:extLst>
        </xdr:cNvPr>
        <xdr:cNvSpPr txBox="1"/>
      </xdr:nvSpPr>
      <xdr:spPr>
        <a:xfrm>
          <a:off x="9829800" y="23880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793" name="TextBox 792">
          <a:extLst>
            <a:ext uri="{FF2B5EF4-FFF2-40B4-BE49-F238E27FC236}">
              <a16:creationId xmlns:a16="http://schemas.microsoft.com/office/drawing/2014/main" id="{304C4B27-55DD-49B9-968A-8DB2DBD0A023}"/>
            </a:ext>
          </a:extLst>
        </xdr:cNvPr>
        <xdr:cNvSpPr txBox="1"/>
      </xdr:nvSpPr>
      <xdr:spPr>
        <a:xfrm>
          <a:off x="9829800" y="23880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794" name="TextBox 793">
          <a:extLst>
            <a:ext uri="{FF2B5EF4-FFF2-40B4-BE49-F238E27FC236}">
              <a16:creationId xmlns:a16="http://schemas.microsoft.com/office/drawing/2014/main" id="{2EFB0997-2841-479B-B21E-2C0214015104}"/>
            </a:ext>
          </a:extLst>
        </xdr:cNvPr>
        <xdr:cNvSpPr txBox="1"/>
      </xdr:nvSpPr>
      <xdr:spPr>
        <a:xfrm>
          <a:off x="9829800" y="23880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795" name="TextBox 794">
          <a:extLst>
            <a:ext uri="{FF2B5EF4-FFF2-40B4-BE49-F238E27FC236}">
              <a16:creationId xmlns:a16="http://schemas.microsoft.com/office/drawing/2014/main" id="{BDDCB3CD-F868-4D72-A6B4-476AAB1550DD}"/>
            </a:ext>
          </a:extLst>
        </xdr:cNvPr>
        <xdr:cNvSpPr txBox="1"/>
      </xdr:nvSpPr>
      <xdr:spPr>
        <a:xfrm>
          <a:off x="9829800" y="23880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796" name="TextBox 795">
          <a:extLst>
            <a:ext uri="{FF2B5EF4-FFF2-40B4-BE49-F238E27FC236}">
              <a16:creationId xmlns:a16="http://schemas.microsoft.com/office/drawing/2014/main" id="{489380DF-B8D0-4987-A6B8-2F6AFC7F6987}"/>
            </a:ext>
          </a:extLst>
        </xdr:cNvPr>
        <xdr:cNvSpPr txBox="1"/>
      </xdr:nvSpPr>
      <xdr:spPr>
        <a:xfrm>
          <a:off x="9829800" y="23880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797" name="TextBox 796">
          <a:extLst>
            <a:ext uri="{FF2B5EF4-FFF2-40B4-BE49-F238E27FC236}">
              <a16:creationId xmlns:a16="http://schemas.microsoft.com/office/drawing/2014/main" id="{D3FCA310-0A50-44E2-8C61-7EBA9764B69E}"/>
            </a:ext>
          </a:extLst>
        </xdr:cNvPr>
        <xdr:cNvSpPr txBox="1"/>
      </xdr:nvSpPr>
      <xdr:spPr>
        <a:xfrm>
          <a:off x="9829800" y="23880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798" name="TextBox 797">
          <a:extLst>
            <a:ext uri="{FF2B5EF4-FFF2-40B4-BE49-F238E27FC236}">
              <a16:creationId xmlns:a16="http://schemas.microsoft.com/office/drawing/2014/main" id="{49C64DD7-29CD-4134-BE4E-818E253D69EE}"/>
            </a:ext>
          </a:extLst>
        </xdr:cNvPr>
        <xdr:cNvSpPr txBox="1"/>
      </xdr:nvSpPr>
      <xdr:spPr>
        <a:xfrm>
          <a:off x="9829800" y="23880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799" name="TextBox 798">
          <a:extLst>
            <a:ext uri="{FF2B5EF4-FFF2-40B4-BE49-F238E27FC236}">
              <a16:creationId xmlns:a16="http://schemas.microsoft.com/office/drawing/2014/main" id="{6ADB19E9-9A8C-4486-91D6-433C15E93D72}"/>
            </a:ext>
          </a:extLst>
        </xdr:cNvPr>
        <xdr:cNvSpPr txBox="1"/>
      </xdr:nvSpPr>
      <xdr:spPr>
        <a:xfrm>
          <a:off x="9829800" y="23880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800" name="TextBox 799">
          <a:extLst>
            <a:ext uri="{FF2B5EF4-FFF2-40B4-BE49-F238E27FC236}">
              <a16:creationId xmlns:a16="http://schemas.microsoft.com/office/drawing/2014/main" id="{C8AA7D87-0C9C-47B9-B62A-079975359B4E}"/>
            </a:ext>
          </a:extLst>
        </xdr:cNvPr>
        <xdr:cNvSpPr txBox="1"/>
      </xdr:nvSpPr>
      <xdr:spPr>
        <a:xfrm>
          <a:off x="9829800" y="23880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801" name="TextBox 800">
          <a:extLst>
            <a:ext uri="{FF2B5EF4-FFF2-40B4-BE49-F238E27FC236}">
              <a16:creationId xmlns:a16="http://schemas.microsoft.com/office/drawing/2014/main" id="{C41BE790-64C6-451F-9414-CBBBF546DEC1}"/>
            </a:ext>
          </a:extLst>
        </xdr:cNvPr>
        <xdr:cNvSpPr txBox="1"/>
      </xdr:nvSpPr>
      <xdr:spPr>
        <a:xfrm>
          <a:off x="9829800" y="23880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802" name="TextBox 801">
          <a:extLst>
            <a:ext uri="{FF2B5EF4-FFF2-40B4-BE49-F238E27FC236}">
              <a16:creationId xmlns:a16="http://schemas.microsoft.com/office/drawing/2014/main" id="{2E2B8583-D568-4010-AC6F-8A5F65AFAC99}"/>
            </a:ext>
          </a:extLst>
        </xdr:cNvPr>
        <xdr:cNvSpPr txBox="1"/>
      </xdr:nvSpPr>
      <xdr:spPr>
        <a:xfrm>
          <a:off x="9829800" y="23880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803" name="TextBox 802">
          <a:extLst>
            <a:ext uri="{FF2B5EF4-FFF2-40B4-BE49-F238E27FC236}">
              <a16:creationId xmlns:a16="http://schemas.microsoft.com/office/drawing/2014/main" id="{E163E07D-D706-458B-AB58-8F19EC597320}"/>
            </a:ext>
          </a:extLst>
        </xdr:cNvPr>
        <xdr:cNvSpPr txBox="1"/>
      </xdr:nvSpPr>
      <xdr:spPr>
        <a:xfrm>
          <a:off x="9829800" y="23880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804" name="TextBox 803">
          <a:extLst>
            <a:ext uri="{FF2B5EF4-FFF2-40B4-BE49-F238E27FC236}">
              <a16:creationId xmlns:a16="http://schemas.microsoft.com/office/drawing/2014/main" id="{B57E2E0E-3D5D-4629-AAA6-0C96040500B8}"/>
            </a:ext>
          </a:extLst>
        </xdr:cNvPr>
        <xdr:cNvSpPr txBox="1"/>
      </xdr:nvSpPr>
      <xdr:spPr>
        <a:xfrm>
          <a:off x="9829800" y="23880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805" name="TextBox 804">
          <a:extLst>
            <a:ext uri="{FF2B5EF4-FFF2-40B4-BE49-F238E27FC236}">
              <a16:creationId xmlns:a16="http://schemas.microsoft.com/office/drawing/2014/main" id="{29FF9933-FD89-4998-AF80-B2A4EDA71FA4}"/>
            </a:ext>
          </a:extLst>
        </xdr:cNvPr>
        <xdr:cNvSpPr txBox="1"/>
      </xdr:nvSpPr>
      <xdr:spPr>
        <a:xfrm>
          <a:off x="9829800" y="23880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806" name="TextBox 805">
          <a:extLst>
            <a:ext uri="{FF2B5EF4-FFF2-40B4-BE49-F238E27FC236}">
              <a16:creationId xmlns:a16="http://schemas.microsoft.com/office/drawing/2014/main" id="{9814725C-498B-483E-914F-6176E4B1B3C1}"/>
            </a:ext>
          </a:extLst>
        </xdr:cNvPr>
        <xdr:cNvSpPr txBox="1"/>
      </xdr:nvSpPr>
      <xdr:spPr>
        <a:xfrm>
          <a:off x="9829800" y="23880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807" name="TextBox 806">
          <a:extLst>
            <a:ext uri="{FF2B5EF4-FFF2-40B4-BE49-F238E27FC236}">
              <a16:creationId xmlns:a16="http://schemas.microsoft.com/office/drawing/2014/main" id="{3B78B8BD-4DA4-44A3-8EFF-D2D0C0621F75}"/>
            </a:ext>
          </a:extLst>
        </xdr:cNvPr>
        <xdr:cNvSpPr txBox="1"/>
      </xdr:nvSpPr>
      <xdr:spPr>
        <a:xfrm>
          <a:off x="9829800" y="23880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808" name="TextBox 807">
          <a:extLst>
            <a:ext uri="{FF2B5EF4-FFF2-40B4-BE49-F238E27FC236}">
              <a16:creationId xmlns:a16="http://schemas.microsoft.com/office/drawing/2014/main" id="{816ADDE4-A609-4B56-A58D-C78249CB01C5}"/>
            </a:ext>
          </a:extLst>
        </xdr:cNvPr>
        <xdr:cNvSpPr txBox="1"/>
      </xdr:nvSpPr>
      <xdr:spPr>
        <a:xfrm>
          <a:off x="9829800" y="23880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809" name="TextBox 808">
          <a:extLst>
            <a:ext uri="{FF2B5EF4-FFF2-40B4-BE49-F238E27FC236}">
              <a16:creationId xmlns:a16="http://schemas.microsoft.com/office/drawing/2014/main" id="{3B1B8963-A9E2-4698-87E0-0B95C5212DC7}"/>
            </a:ext>
          </a:extLst>
        </xdr:cNvPr>
        <xdr:cNvSpPr txBox="1"/>
      </xdr:nvSpPr>
      <xdr:spPr>
        <a:xfrm>
          <a:off x="9829800" y="23880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810" name="TextBox 809">
          <a:extLst>
            <a:ext uri="{FF2B5EF4-FFF2-40B4-BE49-F238E27FC236}">
              <a16:creationId xmlns:a16="http://schemas.microsoft.com/office/drawing/2014/main" id="{29940DB7-1C74-490A-8B1F-B0AE9BEFA20A}"/>
            </a:ext>
          </a:extLst>
        </xdr:cNvPr>
        <xdr:cNvSpPr txBox="1"/>
      </xdr:nvSpPr>
      <xdr:spPr>
        <a:xfrm>
          <a:off x="9829800" y="23880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811" name="TextBox 810">
          <a:extLst>
            <a:ext uri="{FF2B5EF4-FFF2-40B4-BE49-F238E27FC236}">
              <a16:creationId xmlns:a16="http://schemas.microsoft.com/office/drawing/2014/main" id="{CD74256E-017C-412F-95C7-34C35AE0E0F5}"/>
            </a:ext>
          </a:extLst>
        </xdr:cNvPr>
        <xdr:cNvSpPr txBox="1"/>
      </xdr:nvSpPr>
      <xdr:spPr>
        <a:xfrm>
          <a:off x="9829800" y="23880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812" name="TextBox 811">
          <a:extLst>
            <a:ext uri="{FF2B5EF4-FFF2-40B4-BE49-F238E27FC236}">
              <a16:creationId xmlns:a16="http://schemas.microsoft.com/office/drawing/2014/main" id="{613E1DB0-DA3C-4BBE-AF39-EB3E080C4F9D}"/>
            </a:ext>
          </a:extLst>
        </xdr:cNvPr>
        <xdr:cNvSpPr txBox="1"/>
      </xdr:nvSpPr>
      <xdr:spPr>
        <a:xfrm>
          <a:off x="9829800" y="23880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813" name="TextBox 812">
          <a:extLst>
            <a:ext uri="{FF2B5EF4-FFF2-40B4-BE49-F238E27FC236}">
              <a16:creationId xmlns:a16="http://schemas.microsoft.com/office/drawing/2014/main" id="{105AA567-5D65-41D5-B7B1-79ECEB16974F}"/>
            </a:ext>
          </a:extLst>
        </xdr:cNvPr>
        <xdr:cNvSpPr txBox="1"/>
      </xdr:nvSpPr>
      <xdr:spPr>
        <a:xfrm>
          <a:off x="9829800" y="23880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814" name="TextBox 813">
          <a:extLst>
            <a:ext uri="{FF2B5EF4-FFF2-40B4-BE49-F238E27FC236}">
              <a16:creationId xmlns:a16="http://schemas.microsoft.com/office/drawing/2014/main" id="{7C031E67-AF77-4422-B545-90E87D0A8446}"/>
            </a:ext>
          </a:extLst>
        </xdr:cNvPr>
        <xdr:cNvSpPr txBox="1"/>
      </xdr:nvSpPr>
      <xdr:spPr>
        <a:xfrm>
          <a:off x="9829800" y="23880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815" name="TextBox 814">
          <a:extLst>
            <a:ext uri="{FF2B5EF4-FFF2-40B4-BE49-F238E27FC236}">
              <a16:creationId xmlns:a16="http://schemas.microsoft.com/office/drawing/2014/main" id="{300E848E-1F13-4244-A945-6DFD0826612C}"/>
            </a:ext>
          </a:extLst>
        </xdr:cNvPr>
        <xdr:cNvSpPr txBox="1"/>
      </xdr:nvSpPr>
      <xdr:spPr>
        <a:xfrm>
          <a:off x="9829800" y="23880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816" name="TextBox 815">
          <a:extLst>
            <a:ext uri="{FF2B5EF4-FFF2-40B4-BE49-F238E27FC236}">
              <a16:creationId xmlns:a16="http://schemas.microsoft.com/office/drawing/2014/main" id="{785139AA-5B38-4C6B-AB58-7C4BC2DD8853}"/>
            </a:ext>
          </a:extLst>
        </xdr:cNvPr>
        <xdr:cNvSpPr txBox="1"/>
      </xdr:nvSpPr>
      <xdr:spPr>
        <a:xfrm>
          <a:off x="9829800" y="23880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817" name="TextBox 816">
          <a:extLst>
            <a:ext uri="{FF2B5EF4-FFF2-40B4-BE49-F238E27FC236}">
              <a16:creationId xmlns:a16="http://schemas.microsoft.com/office/drawing/2014/main" id="{6836E59E-133C-4366-82C9-61482DEDA5D5}"/>
            </a:ext>
          </a:extLst>
        </xdr:cNvPr>
        <xdr:cNvSpPr txBox="1"/>
      </xdr:nvSpPr>
      <xdr:spPr>
        <a:xfrm>
          <a:off x="9829800" y="23880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818" name="TextBox 817">
          <a:extLst>
            <a:ext uri="{FF2B5EF4-FFF2-40B4-BE49-F238E27FC236}">
              <a16:creationId xmlns:a16="http://schemas.microsoft.com/office/drawing/2014/main" id="{B1D54FCA-F71D-4EE0-897E-5EDFF7602711}"/>
            </a:ext>
          </a:extLst>
        </xdr:cNvPr>
        <xdr:cNvSpPr txBox="1"/>
      </xdr:nvSpPr>
      <xdr:spPr>
        <a:xfrm>
          <a:off x="9829800" y="23880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819" name="TextBox 818">
          <a:extLst>
            <a:ext uri="{FF2B5EF4-FFF2-40B4-BE49-F238E27FC236}">
              <a16:creationId xmlns:a16="http://schemas.microsoft.com/office/drawing/2014/main" id="{7516B367-3A93-4091-BBFB-4C8C49CB48C1}"/>
            </a:ext>
          </a:extLst>
        </xdr:cNvPr>
        <xdr:cNvSpPr txBox="1"/>
      </xdr:nvSpPr>
      <xdr:spPr>
        <a:xfrm>
          <a:off x="9829800" y="23880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820" name="TextBox 819">
          <a:extLst>
            <a:ext uri="{FF2B5EF4-FFF2-40B4-BE49-F238E27FC236}">
              <a16:creationId xmlns:a16="http://schemas.microsoft.com/office/drawing/2014/main" id="{8076B17D-ABD7-41CC-9975-D68503BEEE9B}"/>
            </a:ext>
          </a:extLst>
        </xdr:cNvPr>
        <xdr:cNvSpPr txBox="1"/>
      </xdr:nvSpPr>
      <xdr:spPr>
        <a:xfrm>
          <a:off x="9829800" y="23880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821" name="TextBox 820">
          <a:extLst>
            <a:ext uri="{FF2B5EF4-FFF2-40B4-BE49-F238E27FC236}">
              <a16:creationId xmlns:a16="http://schemas.microsoft.com/office/drawing/2014/main" id="{1933A5CD-1B21-4E7D-B9E1-156222704536}"/>
            </a:ext>
          </a:extLst>
        </xdr:cNvPr>
        <xdr:cNvSpPr txBox="1"/>
      </xdr:nvSpPr>
      <xdr:spPr>
        <a:xfrm>
          <a:off x="9829800" y="23880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822" name="TextBox 821">
          <a:extLst>
            <a:ext uri="{FF2B5EF4-FFF2-40B4-BE49-F238E27FC236}">
              <a16:creationId xmlns:a16="http://schemas.microsoft.com/office/drawing/2014/main" id="{5BCB088E-2F12-41B7-A704-56BA5AA0BEA1}"/>
            </a:ext>
          </a:extLst>
        </xdr:cNvPr>
        <xdr:cNvSpPr txBox="1"/>
      </xdr:nvSpPr>
      <xdr:spPr>
        <a:xfrm>
          <a:off x="9829800" y="23880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823" name="TextBox 822">
          <a:extLst>
            <a:ext uri="{FF2B5EF4-FFF2-40B4-BE49-F238E27FC236}">
              <a16:creationId xmlns:a16="http://schemas.microsoft.com/office/drawing/2014/main" id="{D85B12A5-4232-4C99-9E90-345D153404CB}"/>
            </a:ext>
          </a:extLst>
        </xdr:cNvPr>
        <xdr:cNvSpPr txBox="1"/>
      </xdr:nvSpPr>
      <xdr:spPr>
        <a:xfrm>
          <a:off x="9829800" y="23880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824" name="TextBox 823">
          <a:extLst>
            <a:ext uri="{FF2B5EF4-FFF2-40B4-BE49-F238E27FC236}">
              <a16:creationId xmlns:a16="http://schemas.microsoft.com/office/drawing/2014/main" id="{10A05FAB-1B94-4BEA-AC01-508FF46285EE}"/>
            </a:ext>
          </a:extLst>
        </xdr:cNvPr>
        <xdr:cNvSpPr txBox="1"/>
      </xdr:nvSpPr>
      <xdr:spPr>
        <a:xfrm>
          <a:off x="9829800" y="23880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825" name="TextBox 824">
          <a:extLst>
            <a:ext uri="{FF2B5EF4-FFF2-40B4-BE49-F238E27FC236}">
              <a16:creationId xmlns:a16="http://schemas.microsoft.com/office/drawing/2014/main" id="{1A0C9A52-CABC-4B29-9303-49BF25BA0270}"/>
            </a:ext>
          </a:extLst>
        </xdr:cNvPr>
        <xdr:cNvSpPr txBox="1"/>
      </xdr:nvSpPr>
      <xdr:spPr>
        <a:xfrm>
          <a:off x="9829800" y="23880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826" name="TextBox 825">
          <a:extLst>
            <a:ext uri="{FF2B5EF4-FFF2-40B4-BE49-F238E27FC236}">
              <a16:creationId xmlns:a16="http://schemas.microsoft.com/office/drawing/2014/main" id="{1521C92C-AAC3-47DC-BAC2-7DC47AC57C3E}"/>
            </a:ext>
          </a:extLst>
        </xdr:cNvPr>
        <xdr:cNvSpPr txBox="1"/>
      </xdr:nvSpPr>
      <xdr:spPr>
        <a:xfrm>
          <a:off x="9829800" y="23880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827" name="TextBox 826">
          <a:extLst>
            <a:ext uri="{FF2B5EF4-FFF2-40B4-BE49-F238E27FC236}">
              <a16:creationId xmlns:a16="http://schemas.microsoft.com/office/drawing/2014/main" id="{B93172C3-7A87-42D3-95A7-7F1B000CECA1}"/>
            </a:ext>
          </a:extLst>
        </xdr:cNvPr>
        <xdr:cNvSpPr txBox="1"/>
      </xdr:nvSpPr>
      <xdr:spPr>
        <a:xfrm>
          <a:off x="9829800" y="23880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828" name="TextBox 827">
          <a:extLst>
            <a:ext uri="{FF2B5EF4-FFF2-40B4-BE49-F238E27FC236}">
              <a16:creationId xmlns:a16="http://schemas.microsoft.com/office/drawing/2014/main" id="{3BF9CAE0-9840-45D8-BB51-64ACD062E696}"/>
            </a:ext>
          </a:extLst>
        </xdr:cNvPr>
        <xdr:cNvSpPr txBox="1"/>
      </xdr:nvSpPr>
      <xdr:spPr>
        <a:xfrm>
          <a:off x="9829800" y="23880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829" name="TextBox 828">
          <a:extLst>
            <a:ext uri="{FF2B5EF4-FFF2-40B4-BE49-F238E27FC236}">
              <a16:creationId xmlns:a16="http://schemas.microsoft.com/office/drawing/2014/main" id="{88B2D598-08D2-453E-BA88-B13149B21DE9}"/>
            </a:ext>
          </a:extLst>
        </xdr:cNvPr>
        <xdr:cNvSpPr txBox="1"/>
      </xdr:nvSpPr>
      <xdr:spPr>
        <a:xfrm>
          <a:off x="9829800" y="23880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830" name="TextBox 829">
          <a:extLst>
            <a:ext uri="{FF2B5EF4-FFF2-40B4-BE49-F238E27FC236}">
              <a16:creationId xmlns:a16="http://schemas.microsoft.com/office/drawing/2014/main" id="{2AB713CF-8A2B-46B4-B416-0C654F067E8C}"/>
            </a:ext>
          </a:extLst>
        </xdr:cNvPr>
        <xdr:cNvSpPr txBox="1"/>
      </xdr:nvSpPr>
      <xdr:spPr>
        <a:xfrm>
          <a:off x="9829800" y="23880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831" name="TextBox 830">
          <a:extLst>
            <a:ext uri="{FF2B5EF4-FFF2-40B4-BE49-F238E27FC236}">
              <a16:creationId xmlns:a16="http://schemas.microsoft.com/office/drawing/2014/main" id="{36777C74-7F0C-4523-AEE3-21E5012A2A34}"/>
            </a:ext>
          </a:extLst>
        </xdr:cNvPr>
        <xdr:cNvSpPr txBox="1"/>
      </xdr:nvSpPr>
      <xdr:spPr>
        <a:xfrm>
          <a:off x="9829800" y="23880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832" name="TextBox 831">
          <a:extLst>
            <a:ext uri="{FF2B5EF4-FFF2-40B4-BE49-F238E27FC236}">
              <a16:creationId xmlns:a16="http://schemas.microsoft.com/office/drawing/2014/main" id="{A6B56915-473F-4116-8376-7885457284DD}"/>
            </a:ext>
          </a:extLst>
        </xdr:cNvPr>
        <xdr:cNvSpPr txBox="1"/>
      </xdr:nvSpPr>
      <xdr:spPr>
        <a:xfrm>
          <a:off x="9829800" y="23880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833" name="TextBox 832">
          <a:extLst>
            <a:ext uri="{FF2B5EF4-FFF2-40B4-BE49-F238E27FC236}">
              <a16:creationId xmlns:a16="http://schemas.microsoft.com/office/drawing/2014/main" id="{96DD7954-DB33-4E30-AF0C-D611FCAF244F}"/>
            </a:ext>
          </a:extLst>
        </xdr:cNvPr>
        <xdr:cNvSpPr txBox="1"/>
      </xdr:nvSpPr>
      <xdr:spPr>
        <a:xfrm>
          <a:off x="9829800" y="23880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834" name="TextBox 833">
          <a:extLst>
            <a:ext uri="{FF2B5EF4-FFF2-40B4-BE49-F238E27FC236}">
              <a16:creationId xmlns:a16="http://schemas.microsoft.com/office/drawing/2014/main" id="{95D73C50-0C90-4F82-A89B-ADF33B30CF09}"/>
            </a:ext>
          </a:extLst>
        </xdr:cNvPr>
        <xdr:cNvSpPr txBox="1"/>
      </xdr:nvSpPr>
      <xdr:spPr>
        <a:xfrm>
          <a:off x="9829800" y="23880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835" name="TextBox 834">
          <a:extLst>
            <a:ext uri="{FF2B5EF4-FFF2-40B4-BE49-F238E27FC236}">
              <a16:creationId xmlns:a16="http://schemas.microsoft.com/office/drawing/2014/main" id="{42B81430-CE93-4656-8944-FD687CAFAB1C}"/>
            </a:ext>
          </a:extLst>
        </xdr:cNvPr>
        <xdr:cNvSpPr txBox="1"/>
      </xdr:nvSpPr>
      <xdr:spPr>
        <a:xfrm>
          <a:off x="9829800" y="23880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836" name="TextBox 835">
          <a:extLst>
            <a:ext uri="{FF2B5EF4-FFF2-40B4-BE49-F238E27FC236}">
              <a16:creationId xmlns:a16="http://schemas.microsoft.com/office/drawing/2014/main" id="{E6A57D6B-3C93-47AD-AB77-2D54A297EE37}"/>
            </a:ext>
          </a:extLst>
        </xdr:cNvPr>
        <xdr:cNvSpPr txBox="1"/>
      </xdr:nvSpPr>
      <xdr:spPr>
        <a:xfrm>
          <a:off x="9829800" y="23880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837" name="TextBox 836">
          <a:extLst>
            <a:ext uri="{FF2B5EF4-FFF2-40B4-BE49-F238E27FC236}">
              <a16:creationId xmlns:a16="http://schemas.microsoft.com/office/drawing/2014/main" id="{4013A9CA-25F3-480F-ABDB-2AB7ADD037BD}"/>
            </a:ext>
          </a:extLst>
        </xdr:cNvPr>
        <xdr:cNvSpPr txBox="1"/>
      </xdr:nvSpPr>
      <xdr:spPr>
        <a:xfrm>
          <a:off x="9829800" y="23880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838" name="TextBox 837">
          <a:extLst>
            <a:ext uri="{FF2B5EF4-FFF2-40B4-BE49-F238E27FC236}">
              <a16:creationId xmlns:a16="http://schemas.microsoft.com/office/drawing/2014/main" id="{89125796-F53C-46BA-950A-3641CD9CB64B}"/>
            </a:ext>
          </a:extLst>
        </xdr:cNvPr>
        <xdr:cNvSpPr txBox="1"/>
      </xdr:nvSpPr>
      <xdr:spPr>
        <a:xfrm>
          <a:off x="9829800" y="23880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839" name="TextBox 838">
          <a:extLst>
            <a:ext uri="{FF2B5EF4-FFF2-40B4-BE49-F238E27FC236}">
              <a16:creationId xmlns:a16="http://schemas.microsoft.com/office/drawing/2014/main" id="{A2D50E91-05E8-4811-ACAF-091C42FE1F15}"/>
            </a:ext>
          </a:extLst>
        </xdr:cNvPr>
        <xdr:cNvSpPr txBox="1"/>
      </xdr:nvSpPr>
      <xdr:spPr>
        <a:xfrm>
          <a:off x="9829800" y="23880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840" name="TextBox 839">
          <a:extLst>
            <a:ext uri="{FF2B5EF4-FFF2-40B4-BE49-F238E27FC236}">
              <a16:creationId xmlns:a16="http://schemas.microsoft.com/office/drawing/2014/main" id="{13EC4C9A-6234-42DC-9671-55739DA40D02}"/>
            </a:ext>
          </a:extLst>
        </xdr:cNvPr>
        <xdr:cNvSpPr txBox="1"/>
      </xdr:nvSpPr>
      <xdr:spPr>
        <a:xfrm>
          <a:off x="9829800" y="23880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841" name="TextBox 840">
          <a:extLst>
            <a:ext uri="{FF2B5EF4-FFF2-40B4-BE49-F238E27FC236}">
              <a16:creationId xmlns:a16="http://schemas.microsoft.com/office/drawing/2014/main" id="{64C7D8CA-0263-4DA1-ABD2-505439738B1E}"/>
            </a:ext>
          </a:extLst>
        </xdr:cNvPr>
        <xdr:cNvSpPr txBox="1"/>
      </xdr:nvSpPr>
      <xdr:spPr>
        <a:xfrm>
          <a:off x="9829800" y="23880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842" name="TextBox 841">
          <a:extLst>
            <a:ext uri="{FF2B5EF4-FFF2-40B4-BE49-F238E27FC236}">
              <a16:creationId xmlns:a16="http://schemas.microsoft.com/office/drawing/2014/main" id="{6937BF96-2953-4CA0-BF22-E478282C4E02}"/>
            </a:ext>
          </a:extLst>
        </xdr:cNvPr>
        <xdr:cNvSpPr txBox="1"/>
      </xdr:nvSpPr>
      <xdr:spPr>
        <a:xfrm>
          <a:off x="9829800" y="23880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843" name="TextBox 842">
          <a:extLst>
            <a:ext uri="{FF2B5EF4-FFF2-40B4-BE49-F238E27FC236}">
              <a16:creationId xmlns:a16="http://schemas.microsoft.com/office/drawing/2014/main" id="{B432E456-93C8-4E81-AAF2-EDD28E085F8A}"/>
            </a:ext>
          </a:extLst>
        </xdr:cNvPr>
        <xdr:cNvSpPr txBox="1"/>
      </xdr:nvSpPr>
      <xdr:spPr>
        <a:xfrm>
          <a:off x="9829800" y="23880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844" name="TextBox 843">
          <a:extLst>
            <a:ext uri="{FF2B5EF4-FFF2-40B4-BE49-F238E27FC236}">
              <a16:creationId xmlns:a16="http://schemas.microsoft.com/office/drawing/2014/main" id="{4087D7F9-E757-4F59-B7F4-ACADBC699E6F}"/>
            </a:ext>
          </a:extLst>
        </xdr:cNvPr>
        <xdr:cNvSpPr txBox="1"/>
      </xdr:nvSpPr>
      <xdr:spPr>
        <a:xfrm>
          <a:off x="9829800" y="23880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845" name="TextBox 844">
          <a:extLst>
            <a:ext uri="{FF2B5EF4-FFF2-40B4-BE49-F238E27FC236}">
              <a16:creationId xmlns:a16="http://schemas.microsoft.com/office/drawing/2014/main" id="{E2F411A7-2F91-42D7-9C06-816AB6C2F432}"/>
            </a:ext>
          </a:extLst>
        </xdr:cNvPr>
        <xdr:cNvSpPr txBox="1"/>
      </xdr:nvSpPr>
      <xdr:spPr>
        <a:xfrm>
          <a:off x="9829800" y="23880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846" name="TextBox 845">
          <a:extLst>
            <a:ext uri="{FF2B5EF4-FFF2-40B4-BE49-F238E27FC236}">
              <a16:creationId xmlns:a16="http://schemas.microsoft.com/office/drawing/2014/main" id="{8C045191-A448-4F2F-91B1-795183E1FF6A}"/>
            </a:ext>
          </a:extLst>
        </xdr:cNvPr>
        <xdr:cNvSpPr txBox="1"/>
      </xdr:nvSpPr>
      <xdr:spPr>
        <a:xfrm>
          <a:off x="9829800" y="23880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847" name="TextBox 846">
          <a:extLst>
            <a:ext uri="{FF2B5EF4-FFF2-40B4-BE49-F238E27FC236}">
              <a16:creationId xmlns:a16="http://schemas.microsoft.com/office/drawing/2014/main" id="{7DE57C05-A5EC-4A9E-A9CA-D977979E2398}"/>
            </a:ext>
          </a:extLst>
        </xdr:cNvPr>
        <xdr:cNvSpPr txBox="1"/>
      </xdr:nvSpPr>
      <xdr:spPr>
        <a:xfrm>
          <a:off x="9829800" y="23880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848" name="TextBox 847">
          <a:extLst>
            <a:ext uri="{FF2B5EF4-FFF2-40B4-BE49-F238E27FC236}">
              <a16:creationId xmlns:a16="http://schemas.microsoft.com/office/drawing/2014/main" id="{FA7C1FAF-078F-4C1D-A016-9624C3BB1DC2}"/>
            </a:ext>
          </a:extLst>
        </xdr:cNvPr>
        <xdr:cNvSpPr txBox="1"/>
      </xdr:nvSpPr>
      <xdr:spPr>
        <a:xfrm>
          <a:off x="9829800" y="23880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849" name="TextBox 848">
          <a:extLst>
            <a:ext uri="{FF2B5EF4-FFF2-40B4-BE49-F238E27FC236}">
              <a16:creationId xmlns:a16="http://schemas.microsoft.com/office/drawing/2014/main" id="{8028CD77-019E-4E30-A7E0-4AE019F73DD7}"/>
            </a:ext>
          </a:extLst>
        </xdr:cNvPr>
        <xdr:cNvSpPr txBox="1"/>
      </xdr:nvSpPr>
      <xdr:spPr>
        <a:xfrm>
          <a:off x="9829800" y="23880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850" name="TextBox 849">
          <a:extLst>
            <a:ext uri="{FF2B5EF4-FFF2-40B4-BE49-F238E27FC236}">
              <a16:creationId xmlns:a16="http://schemas.microsoft.com/office/drawing/2014/main" id="{94BEEAD2-0CF9-441B-A614-A3C6CFA301CD}"/>
            </a:ext>
          </a:extLst>
        </xdr:cNvPr>
        <xdr:cNvSpPr txBox="1"/>
      </xdr:nvSpPr>
      <xdr:spPr>
        <a:xfrm>
          <a:off x="9829800" y="23880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851" name="TextBox 850">
          <a:extLst>
            <a:ext uri="{FF2B5EF4-FFF2-40B4-BE49-F238E27FC236}">
              <a16:creationId xmlns:a16="http://schemas.microsoft.com/office/drawing/2014/main" id="{309306E8-CDBC-42AC-A04D-FE723C1C2356}"/>
            </a:ext>
          </a:extLst>
        </xdr:cNvPr>
        <xdr:cNvSpPr txBox="1"/>
      </xdr:nvSpPr>
      <xdr:spPr>
        <a:xfrm>
          <a:off x="9829800" y="23880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852" name="TextBox 851">
          <a:extLst>
            <a:ext uri="{FF2B5EF4-FFF2-40B4-BE49-F238E27FC236}">
              <a16:creationId xmlns:a16="http://schemas.microsoft.com/office/drawing/2014/main" id="{B7F8D186-D3E7-453F-A281-DB51CB3E7B96}"/>
            </a:ext>
          </a:extLst>
        </xdr:cNvPr>
        <xdr:cNvSpPr txBox="1"/>
      </xdr:nvSpPr>
      <xdr:spPr>
        <a:xfrm>
          <a:off x="9829800" y="23880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853" name="TextBox 852">
          <a:extLst>
            <a:ext uri="{FF2B5EF4-FFF2-40B4-BE49-F238E27FC236}">
              <a16:creationId xmlns:a16="http://schemas.microsoft.com/office/drawing/2014/main" id="{AC7BAE7A-38AC-472A-B47C-AEF31F899E0B}"/>
            </a:ext>
          </a:extLst>
        </xdr:cNvPr>
        <xdr:cNvSpPr txBox="1"/>
      </xdr:nvSpPr>
      <xdr:spPr>
        <a:xfrm>
          <a:off x="9829800" y="23880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854" name="TextBox 853">
          <a:extLst>
            <a:ext uri="{FF2B5EF4-FFF2-40B4-BE49-F238E27FC236}">
              <a16:creationId xmlns:a16="http://schemas.microsoft.com/office/drawing/2014/main" id="{E0B3887E-116B-4F2D-8359-E95FE57A25CA}"/>
            </a:ext>
          </a:extLst>
        </xdr:cNvPr>
        <xdr:cNvSpPr txBox="1"/>
      </xdr:nvSpPr>
      <xdr:spPr>
        <a:xfrm>
          <a:off x="9829800" y="23880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855" name="TextBox 854">
          <a:extLst>
            <a:ext uri="{FF2B5EF4-FFF2-40B4-BE49-F238E27FC236}">
              <a16:creationId xmlns:a16="http://schemas.microsoft.com/office/drawing/2014/main" id="{912BD319-D333-46CA-9562-2C7E5C064D9E}"/>
            </a:ext>
          </a:extLst>
        </xdr:cNvPr>
        <xdr:cNvSpPr txBox="1"/>
      </xdr:nvSpPr>
      <xdr:spPr>
        <a:xfrm>
          <a:off x="9829800" y="23880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856" name="TextBox 855">
          <a:extLst>
            <a:ext uri="{FF2B5EF4-FFF2-40B4-BE49-F238E27FC236}">
              <a16:creationId xmlns:a16="http://schemas.microsoft.com/office/drawing/2014/main" id="{950B5028-AC8A-4CF3-9621-7B4FA6C4A571}"/>
            </a:ext>
          </a:extLst>
        </xdr:cNvPr>
        <xdr:cNvSpPr txBox="1"/>
      </xdr:nvSpPr>
      <xdr:spPr>
        <a:xfrm>
          <a:off x="9829800" y="23880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857" name="TextBox 856">
          <a:extLst>
            <a:ext uri="{FF2B5EF4-FFF2-40B4-BE49-F238E27FC236}">
              <a16:creationId xmlns:a16="http://schemas.microsoft.com/office/drawing/2014/main" id="{F550F31C-0507-4F87-8AFF-F21DC35DDA07}"/>
            </a:ext>
          </a:extLst>
        </xdr:cNvPr>
        <xdr:cNvSpPr txBox="1"/>
      </xdr:nvSpPr>
      <xdr:spPr>
        <a:xfrm>
          <a:off x="9829800" y="23880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858" name="TextBox 857">
          <a:extLst>
            <a:ext uri="{FF2B5EF4-FFF2-40B4-BE49-F238E27FC236}">
              <a16:creationId xmlns:a16="http://schemas.microsoft.com/office/drawing/2014/main" id="{B84D04BF-C458-4ED6-A372-58F77F221147}"/>
            </a:ext>
          </a:extLst>
        </xdr:cNvPr>
        <xdr:cNvSpPr txBox="1"/>
      </xdr:nvSpPr>
      <xdr:spPr>
        <a:xfrm>
          <a:off x="9829800" y="23880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859" name="TextBox 858">
          <a:extLst>
            <a:ext uri="{FF2B5EF4-FFF2-40B4-BE49-F238E27FC236}">
              <a16:creationId xmlns:a16="http://schemas.microsoft.com/office/drawing/2014/main" id="{5CFE2AF9-6589-40A0-B529-DB7B41FF8E60}"/>
            </a:ext>
          </a:extLst>
        </xdr:cNvPr>
        <xdr:cNvSpPr txBox="1"/>
      </xdr:nvSpPr>
      <xdr:spPr>
        <a:xfrm>
          <a:off x="9829800" y="23880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860" name="TextBox 859">
          <a:extLst>
            <a:ext uri="{FF2B5EF4-FFF2-40B4-BE49-F238E27FC236}">
              <a16:creationId xmlns:a16="http://schemas.microsoft.com/office/drawing/2014/main" id="{099E2DB2-D506-4703-8CDE-C44E95DD122E}"/>
            </a:ext>
          </a:extLst>
        </xdr:cNvPr>
        <xdr:cNvSpPr txBox="1"/>
      </xdr:nvSpPr>
      <xdr:spPr>
        <a:xfrm>
          <a:off x="9829800" y="23880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861" name="TextBox 860">
          <a:extLst>
            <a:ext uri="{FF2B5EF4-FFF2-40B4-BE49-F238E27FC236}">
              <a16:creationId xmlns:a16="http://schemas.microsoft.com/office/drawing/2014/main" id="{CAF5591E-3994-4AF2-B33F-3FCC8E40EE70}"/>
            </a:ext>
          </a:extLst>
        </xdr:cNvPr>
        <xdr:cNvSpPr txBox="1"/>
      </xdr:nvSpPr>
      <xdr:spPr>
        <a:xfrm>
          <a:off x="9829800" y="23880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862" name="TextBox 861">
          <a:extLst>
            <a:ext uri="{FF2B5EF4-FFF2-40B4-BE49-F238E27FC236}">
              <a16:creationId xmlns:a16="http://schemas.microsoft.com/office/drawing/2014/main" id="{96058140-AD05-4911-811B-37E0A4B4DF06}"/>
            </a:ext>
          </a:extLst>
        </xdr:cNvPr>
        <xdr:cNvSpPr txBox="1"/>
      </xdr:nvSpPr>
      <xdr:spPr>
        <a:xfrm>
          <a:off x="9829800" y="23880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863" name="TextBox 862">
          <a:extLst>
            <a:ext uri="{FF2B5EF4-FFF2-40B4-BE49-F238E27FC236}">
              <a16:creationId xmlns:a16="http://schemas.microsoft.com/office/drawing/2014/main" id="{F974B55B-D636-43B5-BA51-FA8D66263DBB}"/>
            </a:ext>
          </a:extLst>
        </xdr:cNvPr>
        <xdr:cNvSpPr txBox="1"/>
      </xdr:nvSpPr>
      <xdr:spPr>
        <a:xfrm>
          <a:off x="9829800" y="23880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864" name="TextBox 863">
          <a:extLst>
            <a:ext uri="{FF2B5EF4-FFF2-40B4-BE49-F238E27FC236}">
              <a16:creationId xmlns:a16="http://schemas.microsoft.com/office/drawing/2014/main" id="{0BC365BD-A110-478D-8C58-4C581F8B42CD}"/>
            </a:ext>
          </a:extLst>
        </xdr:cNvPr>
        <xdr:cNvSpPr txBox="1"/>
      </xdr:nvSpPr>
      <xdr:spPr>
        <a:xfrm>
          <a:off x="9829800" y="23880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865" name="TextBox 864">
          <a:extLst>
            <a:ext uri="{FF2B5EF4-FFF2-40B4-BE49-F238E27FC236}">
              <a16:creationId xmlns:a16="http://schemas.microsoft.com/office/drawing/2014/main" id="{F1B5831E-51F8-40E3-8034-31C3B5D7275C}"/>
            </a:ext>
          </a:extLst>
        </xdr:cNvPr>
        <xdr:cNvSpPr txBox="1"/>
      </xdr:nvSpPr>
      <xdr:spPr>
        <a:xfrm>
          <a:off x="9829800" y="23880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866" name="TextBox 865">
          <a:extLst>
            <a:ext uri="{FF2B5EF4-FFF2-40B4-BE49-F238E27FC236}">
              <a16:creationId xmlns:a16="http://schemas.microsoft.com/office/drawing/2014/main" id="{3BD712A8-FDF7-46A7-A54C-8567E367AD85}"/>
            </a:ext>
          </a:extLst>
        </xdr:cNvPr>
        <xdr:cNvSpPr txBox="1"/>
      </xdr:nvSpPr>
      <xdr:spPr>
        <a:xfrm>
          <a:off x="9829800" y="23880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867" name="TextBox 866">
          <a:extLst>
            <a:ext uri="{FF2B5EF4-FFF2-40B4-BE49-F238E27FC236}">
              <a16:creationId xmlns:a16="http://schemas.microsoft.com/office/drawing/2014/main" id="{61F09FB5-E186-4126-93E3-4384F602AC37}"/>
            </a:ext>
          </a:extLst>
        </xdr:cNvPr>
        <xdr:cNvSpPr txBox="1"/>
      </xdr:nvSpPr>
      <xdr:spPr>
        <a:xfrm>
          <a:off x="9829800" y="23880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868" name="TextBox 867">
          <a:extLst>
            <a:ext uri="{FF2B5EF4-FFF2-40B4-BE49-F238E27FC236}">
              <a16:creationId xmlns:a16="http://schemas.microsoft.com/office/drawing/2014/main" id="{A19CE291-F20A-4156-8CC7-2B22A95E04CD}"/>
            </a:ext>
          </a:extLst>
        </xdr:cNvPr>
        <xdr:cNvSpPr txBox="1"/>
      </xdr:nvSpPr>
      <xdr:spPr>
        <a:xfrm>
          <a:off x="9829800" y="23880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869" name="TextBox 868">
          <a:extLst>
            <a:ext uri="{FF2B5EF4-FFF2-40B4-BE49-F238E27FC236}">
              <a16:creationId xmlns:a16="http://schemas.microsoft.com/office/drawing/2014/main" id="{59D4018A-F9A9-433C-9601-384C92F4CC01}"/>
            </a:ext>
          </a:extLst>
        </xdr:cNvPr>
        <xdr:cNvSpPr txBox="1"/>
      </xdr:nvSpPr>
      <xdr:spPr>
        <a:xfrm>
          <a:off x="9829800" y="23880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870" name="TextBox 869">
          <a:extLst>
            <a:ext uri="{FF2B5EF4-FFF2-40B4-BE49-F238E27FC236}">
              <a16:creationId xmlns:a16="http://schemas.microsoft.com/office/drawing/2014/main" id="{C80AD9F4-4C06-44EF-90B0-0DC8CEAA0DE2}"/>
            </a:ext>
          </a:extLst>
        </xdr:cNvPr>
        <xdr:cNvSpPr txBox="1"/>
      </xdr:nvSpPr>
      <xdr:spPr>
        <a:xfrm>
          <a:off x="9829800" y="23880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871" name="TextBox 870">
          <a:extLst>
            <a:ext uri="{FF2B5EF4-FFF2-40B4-BE49-F238E27FC236}">
              <a16:creationId xmlns:a16="http://schemas.microsoft.com/office/drawing/2014/main" id="{812DCDAB-153B-4CAF-8A41-A25919737E13}"/>
            </a:ext>
          </a:extLst>
        </xdr:cNvPr>
        <xdr:cNvSpPr txBox="1"/>
      </xdr:nvSpPr>
      <xdr:spPr>
        <a:xfrm>
          <a:off x="9829800" y="23880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872" name="TextBox 871">
          <a:extLst>
            <a:ext uri="{FF2B5EF4-FFF2-40B4-BE49-F238E27FC236}">
              <a16:creationId xmlns:a16="http://schemas.microsoft.com/office/drawing/2014/main" id="{B7377535-879D-42C4-A6B2-734CE12262BC}"/>
            </a:ext>
          </a:extLst>
        </xdr:cNvPr>
        <xdr:cNvSpPr txBox="1"/>
      </xdr:nvSpPr>
      <xdr:spPr>
        <a:xfrm>
          <a:off x="9829800" y="23880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873" name="TextBox 872">
          <a:extLst>
            <a:ext uri="{FF2B5EF4-FFF2-40B4-BE49-F238E27FC236}">
              <a16:creationId xmlns:a16="http://schemas.microsoft.com/office/drawing/2014/main" id="{00654EB7-86F0-466D-8536-6967B8ED04ED}"/>
            </a:ext>
          </a:extLst>
        </xdr:cNvPr>
        <xdr:cNvSpPr txBox="1"/>
      </xdr:nvSpPr>
      <xdr:spPr>
        <a:xfrm>
          <a:off x="9829800" y="23880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874" name="TextBox 873">
          <a:extLst>
            <a:ext uri="{FF2B5EF4-FFF2-40B4-BE49-F238E27FC236}">
              <a16:creationId xmlns:a16="http://schemas.microsoft.com/office/drawing/2014/main" id="{F05D5CFE-7C04-424B-801B-13291743B5BD}"/>
            </a:ext>
          </a:extLst>
        </xdr:cNvPr>
        <xdr:cNvSpPr txBox="1"/>
      </xdr:nvSpPr>
      <xdr:spPr>
        <a:xfrm>
          <a:off x="9829800" y="23880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875" name="TextBox 874">
          <a:extLst>
            <a:ext uri="{FF2B5EF4-FFF2-40B4-BE49-F238E27FC236}">
              <a16:creationId xmlns:a16="http://schemas.microsoft.com/office/drawing/2014/main" id="{E2FCF319-F82B-4B0B-AB60-99552759E539}"/>
            </a:ext>
          </a:extLst>
        </xdr:cNvPr>
        <xdr:cNvSpPr txBox="1"/>
      </xdr:nvSpPr>
      <xdr:spPr>
        <a:xfrm>
          <a:off x="9829800" y="23880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876" name="TextBox 875">
          <a:extLst>
            <a:ext uri="{FF2B5EF4-FFF2-40B4-BE49-F238E27FC236}">
              <a16:creationId xmlns:a16="http://schemas.microsoft.com/office/drawing/2014/main" id="{E55061B4-5632-4B3B-AB73-B4F44869656F}"/>
            </a:ext>
          </a:extLst>
        </xdr:cNvPr>
        <xdr:cNvSpPr txBox="1"/>
      </xdr:nvSpPr>
      <xdr:spPr>
        <a:xfrm>
          <a:off x="9829800" y="23880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877" name="TextBox 876">
          <a:extLst>
            <a:ext uri="{FF2B5EF4-FFF2-40B4-BE49-F238E27FC236}">
              <a16:creationId xmlns:a16="http://schemas.microsoft.com/office/drawing/2014/main" id="{0DEC3B88-6741-4462-99BA-947B7E047B34}"/>
            </a:ext>
          </a:extLst>
        </xdr:cNvPr>
        <xdr:cNvSpPr txBox="1"/>
      </xdr:nvSpPr>
      <xdr:spPr>
        <a:xfrm>
          <a:off x="9829800" y="23880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878" name="TextBox 877">
          <a:extLst>
            <a:ext uri="{FF2B5EF4-FFF2-40B4-BE49-F238E27FC236}">
              <a16:creationId xmlns:a16="http://schemas.microsoft.com/office/drawing/2014/main" id="{0B19DCB7-C18A-4027-8C0C-4FCEFA6ADC56}"/>
            </a:ext>
          </a:extLst>
        </xdr:cNvPr>
        <xdr:cNvSpPr txBox="1"/>
      </xdr:nvSpPr>
      <xdr:spPr>
        <a:xfrm>
          <a:off x="9829800" y="23880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879" name="TextBox 878">
          <a:extLst>
            <a:ext uri="{FF2B5EF4-FFF2-40B4-BE49-F238E27FC236}">
              <a16:creationId xmlns:a16="http://schemas.microsoft.com/office/drawing/2014/main" id="{FE2A3583-F610-4C7A-93C5-C214152CDC7B}"/>
            </a:ext>
          </a:extLst>
        </xdr:cNvPr>
        <xdr:cNvSpPr txBox="1"/>
      </xdr:nvSpPr>
      <xdr:spPr>
        <a:xfrm>
          <a:off x="9829800" y="23880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880" name="TextBox 879">
          <a:extLst>
            <a:ext uri="{FF2B5EF4-FFF2-40B4-BE49-F238E27FC236}">
              <a16:creationId xmlns:a16="http://schemas.microsoft.com/office/drawing/2014/main" id="{ED5F1A3B-6BF9-408C-B791-F04BB6761208}"/>
            </a:ext>
          </a:extLst>
        </xdr:cNvPr>
        <xdr:cNvSpPr txBox="1"/>
      </xdr:nvSpPr>
      <xdr:spPr>
        <a:xfrm>
          <a:off x="9829800" y="23880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881" name="TextBox 880">
          <a:extLst>
            <a:ext uri="{FF2B5EF4-FFF2-40B4-BE49-F238E27FC236}">
              <a16:creationId xmlns:a16="http://schemas.microsoft.com/office/drawing/2014/main" id="{9C1930BD-E22F-4FF0-964B-52DEEA3F857B}"/>
            </a:ext>
          </a:extLst>
        </xdr:cNvPr>
        <xdr:cNvSpPr txBox="1"/>
      </xdr:nvSpPr>
      <xdr:spPr>
        <a:xfrm>
          <a:off x="9829800" y="23880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882" name="TextBox 881">
          <a:extLst>
            <a:ext uri="{FF2B5EF4-FFF2-40B4-BE49-F238E27FC236}">
              <a16:creationId xmlns:a16="http://schemas.microsoft.com/office/drawing/2014/main" id="{BC94535B-0509-4868-B564-4F716B415950}"/>
            </a:ext>
          </a:extLst>
        </xdr:cNvPr>
        <xdr:cNvSpPr txBox="1"/>
      </xdr:nvSpPr>
      <xdr:spPr>
        <a:xfrm>
          <a:off x="9829800" y="23880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883" name="TextBox 882">
          <a:extLst>
            <a:ext uri="{FF2B5EF4-FFF2-40B4-BE49-F238E27FC236}">
              <a16:creationId xmlns:a16="http://schemas.microsoft.com/office/drawing/2014/main" id="{46942F99-E8E4-42D0-8A17-9223810EE4F2}"/>
            </a:ext>
          </a:extLst>
        </xdr:cNvPr>
        <xdr:cNvSpPr txBox="1"/>
      </xdr:nvSpPr>
      <xdr:spPr>
        <a:xfrm>
          <a:off x="9829800" y="23880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884" name="TextBox 883">
          <a:extLst>
            <a:ext uri="{FF2B5EF4-FFF2-40B4-BE49-F238E27FC236}">
              <a16:creationId xmlns:a16="http://schemas.microsoft.com/office/drawing/2014/main" id="{FDE8CB1C-47E2-44D0-8DCB-3DB81DE1CFD6}"/>
            </a:ext>
          </a:extLst>
        </xdr:cNvPr>
        <xdr:cNvSpPr txBox="1"/>
      </xdr:nvSpPr>
      <xdr:spPr>
        <a:xfrm>
          <a:off x="9829800" y="23880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736</xdr:row>
      <xdr:rowOff>0</xdr:rowOff>
    </xdr:from>
    <xdr:ext cx="184731" cy="264560"/>
    <xdr:sp macro="" textlink="">
      <xdr:nvSpPr>
        <xdr:cNvPr id="885" name="TextBox 884">
          <a:extLst>
            <a:ext uri="{FF2B5EF4-FFF2-40B4-BE49-F238E27FC236}">
              <a16:creationId xmlns:a16="http://schemas.microsoft.com/office/drawing/2014/main" id="{7D0CDBB0-6763-409C-BC69-3048C928E6C0}"/>
            </a:ext>
          </a:extLst>
        </xdr:cNvPr>
        <xdr:cNvSpPr txBox="1"/>
      </xdr:nvSpPr>
      <xdr:spPr>
        <a:xfrm>
          <a:off x="9829800" y="23880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886" name="TextBox 885">
          <a:extLst>
            <a:ext uri="{FF2B5EF4-FFF2-40B4-BE49-F238E27FC236}">
              <a16:creationId xmlns:a16="http://schemas.microsoft.com/office/drawing/2014/main" id="{DC7E3B84-39AF-4B2B-A383-67CCE8FD3A73}"/>
            </a:ext>
          </a:extLst>
        </xdr:cNvPr>
        <xdr:cNvSpPr txBox="1"/>
      </xdr:nvSpPr>
      <xdr:spPr>
        <a:xfrm>
          <a:off x="9829800" y="239184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887" name="TextBox 886">
          <a:extLst>
            <a:ext uri="{FF2B5EF4-FFF2-40B4-BE49-F238E27FC236}">
              <a16:creationId xmlns:a16="http://schemas.microsoft.com/office/drawing/2014/main" id="{FAE03ADD-3A61-49EF-B307-FDA38332B0E1}"/>
            </a:ext>
          </a:extLst>
        </xdr:cNvPr>
        <xdr:cNvSpPr txBox="1"/>
      </xdr:nvSpPr>
      <xdr:spPr>
        <a:xfrm>
          <a:off x="9829800" y="239184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888" name="TextBox 887">
          <a:extLst>
            <a:ext uri="{FF2B5EF4-FFF2-40B4-BE49-F238E27FC236}">
              <a16:creationId xmlns:a16="http://schemas.microsoft.com/office/drawing/2014/main" id="{13707D71-B3F8-4A16-A9D1-8B25C0FD4E93}"/>
            </a:ext>
          </a:extLst>
        </xdr:cNvPr>
        <xdr:cNvSpPr txBox="1"/>
      </xdr:nvSpPr>
      <xdr:spPr>
        <a:xfrm>
          <a:off x="9829800" y="239184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889" name="TextBox 888">
          <a:extLst>
            <a:ext uri="{FF2B5EF4-FFF2-40B4-BE49-F238E27FC236}">
              <a16:creationId xmlns:a16="http://schemas.microsoft.com/office/drawing/2014/main" id="{A4965A81-E9CB-4412-9B04-2D72974A9A35}"/>
            </a:ext>
          </a:extLst>
        </xdr:cNvPr>
        <xdr:cNvSpPr txBox="1"/>
      </xdr:nvSpPr>
      <xdr:spPr>
        <a:xfrm>
          <a:off x="9829800" y="239184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890" name="TextBox 889">
          <a:extLst>
            <a:ext uri="{FF2B5EF4-FFF2-40B4-BE49-F238E27FC236}">
              <a16:creationId xmlns:a16="http://schemas.microsoft.com/office/drawing/2014/main" id="{DCD08EF7-8FF8-429D-B0C7-B7843A8E7B19}"/>
            </a:ext>
          </a:extLst>
        </xdr:cNvPr>
        <xdr:cNvSpPr txBox="1"/>
      </xdr:nvSpPr>
      <xdr:spPr>
        <a:xfrm>
          <a:off x="9829800" y="239184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891" name="TextBox 890">
          <a:extLst>
            <a:ext uri="{FF2B5EF4-FFF2-40B4-BE49-F238E27FC236}">
              <a16:creationId xmlns:a16="http://schemas.microsoft.com/office/drawing/2014/main" id="{E66242F1-0E8A-44A5-9517-B3E73AD99E36}"/>
            </a:ext>
          </a:extLst>
        </xdr:cNvPr>
        <xdr:cNvSpPr txBox="1"/>
      </xdr:nvSpPr>
      <xdr:spPr>
        <a:xfrm>
          <a:off x="9829800" y="239184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892" name="TextBox 891">
          <a:extLst>
            <a:ext uri="{FF2B5EF4-FFF2-40B4-BE49-F238E27FC236}">
              <a16:creationId xmlns:a16="http://schemas.microsoft.com/office/drawing/2014/main" id="{95725D9D-5F56-4310-A64A-E6CEB9586EBF}"/>
            </a:ext>
          </a:extLst>
        </xdr:cNvPr>
        <xdr:cNvSpPr txBox="1"/>
      </xdr:nvSpPr>
      <xdr:spPr>
        <a:xfrm>
          <a:off x="9829800" y="239184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893" name="TextBox 892">
          <a:extLst>
            <a:ext uri="{FF2B5EF4-FFF2-40B4-BE49-F238E27FC236}">
              <a16:creationId xmlns:a16="http://schemas.microsoft.com/office/drawing/2014/main" id="{7D5F5758-D521-44AD-AAAB-009069198742}"/>
            </a:ext>
          </a:extLst>
        </xdr:cNvPr>
        <xdr:cNvSpPr txBox="1"/>
      </xdr:nvSpPr>
      <xdr:spPr>
        <a:xfrm>
          <a:off x="9829800" y="239184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894" name="TextBox 893">
          <a:extLst>
            <a:ext uri="{FF2B5EF4-FFF2-40B4-BE49-F238E27FC236}">
              <a16:creationId xmlns:a16="http://schemas.microsoft.com/office/drawing/2014/main" id="{8C14A788-C816-4AA4-974B-E99F99A10C8D}"/>
            </a:ext>
          </a:extLst>
        </xdr:cNvPr>
        <xdr:cNvSpPr txBox="1"/>
      </xdr:nvSpPr>
      <xdr:spPr>
        <a:xfrm>
          <a:off x="9829800" y="239184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895" name="TextBox 894">
          <a:extLst>
            <a:ext uri="{FF2B5EF4-FFF2-40B4-BE49-F238E27FC236}">
              <a16:creationId xmlns:a16="http://schemas.microsoft.com/office/drawing/2014/main" id="{79850107-CDA7-4F19-B695-89D19785BF29}"/>
            </a:ext>
          </a:extLst>
        </xdr:cNvPr>
        <xdr:cNvSpPr txBox="1"/>
      </xdr:nvSpPr>
      <xdr:spPr>
        <a:xfrm>
          <a:off x="9829800" y="239184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896" name="TextBox 895">
          <a:extLst>
            <a:ext uri="{FF2B5EF4-FFF2-40B4-BE49-F238E27FC236}">
              <a16:creationId xmlns:a16="http://schemas.microsoft.com/office/drawing/2014/main" id="{90675738-E304-4C9C-BBA8-161DB0025405}"/>
            </a:ext>
          </a:extLst>
        </xdr:cNvPr>
        <xdr:cNvSpPr txBox="1"/>
      </xdr:nvSpPr>
      <xdr:spPr>
        <a:xfrm>
          <a:off x="9829800" y="239184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897" name="TextBox 896">
          <a:extLst>
            <a:ext uri="{FF2B5EF4-FFF2-40B4-BE49-F238E27FC236}">
              <a16:creationId xmlns:a16="http://schemas.microsoft.com/office/drawing/2014/main" id="{A7D8465B-0389-4C19-9862-8545698ECA32}"/>
            </a:ext>
          </a:extLst>
        </xdr:cNvPr>
        <xdr:cNvSpPr txBox="1"/>
      </xdr:nvSpPr>
      <xdr:spPr>
        <a:xfrm>
          <a:off x="9829800" y="239184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898" name="TextBox 897">
          <a:extLst>
            <a:ext uri="{FF2B5EF4-FFF2-40B4-BE49-F238E27FC236}">
              <a16:creationId xmlns:a16="http://schemas.microsoft.com/office/drawing/2014/main" id="{45DAA642-C55D-48EC-B17C-37BA586635AF}"/>
            </a:ext>
          </a:extLst>
        </xdr:cNvPr>
        <xdr:cNvSpPr txBox="1"/>
      </xdr:nvSpPr>
      <xdr:spPr>
        <a:xfrm>
          <a:off x="9829800" y="239184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899" name="TextBox 898">
          <a:extLst>
            <a:ext uri="{FF2B5EF4-FFF2-40B4-BE49-F238E27FC236}">
              <a16:creationId xmlns:a16="http://schemas.microsoft.com/office/drawing/2014/main" id="{CB4C74D8-549C-4EDF-8BF2-13720474C4BC}"/>
            </a:ext>
          </a:extLst>
        </xdr:cNvPr>
        <xdr:cNvSpPr txBox="1"/>
      </xdr:nvSpPr>
      <xdr:spPr>
        <a:xfrm>
          <a:off x="9829800" y="239184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900" name="TextBox 899">
          <a:extLst>
            <a:ext uri="{FF2B5EF4-FFF2-40B4-BE49-F238E27FC236}">
              <a16:creationId xmlns:a16="http://schemas.microsoft.com/office/drawing/2014/main" id="{F74A8350-C7AD-4784-8283-5F4BEF7A2AD2}"/>
            </a:ext>
          </a:extLst>
        </xdr:cNvPr>
        <xdr:cNvSpPr txBox="1"/>
      </xdr:nvSpPr>
      <xdr:spPr>
        <a:xfrm>
          <a:off x="9829800" y="239184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901" name="TextBox 900">
          <a:extLst>
            <a:ext uri="{FF2B5EF4-FFF2-40B4-BE49-F238E27FC236}">
              <a16:creationId xmlns:a16="http://schemas.microsoft.com/office/drawing/2014/main" id="{F04FC6CD-8EE7-46EE-8813-2858D6478D1D}"/>
            </a:ext>
          </a:extLst>
        </xdr:cNvPr>
        <xdr:cNvSpPr txBox="1"/>
      </xdr:nvSpPr>
      <xdr:spPr>
        <a:xfrm>
          <a:off x="9829800" y="239184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902" name="TextBox 901">
          <a:extLst>
            <a:ext uri="{FF2B5EF4-FFF2-40B4-BE49-F238E27FC236}">
              <a16:creationId xmlns:a16="http://schemas.microsoft.com/office/drawing/2014/main" id="{807B9932-F8D8-4E9B-A315-FA7FD071D5D1}"/>
            </a:ext>
          </a:extLst>
        </xdr:cNvPr>
        <xdr:cNvSpPr txBox="1"/>
      </xdr:nvSpPr>
      <xdr:spPr>
        <a:xfrm>
          <a:off x="9829800" y="239184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903" name="TextBox 902">
          <a:extLst>
            <a:ext uri="{FF2B5EF4-FFF2-40B4-BE49-F238E27FC236}">
              <a16:creationId xmlns:a16="http://schemas.microsoft.com/office/drawing/2014/main" id="{E8046CFE-7901-4185-BF09-53B3DC6D7628}"/>
            </a:ext>
          </a:extLst>
        </xdr:cNvPr>
        <xdr:cNvSpPr txBox="1"/>
      </xdr:nvSpPr>
      <xdr:spPr>
        <a:xfrm>
          <a:off x="9829800" y="239184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904" name="TextBox 903">
          <a:extLst>
            <a:ext uri="{FF2B5EF4-FFF2-40B4-BE49-F238E27FC236}">
              <a16:creationId xmlns:a16="http://schemas.microsoft.com/office/drawing/2014/main" id="{5094D936-E73F-4658-9DF2-34C997645FBA}"/>
            </a:ext>
          </a:extLst>
        </xdr:cNvPr>
        <xdr:cNvSpPr txBox="1"/>
      </xdr:nvSpPr>
      <xdr:spPr>
        <a:xfrm>
          <a:off x="9829800" y="239184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905" name="TextBox 904">
          <a:extLst>
            <a:ext uri="{FF2B5EF4-FFF2-40B4-BE49-F238E27FC236}">
              <a16:creationId xmlns:a16="http://schemas.microsoft.com/office/drawing/2014/main" id="{5091CC8F-0D4D-41FE-86B9-3F0E905EB2D7}"/>
            </a:ext>
          </a:extLst>
        </xdr:cNvPr>
        <xdr:cNvSpPr txBox="1"/>
      </xdr:nvSpPr>
      <xdr:spPr>
        <a:xfrm>
          <a:off x="9829800" y="239184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906" name="TextBox 905">
          <a:extLst>
            <a:ext uri="{FF2B5EF4-FFF2-40B4-BE49-F238E27FC236}">
              <a16:creationId xmlns:a16="http://schemas.microsoft.com/office/drawing/2014/main" id="{EA4D6672-E602-41C8-9C75-E256BEA06212}"/>
            </a:ext>
          </a:extLst>
        </xdr:cNvPr>
        <xdr:cNvSpPr txBox="1"/>
      </xdr:nvSpPr>
      <xdr:spPr>
        <a:xfrm>
          <a:off x="9829800" y="239184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907" name="TextBox 906">
          <a:extLst>
            <a:ext uri="{FF2B5EF4-FFF2-40B4-BE49-F238E27FC236}">
              <a16:creationId xmlns:a16="http://schemas.microsoft.com/office/drawing/2014/main" id="{C65F6559-F011-4C8E-AB12-79D7DE34D1CE}"/>
            </a:ext>
          </a:extLst>
        </xdr:cNvPr>
        <xdr:cNvSpPr txBox="1"/>
      </xdr:nvSpPr>
      <xdr:spPr>
        <a:xfrm>
          <a:off x="9829800" y="239184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908" name="TextBox 907">
          <a:extLst>
            <a:ext uri="{FF2B5EF4-FFF2-40B4-BE49-F238E27FC236}">
              <a16:creationId xmlns:a16="http://schemas.microsoft.com/office/drawing/2014/main" id="{834457CC-937F-4749-95E2-8EDCB05A2F19}"/>
            </a:ext>
          </a:extLst>
        </xdr:cNvPr>
        <xdr:cNvSpPr txBox="1"/>
      </xdr:nvSpPr>
      <xdr:spPr>
        <a:xfrm>
          <a:off x="9829800" y="239184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909" name="TextBox 908">
          <a:extLst>
            <a:ext uri="{FF2B5EF4-FFF2-40B4-BE49-F238E27FC236}">
              <a16:creationId xmlns:a16="http://schemas.microsoft.com/office/drawing/2014/main" id="{F167442D-12C2-43D6-B27B-AFF8613FCD46}"/>
            </a:ext>
          </a:extLst>
        </xdr:cNvPr>
        <xdr:cNvSpPr txBox="1"/>
      </xdr:nvSpPr>
      <xdr:spPr>
        <a:xfrm>
          <a:off x="9829800" y="239184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738</xdr:row>
      <xdr:rowOff>0</xdr:rowOff>
    </xdr:from>
    <xdr:ext cx="184731" cy="264560"/>
    <xdr:sp macro="" textlink="">
      <xdr:nvSpPr>
        <xdr:cNvPr id="910" name="TextBox 909">
          <a:extLst>
            <a:ext uri="{FF2B5EF4-FFF2-40B4-BE49-F238E27FC236}">
              <a16:creationId xmlns:a16="http://schemas.microsoft.com/office/drawing/2014/main" id="{FA982894-ECE9-4968-A101-240329B3312D}"/>
            </a:ext>
          </a:extLst>
        </xdr:cNvPr>
        <xdr:cNvSpPr txBox="1"/>
      </xdr:nvSpPr>
      <xdr:spPr>
        <a:xfrm>
          <a:off x="9829800" y="239184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739</xdr:row>
      <xdr:rowOff>0</xdr:rowOff>
    </xdr:from>
    <xdr:ext cx="184731" cy="264560"/>
    <xdr:sp macro="" textlink="">
      <xdr:nvSpPr>
        <xdr:cNvPr id="911" name="TextBox 910">
          <a:extLst>
            <a:ext uri="{FF2B5EF4-FFF2-40B4-BE49-F238E27FC236}">
              <a16:creationId xmlns:a16="http://schemas.microsoft.com/office/drawing/2014/main" id="{602D32A5-04EC-425F-B6C6-93B61D874903}"/>
            </a:ext>
          </a:extLst>
        </xdr:cNvPr>
        <xdr:cNvSpPr txBox="1"/>
      </xdr:nvSpPr>
      <xdr:spPr>
        <a:xfrm>
          <a:off x="9829800" y="23937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739</xdr:row>
      <xdr:rowOff>0</xdr:rowOff>
    </xdr:from>
    <xdr:ext cx="184731" cy="264560"/>
    <xdr:sp macro="" textlink="">
      <xdr:nvSpPr>
        <xdr:cNvPr id="912" name="TextBox 911">
          <a:extLst>
            <a:ext uri="{FF2B5EF4-FFF2-40B4-BE49-F238E27FC236}">
              <a16:creationId xmlns:a16="http://schemas.microsoft.com/office/drawing/2014/main" id="{C093CF3D-1A03-48DD-9D24-9F1D7287F41D}"/>
            </a:ext>
          </a:extLst>
        </xdr:cNvPr>
        <xdr:cNvSpPr txBox="1"/>
      </xdr:nvSpPr>
      <xdr:spPr>
        <a:xfrm>
          <a:off x="9829800" y="23937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739</xdr:row>
      <xdr:rowOff>0</xdr:rowOff>
    </xdr:from>
    <xdr:ext cx="184731" cy="264560"/>
    <xdr:sp macro="" textlink="">
      <xdr:nvSpPr>
        <xdr:cNvPr id="913" name="TextBox 912">
          <a:extLst>
            <a:ext uri="{FF2B5EF4-FFF2-40B4-BE49-F238E27FC236}">
              <a16:creationId xmlns:a16="http://schemas.microsoft.com/office/drawing/2014/main" id="{0A205E73-64DC-44F3-AE23-5B451362C3CC}"/>
            </a:ext>
          </a:extLst>
        </xdr:cNvPr>
        <xdr:cNvSpPr txBox="1"/>
      </xdr:nvSpPr>
      <xdr:spPr>
        <a:xfrm>
          <a:off x="9829800" y="23937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739</xdr:row>
      <xdr:rowOff>0</xdr:rowOff>
    </xdr:from>
    <xdr:ext cx="184731" cy="264560"/>
    <xdr:sp macro="" textlink="">
      <xdr:nvSpPr>
        <xdr:cNvPr id="914" name="TextBox 913">
          <a:extLst>
            <a:ext uri="{FF2B5EF4-FFF2-40B4-BE49-F238E27FC236}">
              <a16:creationId xmlns:a16="http://schemas.microsoft.com/office/drawing/2014/main" id="{8AAE6A03-1804-49BA-B4FE-E533999CD9CC}"/>
            </a:ext>
          </a:extLst>
        </xdr:cNvPr>
        <xdr:cNvSpPr txBox="1"/>
      </xdr:nvSpPr>
      <xdr:spPr>
        <a:xfrm>
          <a:off x="9829800" y="23937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739</xdr:row>
      <xdr:rowOff>0</xdr:rowOff>
    </xdr:from>
    <xdr:ext cx="184731" cy="264560"/>
    <xdr:sp macro="" textlink="">
      <xdr:nvSpPr>
        <xdr:cNvPr id="915" name="TextBox 914">
          <a:extLst>
            <a:ext uri="{FF2B5EF4-FFF2-40B4-BE49-F238E27FC236}">
              <a16:creationId xmlns:a16="http://schemas.microsoft.com/office/drawing/2014/main" id="{31BE5E41-8999-42DD-8D86-DC89BFF589E9}"/>
            </a:ext>
          </a:extLst>
        </xdr:cNvPr>
        <xdr:cNvSpPr txBox="1"/>
      </xdr:nvSpPr>
      <xdr:spPr>
        <a:xfrm>
          <a:off x="9829800" y="23937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739</xdr:row>
      <xdr:rowOff>0</xdr:rowOff>
    </xdr:from>
    <xdr:ext cx="184731" cy="264560"/>
    <xdr:sp macro="" textlink="">
      <xdr:nvSpPr>
        <xdr:cNvPr id="916" name="TextBox 915">
          <a:extLst>
            <a:ext uri="{FF2B5EF4-FFF2-40B4-BE49-F238E27FC236}">
              <a16:creationId xmlns:a16="http://schemas.microsoft.com/office/drawing/2014/main" id="{2CE6EE93-D175-42FB-AD73-1BF054EC9BA7}"/>
            </a:ext>
          </a:extLst>
        </xdr:cNvPr>
        <xdr:cNvSpPr txBox="1"/>
      </xdr:nvSpPr>
      <xdr:spPr>
        <a:xfrm>
          <a:off x="9829800" y="23937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739</xdr:row>
      <xdr:rowOff>0</xdr:rowOff>
    </xdr:from>
    <xdr:ext cx="184731" cy="264560"/>
    <xdr:sp macro="" textlink="">
      <xdr:nvSpPr>
        <xdr:cNvPr id="917" name="TextBox 916">
          <a:extLst>
            <a:ext uri="{FF2B5EF4-FFF2-40B4-BE49-F238E27FC236}">
              <a16:creationId xmlns:a16="http://schemas.microsoft.com/office/drawing/2014/main" id="{B2376C02-F334-4EFE-A34D-72EF2F3513E4}"/>
            </a:ext>
          </a:extLst>
        </xdr:cNvPr>
        <xdr:cNvSpPr txBox="1"/>
      </xdr:nvSpPr>
      <xdr:spPr>
        <a:xfrm>
          <a:off x="9829800" y="23937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739</xdr:row>
      <xdr:rowOff>0</xdr:rowOff>
    </xdr:from>
    <xdr:ext cx="184731" cy="264560"/>
    <xdr:sp macro="" textlink="">
      <xdr:nvSpPr>
        <xdr:cNvPr id="918" name="TextBox 917">
          <a:extLst>
            <a:ext uri="{FF2B5EF4-FFF2-40B4-BE49-F238E27FC236}">
              <a16:creationId xmlns:a16="http://schemas.microsoft.com/office/drawing/2014/main" id="{FFD16CD2-B914-45DC-85DF-15D20D656A21}"/>
            </a:ext>
          </a:extLst>
        </xdr:cNvPr>
        <xdr:cNvSpPr txBox="1"/>
      </xdr:nvSpPr>
      <xdr:spPr>
        <a:xfrm>
          <a:off x="9829800" y="23937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739</xdr:row>
      <xdr:rowOff>0</xdr:rowOff>
    </xdr:from>
    <xdr:ext cx="184731" cy="264560"/>
    <xdr:sp macro="" textlink="">
      <xdr:nvSpPr>
        <xdr:cNvPr id="919" name="TextBox 918">
          <a:extLst>
            <a:ext uri="{FF2B5EF4-FFF2-40B4-BE49-F238E27FC236}">
              <a16:creationId xmlns:a16="http://schemas.microsoft.com/office/drawing/2014/main" id="{93F028CB-D181-4ED9-A3A1-084942195340}"/>
            </a:ext>
          </a:extLst>
        </xdr:cNvPr>
        <xdr:cNvSpPr txBox="1"/>
      </xdr:nvSpPr>
      <xdr:spPr>
        <a:xfrm>
          <a:off x="9829800" y="23937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739</xdr:row>
      <xdr:rowOff>0</xdr:rowOff>
    </xdr:from>
    <xdr:ext cx="184731" cy="264560"/>
    <xdr:sp macro="" textlink="">
      <xdr:nvSpPr>
        <xdr:cNvPr id="920" name="TextBox 919">
          <a:extLst>
            <a:ext uri="{FF2B5EF4-FFF2-40B4-BE49-F238E27FC236}">
              <a16:creationId xmlns:a16="http://schemas.microsoft.com/office/drawing/2014/main" id="{5592A26D-7CA8-4B08-8440-EC90A8B73781}"/>
            </a:ext>
          </a:extLst>
        </xdr:cNvPr>
        <xdr:cNvSpPr txBox="1"/>
      </xdr:nvSpPr>
      <xdr:spPr>
        <a:xfrm>
          <a:off x="9829800" y="23937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739</xdr:row>
      <xdr:rowOff>0</xdr:rowOff>
    </xdr:from>
    <xdr:ext cx="184731" cy="264560"/>
    <xdr:sp macro="" textlink="">
      <xdr:nvSpPr>
        <xdr:cNvPr id="921" name="TextBox 920">
          <a:extLst>
            <a:ext uri="{FF2B5EF4-FFF2-40B4-BE49-F238E27FC236}">
              <a16:creationId xmlns:a16="http://schemas.microsoft.com/office/drawing/2014/main" id="{C24032D6-22D8-4D91-B89F-8E5D8F10D8F0}"/>
            </a:ext>
          </a:extLst>
        </xdr:cNvPr>
        <xdr:cNvSpPr txBox="1"/>
      </xdr:nvSpPr>
      <xdr:spPr>
        <a:xfrm>
          <a:off x="9829800" y="23937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739</xdr:row>
      <xdr:rowOff>0</xdr:rowOff>
    </xdr:from>
    <xdr:ext cx="184731" cy="264560"/>
    <xdr:sp macro="" textlink="">
      <xdr:nvSpPr>
        <xdr:cNvPr id="922" name="TextBox 921">
          <a:extLst>
            <a:ext uri="{FF2B5EF4-FFF2-40B4-BE49-F238E27FC236}">
              <a16:creationId xmlns:a16="http://schemas.microsoft.com/office/drawing/2014/main" id="{6FFEA148-9EEA-4F3A-BB74-6B31CC566710}"/>
            </a:ext>
          </a:extLst>
        </xdr:cNvPr>
        <xdr:cNvSpPr txBox="1"/>
      </xdr:nvSpPr>
      <xdr:spPr>
        <a:xfrm>
          <a:off x="9829800" y="23937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739</xdr:row>
      <xdr:rowOff>0</xdr:rowOff>
    </xdr:from>
    <xdr:ext cx="184731" cy="264560"/>
    <xdr:sp macro="" textlink="">
      <xdr:nvSpPr>
        <xdr:cNvPr id="923" name="TextBox 922">
          <a:extLst>
            <a:ext uri="{FF2B5EF4-FFF2-40B4-BE49-F238E27FC236}">
              <a16:creationId xmlns:a16="http://schemas.microsoft.com/office/drawing/2014/main" id="{5155B08F-6FEB-4FDA-9612-D27901C28010}"/>
            </a:ext>
          </a:extLst>
        </xdr:cNvPr>
        <xdr:cNvSpPr txBox="1"/>
      </xdr:nvSpPr>
      <xdr:spPr>
        <a:xfrm>
          <a:off x="9829800" y="23937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739</xdr:row>
      <xdr:rowOff>0</xdr:rowOff>
    </xdr:from>
    <xdr:ext cx="184731" cy="264560"/>
    <xdr:sp macro="" textlink="">
      <xdr:nvSpPr>
        <xdr:cNvPr id="924" name="TextBox 923">
          <a:extLst>
            <a:ext uri="{FF2B5EF4-FFF2-40B4-BE49-F238E27FC236}">
              <a16:creationId xmlns:a16="http://schemas.microsoft.com/office/drawing/2014/main" id="{59205AF2-A6DB-4608-BD7C-444C9BF753C7}"/>
            </a:ext>
          </a:extLst>
        </xdr:cNvPr>
        <xdr:cNvSpPr txBox="1"/>
      </xdr:nvSpPr>
      <xdr:spPr>
        <a:xfrm>
          <a:off x="9829800" y="23937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739</xdr:row>
      <xdr:rowOff>0</xdr:rowOff>
    </xdr:from>
    <xdr:ext cx="184731" cy="264560"/>
    <xdr:sp macro="" textlink="">
      <xdr:nvSpPr>
        <xdr:cNvPr id="925" name="TextBox 924">
          <a:extLst>
            <a:ext uri="{FF2B5EF4-FFF2-40B4-BE49-F238E27FC236}">
              <a16:creationId xmlns:a16="http://schemas.microsoft.com/office/drawing/2014/main" id="{DEA323E7-4503-4D08-86D0-2BECC960A136}"/>
            </a:ext>
          </a:extLst>
        </xdr:cNvPr>
        <xdr:cNvSpPr txBox="1"/>
      </xdr:nvSpPr>
      <xdr:spPr>
        <a:xfrm>
          <a:off x="9829800" y="23937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739</xdr:row>
      <xdr:rowOff>0</xdr:rowOff>
    </xdr:from>
    <xdr:ext cx="184731" cy="264560"/>
    <xdr:sp macro="" textlink="">
      <xdr:nvSpPr>
        <xdr:cNvPr id="926" name="TextBox 925">
          <a:extLst>
            <a:ext uri="{FF2B5EF4-FFF2-40B4-BE49-F238E27FC236}">
              <a16:creationId xmlns:a16="http://schemas.microsoft.com/office/drawing/2014/main" id="{45B73E89-8898-456F-BA46-7D25661E2DB9}"/>
            </a:ext>
          </a:extLst>
        </xdr:cNvPr>
        <xdr:cNvSpPr txBox="1"/>
      </xdr:nvSpPr>
      <xdr:spPr>
        <a:xfrm>
          <a:off x="9829800" y="23937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739</xdr:row>
      <xdr:rowOff>0</xdr:rowOff>
    </xdr:from>
    <xdr:ext cx="184731" cy="264560"/>
    <xdr:sp macro="" textlink="">
      <xdr:nvSpPr>
        <xdr:cNvPr id="927" name="TextBox 926">
          <a:extLst>
            <a:ext uri="{FF2B5EF4-FFF2-40B4-BE49-F238E27FC236}">
              <a16:creationId xmlns:a16="http://schemas.microsoft.com/office/drawing/2014/main" id="{AF3FE7F3-DE8A-4E15-AE9F-30FF41D9DDEE}"/>
            </a:ext>
          </a:extLst>
        </xdr:cNvPr>
        <xdr:cNvSpPr txBox="1"/>
      </xdr:nvSpPr>
      <xdr:spPr>
        <a:xfrm>
          <a:off x="9829800" y="23937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739</xdr:row>
      <xdr:rowOff>0</xdr:rowOff>
    </xdr:from>
    <xdr:ext cx="184731" cy="264560"/>
    <xdr:sp macro="" textlink="">
      <xdr:nvSpPr>
        <xdr:cNvPr id="928" name="TextBox 927">
          <a:extLst>
            <a:ext uri="{FF2B5EF4-FFF2-40B4-BE49-F238E27FC236}">
              <a16:creationId xmlns:a16="http://schemas.microsoft.com/office/drawing/2014/main" id="{986D4022-5419-401F-80F8-BDF259CC6711}"/>
            </a:ext>
          </a:extLst>
        </xdr:cNvPr>
        <xdr:cNvSpPr txBox="1"/>
      </xdr:nvSpPr>
      <xdr:spPr>
        <a:xfrm>
          <a:off x="9829800" y="23937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739</xdr:row>
      <xdr:rowOff>0</xdr:rowOff>
    </xdr:from>
    <xdr:ext cx="184731" cy="264560"/>
    <xdr:sp macro="" textlink="">
      <xdr:nvSpPr>
        <xdr:cNvPr id="929" name="TextBox 928">
          <a:extLst>
            <a:ext uri="{FF2B5EF4-FFF2-40B4-BE49-F238E27FC236}">
              <a16:creationId xmlns:a16="http://schemas.microsoft.com/office/drawing/2014/main" id="{64B5FE8A-DFD7-45CB-BC34-4354187DC40D}"/>
            </a:ext>
          </a:extLst>
        </xdr:cNvPr>
        <xdr:cNvSpPr txBox="1"/>
      </xdr:nvSpPr>
      <xdr:spPr>
        <a:xfrm>
          <a:off x="9829800" y="23937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739</xdr:row>
      <xdr:rowOff>0</xdr:rowOff>
    </xdr:from>
    <xdr:ext cx="184731" cy="264560"/>
    <xdr:sp macro="" textlink="">
      <xdr:nvSpPr>
        <xdr:cNvPr id="930" name="TextBox 929">
          <a:extLst>
            <a:ext uri="{FF2B5EF4-FFF2-40B4-BE49-F238E27FC236}">
              <a16:creationId xmlns:a16="http://schemas.microsoft.com/office/drawing/2014/main" id="{9CA1AE60-091B-4C26-8FF0-70476BF73F1A}"/>
            </a:ext>
          </a:extLst>
        </xdr:cNvPr>
        <xdr:cNvSpPr txBox="1"/>
      </xdr:nvSpPr>
      <xdr:spPr>
        <a:xfrm>
          <a:off x="9829800" y="23937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739</xdr:row>
      <xdr:rowOff>0</xdr:rowOff>
    </xdr:from>
    <xdr:ext cx="184731" cy="264560"/>
    <xdr:sp macro="" textlink="">
      <xdr:nvSpPr>
        <xdr:cNvPr id="931" name="TextBox 930">
          <a:extLst>
            <a:ext uri="{FF2B5EF4-FFF2-40B4-BE49-F238E27FC236}">
              <a16:creationId xmlns:a16="http://schemas.microsoft.com/office/drawing/2014/main" id="{D9322CE2-3849-433F-ABD3-55AE9697C758}"/>
            </a:ext>
          </a:extLst>
        </xdr:cNvPr>
        <xdr:cNvSpPr txBox="1"/>
      </xdr:nvSpPr>
      <xdr:spPr>
        <a:xfrm>
          <a:off x="9829800" y="23937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739</xdr:row>
      <xdr:rowOff>0</xdr:rowOff>
    </xdr:from>
    <xdr:ext cx="184731" cy="264560"/>
    <xdr:sp macro="" textlink="">
      <xdr:nvSpPr>
        <xdr:cNvPr id="932" name="TextBox 931">
          <a:extLst>
            <a:ext uri="{FF2B5EF4-FFF2-40B4-BE49-F238E27FC236}">
              <a16:creationId xmlns:a16="http://schemas.microsoft.com/office/drawing/2014/main" id="{E9017800-D9E3-462C-A624-902E3BECF21E}"/>
            </a:ext>
          </a:extLst>
        </xdr:cNvPr>
        <xdr:cNvSpPr txBox="1"/>
      </xdr:nvSpPr>
      <xdr:spPr>
        <a:xfrm>
          <a:off x="9829800" y="23937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739</xdr:row>
      <xdr:rowOff>0</xdr:rowOff>
    </xdr:from>
    <xdr:ext cx="184731" cy="264560"/>
    <xdr:sp macro="" textlink="">
      <xdr:nvSpPr>
        <xdr:cNvPr id="933" name="TextBox 932">
          <a:extLst>
            <a:ext uri="{FF2B5EF4-FFF2-40B4-BE49-F238E27FC236}">
              <a16:creationId xmlns:a16="http://schemas.microsoft.com/office/drawing/2014/main" id="{9B3163D9-A52B-4035-8EF7-37953D3D804A}"/>
            </a:ext>
          </a:extLst>
        </xdr:cNvPr>
        <xdr:cNvSpPr txBox="1"/>
      </xdr:nvSpPr>
      <xdr:spPr>
        <a:xfrm>
          <a:off x="9829800" y="23937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739</xdr:row>
      <xdr:rowOff>0</xdr:rowOff>
    </xdr:from>
    <xdr:ext cx="184731" cy="264560"/>
    <xdr:sp macro="" textlink="">
      <xdr:nvSpPr>
        <xdr:cNvPr id="934" name="TextBox 933">
          <a:extLst>
            <a:ext uri="{FF2B5EF4-FFF2-40B4-BE49-F238E27FC236}">
              <a16:creationId xmlns:a16="http://schemas.microsoft.com/office/drawing/2014/main" id="{F27B5E27-7DFF-4E19-BC93-2C270F39D870}"/>
            </a:ext>
          </a:extLst>
        </xdr:cNvPr>
        <xdr:cNvSpPr txBox="1"/>
      </xdr:nvSpPr>
      <xdr:spPr>
        <a:xfrm>
          <a:off x="9829800" y="23937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739</xdr:row>
      <xdr:rowOff>0</xdr:rowOff>
    </xdr:from>
    <xdr:ext cx="184731" cy="264560"/>
    <xdr:sp macro="" textlink="">
      <xdr:nvSpPr>
        <xdr:cNvPr id="935" name="TextBox 934">
          <a:extLst>
            <a:ext uri="{FF2B5EF4-FFF2-40B4-BE49-F238E27FC236}">
              <a16:creationId xmlns:a16="http://schemas.microsoft.com/office/drawing/2014/main" id="{21B5A408-34F9-43A5-B814-A160710A3CF4}"/>
            </a:ext>
          </a:extLst>
        </xdr:cNvPr>
        <xdr:cNvSpPr txBox="1"/>
      </xdr:nvSpPr>
      <xdr:spPr>
        <a:xfrm>
          <a:off x="9829800" y="23937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739</xdr:row>
      <xdr:rowOff>0</xdr:rowOff>
    </xdr:from>
    <xdr:ext cx="184731" cy="264560"/>
    <xdr:sp macro="" textlink="">
      <xdr:nvSpPr>
        <xdr:cNvPr id="936" name="TextBox 935">
          <a:extLst>
            <a:ext uri="{FF2B5EF4-FFF2-40B4-BE49-F238E27FC236}">
              <a16:creationId xmlns:a16="http://schemas.microsoft.com/office/drawing/2014/main" id="{86649D21-DE70-4C4E-BF6A-2D7AC4060598}"/>
            </a:ext>
          </a:extLst>
        </xdr:cNvPr>
        <xdr:cNvSpPr txBox="1"/>
      </xdr:nvSpPr>
      <xdr:spPr>
        <a:xfrm>
          <a:off x="9829800" y="23937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739</xdr:row>
      <xdr:rowOff>0</xdr:rowOff>
    </xdr:from>
    <xdr:ext cx="184731" cy="264560"/>
    <xdr:sp macro="" textlink="">
      <xdr:nvSpPr>
        <xdr:cNvPr id="937" name="TextBox 936">
          <a:extLst>
            <a:ext uri="{FF2B5EF4-FFF2-40B4-BE49-F238E27FC236}">
              <a16:creationId xmlns:a16="http://schemas.microsoft.com/office/drawing/2014/main" id="{E794663A-6E82-435B-A2D0-7F4D1DC8D0F2}"/>
            </a:ext>
          </a:extLst>
        </xdr:cNvPr>
        <xdr:cNvSpPr txBox="1"/>
      </xdr:nvSpPr>
      <xdr:spPr>
        <a:xfrm>
          <a:off x="9829800" y="23937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739</xdr:row>
      <xdr:rowOff>0</xdr:rowOff>
    </xdr:from>
    <xdr:ext cx="184731" cy="264560"/>
    <xdr:sp macro="" textlink="">
      <xdr:nvSpPr>
        <xdr:cNvPr id="938" name="TextBox 937">
          <a:extLst>
            <a:ext uri="{FF2B5EF4-FFF2-40B4-BE49-F238E27FC236}">
              <a16:creationId xmlns:a16="http://schemas.microsoft.com/office/drawing/2014/main" id="{F1F237B1-E3E0-4B25-8B75-025BD247563C}"/>
            </a:ext>
          </a:extLst>
        </xdr:cNvPr>
        <xdr:cNvSpPr txBox="1"/>
      </xdr:nvSpPr>
      <xdr:spPr>
        <a:xfrm>
          <a:off x="9829800" y="23937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739</xdr:row>
      <xdr:rowOff>0</xdr:rowOff>
    </xdr:from>
    <xdr:ext cx="184731" cy="264560"/>
    <xdr:sp macro="" textlink="">
      <xdr:nvSpPr>
        <xdr:cNvPr id="939" name="TextBox 938">
          <a:extLst>
            <a:ext uri="{FF2B5EF4-FFF2-40B4-BE49-F238E27FC236}">
              <a16:creationId xmlns:a16="http://schemas.microsoft.com/office/drawing/2014/main" id="{ED0F140A-8F08-41A2-9BB7-51102DC7771A}"/>
            </a:ext>
          </a:extLst>
        </xdr:cNvPr>
        <xdr:cNvSpPr txBox="1"/>
      </xdr:nvSpPr>
      <xdr:spPr>
        <a:xfrm>
          <a:off x="9829800" y="23937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739</xdr:row>
      <xdr:rowOff>0</xdr:rowOff>
    </xdr:from>
    <xdr:ext cx="184731" cy="264560"/>
    <xdr:sp macro="" textlink="">
      <xdr:nvSpPr>
        <xdr:cNvPr id="940" name="TextBox 939">
          <a:extLst>
            <a:ext uri="{FF2B5EF4-FFF2-40B4-BE49-F238E27FC236}">
              <a16:creationId xmlns:a16="http://schemas.microsoft.com/office/drawing/2014/main" id="{15A1338D-5E1F-4514-A95E-E81E3F32FFCE}"/>
            </a:ext>
          </a:extLst>
        </xdr:cNvPr>
        <xdr:cNvSpPr txBox="1"/>
      </xdr:nvSpPr>
      <xdr:spPr>
        <a:xfrm>
          <a:off x="9829800" y="23937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739</xdr:row>
      <xdr:rowOff>0</xdr:rowOff>
    </xdr:from>
    <xdr:ext cx="184731" cy="264560"/>
    <xdr:sp macro="" textlink="">
      <xdr:nvSpPr>
        <xdr:cNvPr id="941" name="TextBox 940">
          <a:extLst>
            <a:ext uri="{FF2B5EF4-FFF2-40B4-BE49-F238E27FC236}">
              <a16:creationId xmlns:a16="http://schemas.microsoft.com/office/drawing/2014/main" id="{7FD3164B-07DB-4CD4-91A9-B7D2255E4FE2}"/>
            </a:ext>
          </a:extLst>
        </xdr:cNvPr>
        <xdr:cNvSpPr txBox="1"/>
      </xdr:nvSpPr>
      <xdr:spPr>
        <a:xfrm>
          <a:off x="9829800" y="23937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739</xdr:row>
      <xdr:rowOff>0</xdr:rowOff>
    </xdr:from>
    <xdr:ext cx="184731" cy="264560"/>
    <xdr:sp macro="" textlink="">
      <xdr:nvSpPr>
        <xdr:cNvPr id="942" name="TextBox 941">
          <a:extLst>
            <a:ext uri="{FF2B5EF4-FFF2-40B4-BE49-F238E27FC236}">
              <a16:creationId xmlns:a16="http://schemas.microsoft.com/office/drawing/2014/main" id="{6ADCDFD6-93C8-4DC3-AEC4-6995E00E8DA4}"/>
            </a:ext>
          </a:extLst>
        </xdr:cNvPr>
        <xdr:cNvSpPr txBox="1"/>
      </xdr:nvSpPr>
      <xdr:spPr>
        <a:xfrm>
          <a:off x="9829800" y="23937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739</xdr:row>
      <xdr:rowOff>0</xdr:rowOff>
    </xdr:from>
    <xdr:ext cx="184731" cy="264560"/>
    <xdr:sp macro="" textlink="">
      <xdr:nvSpPr>
        <xdr:cNvPr id="943" name="TextBox 942">
          <a:extLst>
            <a:ext uri="{FF2B5EF4-FFF2-40B4-BE49-F238E27FC236}">
              <a16:creationId xmlns:a16="http://schemas.microsoft.com/office/drawing/2014/main" id="{1DD8DEE4-F068-42A3-B4CB-9DA32BF37ECF}"/>
            </a:ext>
          </a:extLst>
        </xdr:cNvPr>
        <xdr:cNvSpPr txBox="1"/>
      </xdr:nvSpPr>
      <xdr:spPr>
        <a:xfrm>
          <a:off x="9829800" y="23937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739</xdr:row>
      <xdr:rowOff>0</xdr:rowOff>
    </xdr:from>
    <xdr:ext cx="184731" cy="264560"/>
    <xdr:sp macro="" textlink="">
      <xdr:nvSpPr>
        <xdr:cNvPr id="944" name="TextBox 943">
          <a:extLst>
            <a:ext uri="{FF2B5EF4-FFF2-40B4-BE49-F238E27FC236}">
              <a16:creationId xmlns:a16="http://schemas.microsoft.com/office/drawing/2014/main" id="{3A9CF28A-D413-4DA7-9D58-F0CBE74E0482}"/>
            </a:ext>
          </a:extLst>
        </xdr:cNvPr>
        <xdr:cNvSpPr txBox="1"/>
      </xdr:nvSpPr>
      <xdr:spPr>
        <a:xfrm>
          <a:off x="9829800" y="23937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739</xdr:row>
      <xdr:rowOff>0</xdr:rowOff>
    </xdr:from>
    <xdr:ext cx="184731" cy="264560"/>
    <xdr:sp macro="" textlink="">
      <xdr:nvSpPr>
        <xdr:cNvPr id="945" name="TextBox 944">
          <a:extLst>
            <a:ext uri="{FF2B5EF4-FFF2-40B4-BE49-F238E27FC236}">
              <a16:creationId xmlns:a16="http://schemas.microsoft.com/office/drawing/2014/main" id="{88D523AB-0D79-4287-A3E2-6D36F0189C0D}"/>
            </a:ext>
          </a:extLst>
        </xdr:cNvPr>
        <xdr:cNvSpPr txBox="1"/>
      </xdr:nvSpPr>
      <xdr:spPr>
        <a:xfrm>
          <a:off x="9829800" y="23937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739</xdr:row>
      <xdr:rowOff>0</xdr:rowOff>
    </xdr:from>
    <xdr:ext cx="184731" cy="264560"/>
    <xdr:sp macro="" textlink="">
      <xdr:nvSpPr>
        <xdr:cNvPr id="946" name="TextBox 945">
          <a:extLst>
            <a:ext uri="{FF2B5EF4-FFF2-40B4-BE49-F238E27FC236}">
              <a16:creationId xmlns:a16="http://schemas.microsoft.com/office/drawing/2014/main" id="{08AF1206-DCF0-46F9-AE23-06C4A1884F2A}"/>
            </a:ext>
          </a:extLst>
        </xdr:cNvPr>
        <xdr:cNvSpPr txBox="1"/>
      </xdr:nvSpPr>
      <xdr:spPr>
        <a:xfrm>
          <a:off x="9829800" y="23937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739</xdr:row>
      <xdr:rowOff>0</xdr:rowOff>
    </xdr:from>
    <xdr:ext cx="184731" cy="264560"/>
    <xdr:sp macro="" textlink="">
      <xdr:nvSpPr>
        <xdr:cNvPr id="947" name="TextBox 946">
          <a:extLst>
            <a:ext uri="{FF2B5EF4-FFF2-40B4-BE49-F238E27FC236}">
              <a16:creationId xmlns:a16="http://schemas.microsoft.com/office/drawing/2014/main" id="{8733762D-584A-492D-944A-AEE09C0CB973}"/>
            </a:ext>
          </a:extLst>
        </xdr:cNvPr>
        <xdr:cNvSpPr txBox="1"/>
      </xdr:nvSpPr>
      <xdr:spPr>
        <a:xfrm>
          <a:off x="9829800" y="23937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739</xdr:row>
      <xdr:rowOff>0</xdr:rowOff>
    </xdr:from>
    <xdr:ext cx="184731" cy="264560"/>
    <xdr:sp macro="" textlink="">
      <xdr:nvSpPr>
        <xdr:cNvPr id="948" name="TextBox 947">
          <a:extLst>
            <a:ext uri="{FF2B5EF4-FFF2-40B4-BE49-F238E27FC236}">
              <a16:creationId xmlns:a16="http://schemas.microsoft.com/office/drawing/2014/main" id="{B1D8C5D3-8008-4B71-9E1F-82D612A0E482}"/>
            </a:ext>
          </a:extLst>
        </xdr:cNvPr>
        <xdr:cNvSpPr txBox="1"/>
      </xdr:nvSpPr>
      <xdr:spPr>
        <a:xfrm>
          <a:off x="9829800" y="23937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739</xdr:row>
      <xdr:rowOff>0</xdr:rowOff>
    </xdr:from>
    <xdr:ext cx="184731" cy="264560"/>
    <xdr:sp macro="" textlink="">
      <xdr:nvSpPr>
        <xdr:cNvPr id="949" name="TextBox 948">
          <a:extLst>
            <a:ext uri="{FF2B5EF4-FFF2-40B4-BE49-F238E27FC236}">
              <a16:creationId xmlns:a16="http://schemas.microsoft.com/office/drawing/2014/main" id="{D5659049-8A68-4DEF-B19D-AB9451FA7E09}"/>
            </a:ext>
          </a:extLst>
        </xdr:cNvPr>
        <xdr:cNvSpPr txBox="1"/>
      </xdr:nvSpPr>
      <xdr:spPr>
        <a:xfrm>
          <a:off x="9829800" y="23937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739</xdr:row>
      <xdr:rowOff>0</xdr:rowOff>
    </xdr:from>
    <xdr:ext cx="184731" cy="264560"/>
    <xdr:sp macro="" textlink="">
      <xdr:nvSpPr>
        <xdr:cNvPr id="950" name="TextBox 949">
          <a:extLst>
            <a:ext uri="{FF2B5EF4-FFF2-40B4-BE49-F238E27FC236}">
              <a16:creationId xmlns:a16="http://schemas.microsoft.com/office/drawing/2014/main" id="{70386A03-400E-4432-81CF-FBAAE8A97EE9}"/>
            </a:ext>
          </a:extLst>
        </xdr:cNvPr>
        <xdr:cNvSpPr txBox="1"/>
      </xdr:nvSpPr>
      <xdr:spPr>
        <a:xfrm>
          <a:off x="9829800" y="23937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739</xdr:row>
      <xdr:rowOff>0</xdr:rowOff>
    </xdr:from>
    <xdr:ext cx="184731" cy="264560"/>
    <xdr:sp macro="" textlink="">
      <xdr:nvSpPr>
        <xdr:cNvPr id="951" name="TextBox 950">
          <a:extLst>
            <a:ext uri="{FF2B5EF4-FFF2-40B4-BE49-F238E27FC236}">
              <a16:creationId xmlns:a16="http://schemas.microsoft.com/office/drawing/2014/main" id="{195C932B-112B-4BC5-A8A1-EF25EA055B4F}"/>
            </a:ext>
          </a:extLst>
        </xdr:cNvPr>
        <xdr:cNvSpPr txBox="1"/>
      </xdr:nvSpPr>
      <xdr:spPr>
        <a:xfrm>
          <a:off x="9829800" y="23937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739</xdr:row>
      <xdr:rowOff>0</xdr:rowOff>
    </xdr:from>
    <xdr:ext cx="184731" cy="264560"/>
    <xdr:sp macro="" textlink="">
      <xdr:nvSpPr>
        <xdr:cNvPr id="952" name="TextBox 951">
          <a:extLst>
            <a:ext uri="{FF2B5EF4-FFF2-40B4-BE49-F238E27FC236}">
              <a16:creationId xmlns:a16="http://schemas.microsoft.com/office/drawing/2014/main" id="{B20B8314-2440-42E2-B1C8-5DA9024269C2}"/>
            </a:ext>
          </a:extLst>
        </xdr:cNvPr>
        <xdr:cNvSpPr txBox="1"/>
      </xdr:nvSpPr>
      <xdr:spPr>
        <a:xfrm>
          <a:off x="9829800" y="23937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739</xdr:row>
      <xdr:rowOff>0</xdr:rowOff>
    </xdr:from>
    <xdr:ext cx="184731" cy="264560"/>
    <xdr:sp macro="" textlink="">
      <xdr:nvSpPr>
        <xdr:cNvPr id="953" name="TextBox 952">
          <a:extLst>
            <a:ext uri="{FF2B5EF4-FFF2-40B4-BE49-F238E27FC236}">
              <a16:creationId xmlns:a16="http://schemas.microsoft.com/office/drawing/2014/main" id="{4EF8D1AF-4FEA-4DBF-862D-A346795FE4AB}"/>
            </a:ext>
          </a:extLst>
        </xdr:cNvPr>
        <xdr:cNvSpPr txBox="1"/>
      </xdr:nvSpPr>
      <xdr:spPr>
        <a:xfrm>
          <a:off x="9829800" y="23937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739</xdr:row>
      <xdr:rowOff>0</xdr:rowOff>
    </xdr:from>
    <xdr:ext cx="184731" cy="264560"/>
    <xdr:sp macro="" textlink="">
      <xdr:nvSpPr>
        <xdr:cNvPr id="954" name="TextBox 953">
          <a:extLst>
            <a:ext uri="{FF2B5EF4-FFF2-40B4-BE49-F238E27FC236}">
              <a16:creationId xmlns:a16="http://schemas.microsoft.com/office/drawing/2014/main" id="{4D798C75-136D-495C-8083-C91498F4A0D3}"/>
            </a:ext>
          </a:extLst>
        </xdr:cNvPr>
        <xdr:cNvSpPr txBox="1"/>
      </xdr:nvSpPr>
      <xdr:spPr>
        <a:xfrm>
          <a:off x="9829800" y="23937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739</xdr:row>
      <xdr:rowOff>0</xdr:rowOff>
    </xdr:from>
    <xdr:ext cx="184731" cy="264560"/>
    <xdr:sp macro="" textlink="">
      <xdr:nvSpPr>
        <xdr:cNvPr id="955" name="TextBox 954">
          <a:extLst>
            <a:ext uri="{FF2B5EF4-FFF2-40B4-BE49-F238E27FC236}">
              <a16:creationId xmlns:a16="http://schemas.microsoft.com/office/drawing/2014/main" id="{8D218669-65F4-444E-B29C-25C4B14B6A35}"/>
            </a:ext>
          </a:extLst>
        </xdr:cNvPr>
        <xdr:cNvSpPr txBox="1"/>
      </xdr:nvSpPr>
      <xdr:spPr>
        <a:xfrm>
          <a:off x="9829800" y="23937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739</xdr:row>
      <xdr:rowOff>0</xdr:rowOff>
    </xdr:from>
    <xdr:ext cx="184731" cy="264560"/>
    <xdr:sp macro="" textlink="">
      <xdr:nvSpPr>
        <xdr:cNvPr id="956" name="TextBox 955">
          <a:extLst>
            <a:ext uri="{FF2B5EF4-FFF2-40B4-BE49-F238E27FC236}">
              <a16:creationId xmlns:a16="http://schemas.microsoft.com/office/drawing/2014/main" id="{710F130E-6CDD-4FA6-B860-64B28459FE5B}"/>
            </a:ext>
          </a:extLst>
        </xdr:cNvPr>
        <xdr:cNvSpPr txBox="1"/>
      </xdr:nvSpPr>
      <xdr:spPr>
        <a:xfrm>
          <a:off x="9829800" y="23937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739</xdr:row>
      <xdr:rowOff>0</xdr:rowOff>
    </xdr:from>
    <xdr:ext cx="184731" cy="264560"/>
    <xdr:sp macro="" textlink="">
      <xdr:nvSpPr>
        <xdr:cNvPr id="957" name="TextBox 956">
          <a:extLst>
            <a:ext uri="{FF2B5EF4-FFF2-40B4-BE49-F238E27FC236}">
              <a16:creationId xmlns:a16="http://schemas.microsoft.com/office/drawing/2014/main" id="{FA640015-A81F-43B6-848F-F98B556BEF85}"/>
            </a:ext>
          </a:extLst>
        </xdr:cNvPr>
        <xdr:cNvSpPr txBox="1"/>
      </xdr:nvSpPr>
      <xdr:spPr>
        <a:xfrm>
          <a:off x="9829800" y="23937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739</xdr:row>
      <xdr:rowOff>0</xdr:rowOff>
    </xdr:from>
    <xdr:ext cx="184731" cy="264560"/>
    <xdr:sp macro="" textlink="">
      <xdr:nvSpPr>
        <xdr:cNvPr id="958" name="TextBox 957">
          <a:extLst>
            <a:ext uri="{FF2B5EF4-FFF2-40B4-BE49-F238E27FC236}">
              <a16:creationId xmlns:a16="http://schemas.microsoft.com/office/drawing/2014/main" id="{E3691C7B-5AFD-4B4F-86A2-F5BFF21AFD78}"/>
            </a:ext>
          </a:extLst>
        </xdr:cNvPr>
        <xdr:cNvSpPr txBox="1"/>
      </xdr:nvSpPr>
      <xdr:spPr>
        <a:xfrm>
          <a:off x="9829800" y="23937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739</xdr:row>
      <xdr:rowOff>0</xdr:rowOff>
    </xdr:from>
    <xdr:ext cx="184731" cy="264560"/>
    <xdr:sp macro="" textlink="">
      <xdr:nvSpPr>
        <xdr:cNvPr id="959" name="TextBox 958">
          <a:extLst>
            <a:ext uri="{FF2B5EF4-FFF2-40B4-BE49-F238E27FC236}">
              <a16:creationId xmlns:a16="http://schemas.microsoft.com/office/drawing/2014/main" id="{41797C66-D69D-4D53-A7E3-DDC8C9819FA2}"/>
            </a:ext>
          </a:extLst>
        </xdr:cNvPr>
        <xdr:cNvSpPr txBox="1"/>
      </xdr:nvSpPr>
      <xdr:spPr>
        <a:xfrm>
          <a:off x="9829800" y="23937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739</xdr:row>
      <xdr:rowOff>0</xdr:rowOff>
    </xdr:from>
    <xdr:ext cx="184731" cy="264560"/>
    <xdr:sp macro="" textlink="">
      <xdr:nvSpPr>
        <xdr:cNvPr id="960" name="TextBox 959">
          <a:extLst>
            <a:ext uri="{FF2B5EF4-FFF2-40B4-BE49-F238E27FC236}">
              <a16:creationId xmlns:a16="http://schemas.microsoft.com/office/drawing/2014/main" id="{77A57BF0-9B7F-4600-AAFD-FCB6978BBA0E}"/>
            </a:ext>
          </a:extLst>
        </xdr:cNvPr>
        <xdr:cNvSpPr txBox="1"/>
      </xdr:nvSpPr>
      <xdr:spPr>
        <a:xfrm>
          <a:off x="9829800" y="23937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713</xdr:row>
      <xdr:rowOff>0</xdr:rowOff>
    </xdr:from>
    <xdr:ext cx="184731" cy="264560"/>
    <xdr:sp macro="" textlink="">
      <xdr:nvSpPr>
        <xdr:cNvPr id="961" name="TextBox 960">
          <a:extLst>
            <a:ext uri="{FF2B5EF4-FFF2-40B4-BE49-F238E27FC236}">
              <a16:creationId xmlns:a16="http://schemas.microsoft.com/office/drawing/2014/main" id="{99ACCEE6-963C-4E57-8FBD-0595AEB0619B}"/>
            </a:ext>
          </a:extLst>
        </xdr:cNvPr>
        <xdr:cNvSpPr txBox="1"/>
      </xdr:nvSpPr>
      <xdr:spPr>
        <a:xfrm>
          <a:off x="9829800" y="234421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713</xdr:row>
      <xdr:rowOff>0</xdr:rowOff>
    </xdr:from>
    <xdr:ext cx="184731" cy="264560"/>
    <xdr:sp macro="" textlink="">
      <xdr:nvSpPr>
        <xdr:cNvPr id="962" name="TextBox 961">
          <a:extLst>
            <a:ext uri="{FF2B5EF4-FFF2-40B4-BE49-F238E27FC236}">
              <a16:creationId xmlns:a16="http://schemas.microsoft.com/office/drawing/2014/main" id="{19B6BD66-DE43-4250-9842-8D8CFAEF817D}"/>
            </a:ext>
          </a:extLst>
        </xdr:cNvPr>
        <xdr:cNvSpPr txBox="1"/>
      </xdr:nvSpPr>
      <xdr:spPr>
        <a:xfrm>
          <a:off x="9829800" y="234421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713</xdr:row>
      <xdr:rowOff>0</xdr:rowOff>
    </xdr:from>
    <xdr:ext cx="184731" cy="264560"/>
    <xdr:sp macro="" textlink="">
      <xdr:nvSpPr>
        <xdr:cNvPr id="963" name="TextBox 962">
          <a:extLst>
            <a:ext uri="{FF2B5EF4-FFF2-40B4-BE49-F238E27FC236}">
              <a16:creationId xmlns:a16="http://schemas.microsoft.com/office/drawing/2014/main" id="{972AD848-78D5-46C3-863E-18FF2F1713A6}"/>
            </a:ext>
          </a:extLst>
        </xdr:cNvPr>
        <xdr:cNvSpPr txBox="1"/>
      </xdr:nvSpPr>
      <xdr:spPr>
        <a:xfrm>
          <a:off x="9829800" y="234421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713</xdr:row>
      <xdr:rowOff>0</xdr:rowOff>
    </xdr:from>
    <xdr:ext cx="184731" cy="264560"/>
    <xdr:sp macro="" textlink="">
      <xdr:nvSpPr>
        <xdr:cNvPr id="964" name="TextBox 963">
          <a:extLst>
            <a:ext uri="{FF2B5EF4-FFF2-40B4-BE49-F238E27FC236}">
              <a16:creationId xmlns:a16="http://schemas.microsoft.com/office/drawing/2014/main" id="{A8771CD4-4C5B-4654-BAF8-80E0BF4CF000}"/>
            </a:ext>
          </a:extLst>
        </xdr:cNvPr>
        <xdr:cNvSpPr txBox="1"/>
      </xdr:nvSpPr>
      <xdr:spPr>
        <a:xfrm>
          <a:off x="9829800" y="234421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713</xdr:row>
      <xdr:rowOff>0</xdr:rowOff>
    </xdr:from>
    <xdr:ext cx="184731" cy="264560"/>
    <xdr:sp macro="" textlink="">
      <xdr:nvSpPr>
        <xdr:cNvPr id="965" name="TextBox 964">
          <a:extLst>
            <a:ext uri="{FF2B5EF4-FFF2-40B4-BE49-F238E27FC236}">
              <a16:creationId xmlns:a16="http://schemas.microsoft.com/office/drawing/2014/main" id="{3B50522F-B0BD-4DAA-AD33-593C30A6F05C}"/>
            </a:ext>
          </a:extLst>
        </xdr:cNvPr>
        <xdr:cNvSpPr txBox="1"/>
      </xdr:nvSpPr>
      <xdr:spPr>
        <a:xfrm>
          <a:off x="9829800" y="234421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713</xdr:row>
      <xdr:rowOff>0</xdr:rowOff>
    </xdr:from>
    <xdr:ext cx="184731" cy="264560"/>
    <xdr:sp macro="" textlink="">
      <xdr:nvSpPr>
        <xdr:cNvPr id="966" name="TextBox 965">
          <a:extLst>
            <a:ext uri="{FF2B5EF4-FFF2-40B4-BE49-F238E27FC236}">
              <a16:creationId xmlns:a16="http://schemas.microsoft.com/office/drawing/2014/main" id="{85627A42-364A-4AE1-9BC7-C8DEAE627D29}"/>
            </a:ext>
          </a:extLst>
        </xdr:cNvPr>
        <xdr:cNvSpPr txBox="1"/>
      </xdr:nvSpPr>
      <xdr:spPr>
        <a:xfrm>
          <a:off x="9829800" y="234421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713</xdr:row>
      <xdr:rowOff>0</xdr:rowOff>
    </xdr:from>
    <xdr:ext cx="184731" cy="264560"/>
    <xdr:sp macro="" textlink="">
      <xdr:nvSpPr>
        <xdr:cNvPr id="967" name="TextBox 966">
          <a:extLst>
            <a:ext uri="{FF2B5EF4-FFF2-40B4-BE49-F238E27FC236}">
              <a16:creationId xmlns:a16="http://schemas.microsoft.com/office/drawing/2014/main" id="{E8C3CC7A-33BB-4FC2-AE98-B5808E1E7FD8}"/>
            </a:ext>
          </a:extLst>
        </xdr:cNvPr>
        <xdr:cNvSpPr txBox="1"/>
      </xdr:nvSpPr>
      <xdr:spPr>
        <a:xfrm>
          <a:off x="9829800" y="234421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713</xdr:row>
      <xdr:rowOff>0</xdr:rowOff>
    </xdr:from>
    <xdr:ext cx="184731" cy="264560"/>
    <xdr:sp macro="" textlink="">
      <xdr:nvSpPr>
        <xdr:cNvPr id="968" name="TextBox 967">
          <a:extLst>
            <a:ext uri="{FF2B5EF4-FFF2-40B4-BE49-F238E27FC236}">
              <a16:creationId xmlns:a16="http://schemas.microsoft.com/office/drawing/2014/main" id="{10CA4135-77A0-4A79-8845-ED2C949F2953}"/>
            </a:ext>
          </a:extLst>
        </xdr:cNvPr>
        <xdr:cNvSpPr txBox="1"/>
      </xdr:nvSpPr>
      <xdr:spPr>
        <a:xfrm>
          <a:off x="9829800" y="234421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713</xdr:row>
      <xdr:rowOff>0</xdr:rowOff>
    </xdr:from>
    <xdr:ext cx="184731" cy="264560"/>
    <xdr:sp macro="" textlink="">
      <xdr:nvSpPr>
        <xdr:cNvPr id="969" name="TextBox 968">
          <a:extLst>
            <a:ext uri="{FF2B5EF4-FFF2-40B4-BE49-F238E27FC236}">
              <a16:creationId xmlns:a16="http://schemas.microsoft.com/office/drawing/2014/main" id="{B190B55F-2EDB-4C75-A34D-204C5BFE30E9}"/>
            </a:ext>
          </a:extLst>
        </xdr:cNvPr>
        <xdr:cNvSpPr txBox="1"/>
      </xdr:nvSpPr>
      <xdr:spPr>
        <a:xfrm>
          <a:off x="9829800" y="234421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713</xdr:row>
      <xdr:rowOff>0</xdr:rowOff>
    </xdr:from>
    <xdr:ext cx="184731" cy="264560"/>
    <xdr:sp macro="" textlink="">
      <xdr:nvSpPr>
        <xdr:cNvPr id="970" name="TextBox 969">
          <a:extLst>
            <a:ext uri="{FF2B5EF4-FFF2-40B4-BE49-F238E27FC236}">
              <a16:creationId xmlns:a16="http://schemas.microsoft.com/office/drawing/2014/main" id="{201075F1-04A2-4C42-BC62-DC6887404421}"/>
            </a:ext>
          </a:extLst>
        </xdr:cNvPr>
        <xdr:cNvSpPr txBox="1"/>
      </xdr:nvSpPr>
      <xdr:spPr>
        <a:xfrm>
          <a:off x="9829800" y="234421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714</xdr:row>
      <xdr:rowOff>0</xdr:rowOff>
    </xdr:from>
    <xdr:ext cx="184731" cy="264560"/>
    <xdr:sp macro="" textlink="">
      <xdr:nvSpPr>
        <xdr:cNvPr id="971" name="TextBox 970">
          <a:extLst>
            <a:ext uri="{FF2B5EF4-FFF2-40B4-BE49-F238E27FC236}">
              <a16:creationId xmlns:a16="http://schemas.microsoft.com/office/drawing/2014/main" id="{056E0ED8-AF82-4DC0-A27D-4CEB0780D26A}"/>
            </a:ext>
          </a:extLst>
        </xdr:cNvPr>
        <xdr:cNvSpPr txBox="1"/>
      </xdr:nvSpPr>
      <xdr:spPr>
        <a:xfrm>
          <a:off x="9829800" y="234612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714</xdr:row>
      <xdr:rowOff>0</xdr:rowOff>
    </xdr:from>
    <xdr:ext cx="184731" cy="264560"/>
    <xdr:sp macro="" textlink="">
      <xdr:nvSpPr>
        <xdr:cNvPr id="972" name="TextBox 971">
          <a:extLst>
            <a:ext uri="{FF2B5EF4-FFF2-40B4-BE49-F238E27FC236}">
              <a16:creationId xmlns:a16="http://schemas.microsoft.com/office/drawing/2014/main" id="{034908BB-BA40-4364-8714-92389C5EF299}"/>
            </a:ext>
          </a:extLst>
        </xdr:cNvPr>
        <xdr:cNvSpPr txBox="1"/>
      </xdr:nvSpPr>
      <xdr:spPr>
        <a:xfrm>
          <a:off x="9829800" y="234612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714</xdr:row>
      <xdr:rowOff>0</xdr:rowOff>
    </xdr:from>
    <xdr:ext cx="184731" cy="264560"/>
    <xdr:sp macro="" textlink="">
      <xdr:nvSpPr>
        <xdr:cNvPr id="973" name="TextBox 972">
          <a:extLst>
            <a:ext uri="{FF2B5EF4-FFF2-40B4-BE49-F238E27FC236}">
              <a16:creationId xmlns:a16="http://schemas.microsoft.com/office/drawing/2014/main" id="{30C3FED8-3132-4D73-B7A5-A0D16050A88C}"/>
            </a:ext>
          </a:extLst>
        </xdr:cNvPr>
        <xdr:cNvSpPr txBox="1"/>
      </xdr:nvSpPr>
      <xdr:spPr>
        <a:xfrm>
          <a:off x="9829800" y="234612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714</xdr:row>
      <xdr:rowOff>0</xdr:rowOff>
    </xdr:from>
    <xdr:ext cx="184731" cy="264560"/>
    <xdr:sp macro="" textlink="">
      <xdr:nvSpPr>
        <xdr:cNvPr id="974" name="TextBox 973">
          <a:extLst>
            <a:ext uri="{FF2B5EF4-FFF2-40B4-BE49-F238E27FC236}">
              <a16:creationId xmlns:a16="http://schemas.microsoft.com/office/drawing/2014/main" id="{3C30F1A9-9054-4DE1-8704-B1B48A280C85}"/>
            </a:ext>
          </a:extLst>
        </xdr:cNvPr>
        <xdr:cNvSpPr txBox="1"/>
      </xdr:nvSpPr>
      <xdr:spPr>
        <a:xfrm>
          <a:off x="9829800" y="234612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714</xdr:row>
      <xdr:rowOff>0</xdr:rowOff>
    </xdr:from>
    <xdr:ext cx="184731" cy="264560"/>
    <xdr:sp macro="" textlink="">
      <xdr:nvSpPr>
        <xdr:cNvPr id="975" name="TextBox 974">
          <a:extLst>
            <a:ext uri="{FF2B5EF4-FFF2-40B4-BE49-F238E27FC236}">
              <a16:creationId xmlns:a16="http://schemas.microsoft.com/office/drawing/2014/main" id="{C87584C6-95E7-4833-917B-A993FF973EF4}"/>
            </a:ext>
          </a:extLst>
        </xdr:cNvPr>
        <xdr:cNvSpPr txBox="1"/>
      </xdr:nvSpPr>
      <xdr:spPr>
        <a:xfrm>
          <a:off x="9829800" y="234612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714</xdr:row>
      <xdr:rowOff>0</xdr:rowOff>
    </xdr:from>
    <xdr:ext cx="184731" cy="264560"/>
    <xdr:sp macro="" textlink="">
      <xdr:nvSpPr>
        <xdr:cNvPr id="976" name="TextBox 975">
          <a:extLst>
            <a:ext uri="{FF2B5EF4-FFF2-40B4-BE49-F238E27FC236}">
              <a16:creationId xmlns:a16="http://schemas.microsoft.com/office/drawing/2014/main" id="{B9161FCE-0090-4A77-8A02-A95F0231CE01}"/>
            </a:ext>
          </a:extLst>
        </xdr:cNvPr>
        <xdr:cNvSpPr txBox="1"/>
      </xdr:nvSpPr>
      <xdr:spPr>
        <a:xfrm>
          <a:off x="9829800" y="234612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714</xdr:row>
      <xdr:rowOff>0</xdr:rowOff>
    </xdr:from>
    <xdr:ext cx="184731" cy="264560"/>
    <xdr:sp macro="" textlink="">
      <xdr:nvSpPr>
        <xdr:cNvPr id="977" name="TextBox 976">
          <a:extLst>
            <a:ext uri="{FF2B5EF4-FFF2-40B4-BE49-F238E27FC236}">
              <a16:creationId xmlns:a16="http://schemas.microsoft.com/office/drawing/2014/main" id="{29456E6B-97FF-47FC-A4CE-A94F67FBB0E3}"/>
            </a:ext>
          </a:extLst>
        </xdr:cNvPr>
        <xdr:cNvSpPr txBox="1"/>
      </xdr:nvSpPr>
      <xdr:spPr>
        <a:xfrm>
          <a:off x="9829800" y="234612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714</xdr:row>
      <xdr:rowOff>0</xdr:rowOff>
    </xdr:from>
    <xdr:ext cx="184731" cy="264560"/>
    <xdr:sp macro="" textlink="">
      <xdr:nvSpPr>
        <xdr:cNvPr id="978" name="TextBox 977">
          <a:extLst>
            <a:ext uri="{FF2B5EF4-FFF2-40B4-BE49-F238E27FC236}">
              <a16:creationId xmlns:a16="http://schemas.microsoft.com/office/drawing/2014/main" id="{0195B482-1103-4685-9119-6000DF227874}"/>
            </a:ext>
          </a:extLst>
        </xdr:cNvPr>
        <xdr:cNvSpPr txBox="1"/>
      </xdr:nvSpPr>
      <xdr:spPr>
        <a:xfrm>
          <a:off x="9829800" y="234612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714</xdr:row>
      <xdr:rowOff>0</xdr:rowOff>
    </xdr:from>
    <xdr:ext cx="184731" cy="264560"/>
    <xdr:sp macro="" textlink="">
      <xdr:nvSpPr>
        <xdr:cNvPr id="979" name="TextBox 978">
          <a:extLst>
            <a:ext uri="{FF2B5EF4-FFF2-40B4-BE49-F238E27FC236}">
              <a16:creationId xmlns:a16="http://schemas.microsoft.com/office/drawing/2014/main" id="{4166A97F-E485-4BD9-AD55-CDC60960C6B4}"/>
            </a:ext>
          </a:extLst>
        </xdr:cNvPr>
        <xdr:cNvSpPr txBox="1"/>
      </xdr:nvSpPr>
      <xdr:spPr>
        <a:xfrm>
          <a:off x="9829800" y="234612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714</xdr:row>
      <xdr:rowOff>0</xdr:rowOff>
    </xdr:from>
    <xdr:ext cx="184731" cy="264560"/>
    <xdr:sp macro="" textlink="">
      <xdr:nvSpPr>
        <xdr:cNvPr id="980" name="TextBox 979">
          <a:extLst>
            <a:ext uri="{FF2B5EF4-FFF2-40B4-BE49-F238E27FC236}">
              <a16:creationId xmlns:a16="http://schemas.microsoft.com/office/drawing/2014/main" id="{F5D15592-FE81-4409-8E9D-DA8245FA36F0}"/>
            </a:ext>
          </a:extLst>
        </xdr:cNvPr>
        <xdr:cNvSpPr txBox="1"/>
      </xdr:nvSpPr>
      <xdr:spPr>
        <a:xfrm>
          <a:off x="9829800" y="234612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twoCellAnchor>
    <xdr:from>
      <xdr:col>10</xdr:col>
      <xdr:colOff>151039</xdr:colOff>
      <xdr:row>437</xdr:row>
      <xdr:rowOff>166007</xdr:rowOff>
    </xdr:from>
    <xdr:to>
      <xdr:col>15</xdr:col>
      <xdr:colOff>1202053</xdr:colOff>
      <xdr:row>449</xdr:row>
      <xdr:rowOff>8164</xdr:rowOff>
    </xdr:to>
    <xdr:sp macro="" textlink="">
      <xdr:nvSpPr>
        <xdr:cNvPr id="981" name="TextBox 980">
          <a:extLst>
            <a:ext uri="{FF2B5EF4-FFF2-40B4-BE49-F238E27FC236}">
              <a16:creationId xmlns:a16="http://schemas.microsoft.com/office/drawing/2014/main" id="{B06EEDFD-4B7E-4DCF-817D-A19DE638D23F}"/>
            </a:ext>
          </a:extLst>
        </xdr:cNvPr>
        <xdr:cNvSpPr txBox="1"/>
      </xdr:nvSpPr>
      <xdr:spPr>
        <a:xfrm>
          <a:off x="10514239" y="181049567"/>
          <a:ext cx="4533354" cy="2128157"/>
        </a:xfrm>
        <a:prstGeom prst="rect">
          <a:avLst/>
        </a:prstGeom>
        <a:solidFill>
          <a:schemeClr val="accent5">
            <a:lumMod val="20000"/>
            <a:lumOff val="80000"/>
          </a:schemeClr>
        </a:solidFill>
        <a:ln w="0"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noProof="0">
              <a:ln>
                <a:noFill/>
              </a:ln>
              <a:solidFill>
                <a:prstClr val="black"/>
              </a:solidFill>
              <a:effectLst/>
              <a:uLnTx/>
              <a:uFillTx/>
              <a:latin typeface="+mn-lt"/>
              <a:ea typeface="+mn-ea"/>
              <a:cs typeface="+mn-cs"/>
            </a:rPr>
            <a:t>CREDITS (and Blame):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1" i="0" u="none" strike="noStrike" kern="0" cap="none" spc="0" normalizeH="0" baseline="0" noProof="0">
            <a:ln>
              <a:noFill/>
            </a:ln>
            <a:solidFill>
              <a:prstClr val="black"/>
            </a:solidFill>
            <a:effectLst/>
            <a:uLnTx/>
            <a:uFillTx/>
            <a:latin typeface="+mn-lt"/>
            <a:ea typeface="Times New Roman" panose="02020603050405020304" pitchFamily="18" charset="0"/>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noProof="0">
              <a:ln>
                <a:noFill/>
              </a:ln>
              <a:solidFill>
                <a:prstClr val="black"/>
              </a:solidFill>
              <a:effectLst/>
              <a:uLnTx/>
              <a:uFillTx/>
              <a:latin typeface="+mn-lt"/>
              <a:ea typeface="Times New Roman" panose="02020603050405020304" pitchFamily="18" charset="0"/>
              <a:cs typeface="Times New Roman" panose="02020603050405020304" pitchFamily="18" charset="0"/>
            </a:rPr>
            <a:t>Data in the table has been compiled by David Chambers.  I take full responsibility for any errors - but kindly let me know if you see one/some and I will correct it.</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1" i="0" u="none" strike="noStrike" kern="0" cap="none" spc="0" normalizeH="0" baseline="0" noProof="0">
            <a:ln>
              <a:noFill/>
            </a:ln>
            <a:solidFill>
              <a:prstClr val="black"/>
            </a:solidFill>
            <a:effectLst/>
            <a:uLnTx/>
            <a:uFillTx/>
            <a:latin typeface="+mn-lt"/>
            <a:ea typeface="Times New Roman" panose="02020603050405020304" pitchFamily="18" charset="0"/>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noProof="0">
              <a:ln>
                <a:noFill/>
              </a:ln>
              <a:solidFill>
                <a:prstClr val="black"/>
              </a:solidFill>
              <a:effectLst/>
              <a:uLnTx/>
              <a:uFillTx/>
              <a:latin typeface="+mn-lt"/>
              <a:ea typeface="Times New Roman" panose="02020603050405020304" pitchFamily="18" charset="0"/>
              <a:cs typeface="Times New Roman" panose="02020603050405020304" pitchFamily="18" charset="0"/>
            </a:rPr>
            <a:t>Thanks to Lindsay Newland Bowker and Eric A. Tuttle for their work in assembling the data base; and,</a:t>
          </a:r>
        </a:p>
        <a:p>
          <a:pPr eaLnBrk="1" fontAlgn="auto" latinLnBrk="0" hangingPunct="1"/>
          <a:endParaRPr lang="en-US">
            <a:effectLst/>
          </a:endParaRPr>
        </a:p>
        <a:p>
          <a:pPr eaLnBrk="1" fontAlgn="auto" latinLnBrk="0" hangingPunct="1"/>
          <a:r>
            <a:rPr lang="en-US" sz="1100" b="1" i="0" baseline="0">
              <a:solidFill>
                <a:schemeClr val="dk1"/>
              </a:solidFill>
              <a:effectLst/>
              <a:latin typeface="+mn-lt"/>
              <a:ea typeface="+mn-ea"/>
              <a:cs typeface="+mn-cs"/>
            </a:rPr>
            <a:t>Thanks to Bill Williams for his contribution of geologic information on the deposits.</a:t>
          </a:r>
          <a:endParaRPr kumimoji="0" lang="en-US" sz="1100" b="0" i="0" u="none" strike="noStrike" kern="0" cap="none" spc="0" normalizeH="0" baseline="0" noProof="0">
            <a:ln>
              <a:noFill/>
            </a:ln>
            <a:solidFill>
              <a:prstClr val="black"/>
            </a:solidFill>
            <a:effectLst/>
            <a:uLnTx/>
            <a:uFillTx/>
            <a:latin typeface="+mn-lt"/>
            <a:ea typeface="Times New Roman" panose="02020603050405020304" pitchFamily="18" charset="0"/>
            <a:cs typeface="Times New Roman" panose="02020603050405020304" pitchFamily="18" charset="0"/>
          </a:endParaRPr>
        </a:p>
        <a:p>
          <a:pPr marL="342900" marR="0" lvl="0" indent="-342900" defTabSz="914400" eaLnBrk="1" fontAlgn="base" latinLnBrk="0" hangingPunct="1">
            <a:lnSpc>
              <a:spcPct val="100000"/>
            </a:lnSpc>
            <a:spcBef>
              <a:spcPts val="0"/>
            </a:spcBef>
            <a:spcAft>
              <a:spcPts val="600"/>
            </a:spcAft>
            <a:buClrTx/>
            <a:buSzPts val="1000"/>
            <a:buFont typeface="Arial" panose="020B0604020202020204" pitchFamily="34" charset="0"/>
            <a:buAutoNum type="arabicParenBoth"/>
            <a:tabLst>
              <a:tab pos="228600" algn="l"/>
            </a:tabLst>
            <a:defRPr/>
          </a:pPr>
          <a:endParaRPr kumimoji="0" lang="en-US" sz="1100" b="0" i="0" u="none" strike="noStrike" kern="0" cap="none" spc="0" normalizeH="0" baseline="0" noProof="0">
            <a:ln>
              <a:noFill/>
            </a:ln>
            <a:solidFill>
              <a:prstClr val="black"/>
            </a:solidFill>
            <a:effectLst/>
            <a:uLnTx/>
            <a:uFillTx/>
            <a:latin typeface="+mn-lt"/>
            <a:ea typeface="Times New Roman" panose="02020603050405020304" pitchFamily="18" charset="0"/>
            <a:cs typeface="Times New Roman" panose="02020603050405020304" pitchFamily="18" charset="0"/>
          </a:endParaRPr>
        </a:p>
      </xdr:txBody>
    </xdr:sp>
    <xdr:clientData/>
  </xdr:twoCellAnchor>
  <xdr:oneCellAnchor>
    <xdr:from>
      <xdr:col>14</xdr:col>
      <xdr:colOff>0</xdr:colOff>
      <xdr:row>526</xdr:row>
      <xdr:rowOff>0</xdr:rowOff>
    </xdr:from>
    <xdr:ext cx="184731" cy="264560"/>
    <xdr:sp macro="" textlink="">
      <xdr:nvSpPr>
        <xdr:cNvPr id="982" name="TextBox 981">
          <a:extLst>
            <a:ext uri="{FF2B5EF4-FFF2-40B4-BE49-F238E27FC236}">
              <a16:creationId xmlns:a16="http://schemas.microsoft.com/office/drawing/2014/main" id="{772D5720-1C0A-4045-B2D0-D0B6E443C073}"/>
            </a:ext>
          </a:extLst>
        </xdr:cNvPr>
        <xdr:cNvSpPr txBox="1"/>
      </xdr:nvSpPr>
      <xdr:spPr>
        <a:xfrm>
          <a:off x="13220700" y="198379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14</xdr:col>
      <xdr:colOff>0</xdr:colOff>
      <xdr:row>526</xdr:row>
      <xdr:rowOff>0</xdr:rowOff>
    </xdr:from>
    <xdr:ext cx="184731" cy="264560"/>
    <xdr:sp macro="" textlink="">
      <xdr:nvSpPr>
        <xdr:cNvPr id="983" name="TextBox 982">
          <a:extLst>
            <a:ext uri="{FF2B5EF4-FFF2-40B4-BE49-F238E27FC236}">
              <a16:creationId xmlns:a16="http://schemas.microsoft.com/office/drawing/2014/main" id="{7931AEAC-313A-4E0D-A0FF-2C64ACF7AF96}"/>
            </a:ext>
          </a:extLst>
        </xdr:cNvPr>
        <xdr:cNvSpPr txBox="1"/>
      </xdr:nvSpPr>
      <xdr:spPr>
        <a:xfrm>
          <a:off x="13220700" y="198379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twoCellAnchor>
    <xdr:from>
      <xdr:col>27</xdr:col>
      <xdr:colOff>112012</xdr:colOff>
      <xdr:row>0</xdr:row>
      <xdr:rowOff>33843</xdr:rowOff>
    </xdr:from>
    <xdr:to>
      <xdr:col>31</xdr:col>
      <xdr:colOff>76578</xdr:colOff>
      <xdr:row>1</xdr:row>
      <xdr:rowOff>378551</xdr:rowOff>
    </xdr:to>
    <xdr:sp macro="" textlink="">
      <xdr:nvSpPr>
        <xdr:cNvPr id="984" name="TextBox 983">
          <a:extLst>
            <a:ext uri="{FF2B5EF4-FFF2-40B4-BE49-F238E27FC236}">
              <a16:creationId xmlns:a16="http://schemas.microsoft.com/office/drawing/2014/main" id="{7C036A89-671D-4FAF-8A89-8A72ACBE98B8}"/>
            </a:ext>
          </a:extLst>
        </xdr:cNvPr>
        <xdr:cNvSpPr txBox="1"/>
      </xdr:nvSpPr>
      <xdr:spPr>
        <a:xfrm>
          <a:off x="28793692" y="33843"/>
          <a:ext cx="3332606" cy="57330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800" b="1">
              <a:solidFill>
                <a:srgbClr val="0070C0"/>
              </a:solidFill>
            </a:rPr>
            <a:t>The magnitude index ( Col c)  indicates the overall scale of an event based on its release, runout and deaths. The index base is the decade 1991 to 2000.  The score for each component is the unweighted ratio of the event measure to the average measure for the reference decade </a:t>
          </a:r>
        </a:p>
      </xdr:txBody>
    </xdr:sp>
    <xdr:clientData/>
  </xdr:twoCellAnchor>
  <xdr:twoCellAnchor>
    <xdr:from>
      <xdr:col>31</xdr:col>
      <xdr:colOff>895350</xdr:colOff>
      <xdr:row>0</xdr:row>
      <xdr:rowOff>50556</xdr:rowOff>
    </xdr:from>
    <xdr:to>
      <xdr:col>34</xdr:col>
      <xdr:colOff>647700</xdr:colOff>
      <xdr:row>1</xdr:row>
      <xdr:rowOff>344261</xdr:rowOff>
    </xdr:to>
    <xdr:sp macro="" textlink="">
      <xdr:nvSpPr>
        <xdr:cNvPr id="985" name="TextBox 984">
          <a:extLst>
            <a:ext uri="{FF2B5EF4-FFF2-40B4-BE49-F238E27FC236}">
              <a16:creationId xmlns:a16="http://schemas.microsoft.com/office/drawing/2014/main" id="{9F79ACFA-9EA0-4C36-A32E-07D608400416}"/>
            </a:ext>
          </a:extLst>
        </xdr:cNvPr>
        <xdr:cNvSpPr txBox="1"/>
      </xdr:nvSpPr>
      <xdr:spPr>
        <a:xfrm>
          <a:off x="32945070" y="50556"/>
          <a:ext cx="1954530" cy="5223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800" b="1">
              <a:solidFill>
                <a:srgbClr val="0070C0"/>
              </a:solidFill>
            </a:rPr>
            <a:t>The severity codes are based on but not excusively determned by criterion values for  release,runout &amp; deaths</a:t>
          </a:r>
        </a:p>
      </xdr:txBody>
    </xdr:sp>
    <xdr:clientData/>
  </xdr:twoCellAnchor>
  <xdr:twoCellAnchor>
    <xdr:from>
      <xdr:col>32</xdr:col>
      <xdr:colOff>206829</xdr:colOff>
      <xdr:row>415</xdr:row>
      <xdr:rowOff>152400</xdr:rowOff>
    </xdr:from>
    <xdr:to>
      <xdr:col>34</xdr:col>
      <xdr:colOff>449038</xdr:colOff>
      <xdr:row>417</xdr:row>
      <xdr:rowOff>135234</xdr:rowOff>
    </xdr:to>
    <xdr:sp macro="" textlink="">
      <xdr:nvSpPr>
        <xdr:cNvPr id="986" name="TextBox 985">
          <a:extLst>
            <a:ext uri="{FF2B5EF4-FFF2-40B4-BE49-F238E27FC236}">
              <a16:creationId xmlns:a16="http://schemas.microsoft.com/office/drawing/2014/main" id="{3054EDC0-34C4-45D4-8D13-4897BD4CD52F}"/>
            </a:ext>
          </a:extLst>
        </xdr:cNvPr>
        <xdr:cNvSpPr txBox="1"/>
      </xdr:nvSpPr>
      <xdr:spPr>
        <a:xfrm>
          <a:off x="33170949" y="175465740"/>
          <a:ext cx="1529989" cy="89723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900" b="1">
              <a:solidFill>
                <a:srgbClr val="0070C0"/>
              </a:solidFill>
            </a:rPr>
            <a:t>The index values differentiate magnitude amongst the three severity codes</a:t>
          </a:r>
        </a:p>
      </xdr:txBody>
    </xdr:sp>
    <xdr:clientData/>
  </xdr:twoCellAnchor>
  <xdr:twoCellAnchor>
    <xdr:from>
      <xdr:col>19</xdr:col>
      <xdr:colOff>598714</xdr:colOff>
      <xdr:row>414</xdr:row>
      <xdr:rowOff>261257</xdr:rowOff>
    </xdr:from>
    <xdr:to>
      <xdr:col>25</xdr:col>
      <xdr:colOff>684266</xdr:colOff>
      <xdr:row>416</xdr:row>
      <xdr:rowOff>360162</xdr:rowOff>
    </xdr:to>
    <xdr:sp macro="" textlink="">
      <xdr:nvSpPr>
        <xdr:cNvPr id="987" name="TextBox 986">
          <a:extLst>
            <a:ext uri="{FF2B5EF4-FFF2-40B4-BE49-F238E27FC236}">
              <a16:creationId xmlns:a16="http://schemas.microsoft.com/office/drawing/2014/main" id="{E7470F9D-D52C-42E1-A9EB-49A2F5C7C78E}"/>
            </a:ext>
          </a:extLst>
        </xdr:cNvPr>
        <xdr:cNvSpPr txBox="1"/>
      </xdr:nvSpPr>
      <xdr:spPr>
        <a:xfrm>
          <a:off x="24258814" y="175018337"/>
          <a:ext cx="3659332" cy="10209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900" b="1">
              <a:solidFill>
                <a:srgbClr val="0070C0"/>
              </a:solidFill>
            </a:rPr>
            <a:t>Complete doumentation on the index is available from Bowker Associates(LNBowker@BowkerAssociates.org).  The difference in total scores for each of the three varaiables indicates the releative incidence of reporting on the variable. ( ie not every record has a documented entry for each of the three variable) We determined that no  weightng was necessary to insure that each variable is equally represented</a:t>
          </a:r>
          <a:r>
            <a:rPr lang="en-US" sz="900" b="1"/>
            <a:t> </a:t>
          </a:r>
        </a:p>
        <a:p>
          <a:endParaRPr lang="en-US" sz="800" b="1"/>
        </a:p>
      </xdr:txBody>
    </xdr:sp>
    <xdr:clientData/>
  </xdr:twoCellAnchor>
  <xdr:twoCellAnchor>
    <xdr:from>
      <xdr:col>16</xdr:col>
      <xdr:colOff>727710</xdr:colOff>
      <xdr:row>453</xdr:row>
      <xdr:rowOff>66675</xdr:rowOff>
    </xdr:from>
    <xdr:to>
      <xdr:col>16</xdr:col>
      <xdr:colOff>3943350</xdr:colOff>
      <xdr:row>492</xdr:row>
      <xdr:rowOff>171450</xdr:rowOff>
    </xdr:to>
    <xdr:sp macro="" textlink="">
      <xdr:nvSpPr>
        <xdr:cNvPr id="988" name="TextBox 987">
          <a:extLst>
            <a:ext uri="{FF2B5EF4-FFF2-40B4-BE49-F238E27FC236}">
              <a16:creationId xmlns:a16="http://schemas.microsoft.com/office/drawing/2014/main" id="{B79ADD3C-7B01-4F5A-B3CC-A96DF0D39349}"/>
            </a:ext>
          </a:extLst>
        </xdr:cNvPr>
        <xdr:cNvSpPr txBox="1"/>
      </xdr:nvSpPr>
      <xdr:spPr>
        <a:xfrm flipH="1">
          <a:off x="17011650" y="183998235"/>
          <a:ext cx="3215640" cy="7983855"/>
        </a:xfrm>
        <a:prstGeom prst="rect">
          <a:avLst/>
        </a:prstGeom>
        <a:solidFill>
          <a:schemeClr val="accent5">
            <a:lumMod val="20000"/>
            <a:lumOff val="80000"/>
          </a:schemeClr>
        </a:solidFill>
        <a:ln w="0"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defTabSz="914400" eaLnBrk="1" fontAlgn="auto" latinLnBrk="0" hangingPunct="1">
            <a:lnSpc>
              <a:spcPct val="100000"/>
            </a:lnSpc>
            <a:spcBef>
              <a:spcPts val="0"/>
            </a:spcBef>
            <a:spcAft>
              <a:spcPts val="0"/>
            </a:spcAft>
            <a:buClrTx/>
            <a:buSzTx/>
            <a:buFontTx/>
            <a:buNone/>
            <a:tabLst/>
            <a:defRPr/>
          </a:pPr>
          <a:r>
            <a:rPr lang="en-US" sz="1200" b="1">
              <a:latin typeface="+mn-lt"/>
            </a:rPr>
            <a:t>COLORS: </a:t>
          </a:r>
        </a:p>
        <a:p>
          <a:pPr marL="0" marR="0" indent="0" defTabSz="914400" eaLnBrk="1" fontAlgn="auto" latinLnBrk="0" hangingPunct="1">
            <a:lnSpc>
              <a:spcPct val="100000"/>
            </a:lnSpc>
            <a:spcBef>
              <a:spcPts val="0"/>
            </a:spcBef>
            <a:spcAft>
              <a:spcPts val="0"/>
            </a:spcAft>
            <a:buClrTx/>
            <a:buSzTx/>
            <a:buFontTx/>
            <a:buNone/>
            <a:tabLst/>
            <a:defRPr/>
          </a:pPr>
          <a:endParaRPr lang="en-US" sz="1200" b="1" kern="100">
            <a:effectLst/>
            <a:latin typeface="+mn-lt"/>
            <a:ea typeface="Aptos" panose="020B0004020202020204" pitchFamily="34" charset="0"/>
            <a:cs typeface="Times New Roman" panose="02020603050405020304" pitchFamily="18"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200" kern="100">
              <a:effectLst/>
              <a:latin typeface="+mn-lt"/>
              <a:ea typeface="Aptos" panose="020B0004020202020204" pitchFamily="34" charset="0"/>
              <a:cs typeface="Times New Roman" panose="02020603050405020304" pitchFamily="18" charset="0"/>
            </a:rPr>
            <a:t>1.  VERY SERIOUS.  </a:t>
          </a:r>
        </a:p>
        <a:p>
          <a:pPr marL="342900" marR="0" lvl="0" indent="-342900">
            <a:spcBef>
              <a:spcPts val="0"/>
            </a:spcBef>
            <a:spcAft>
              <a:spcPts val="0"/>
            </a:spcAft>
            <a:buFont typeface="+mj-lt"/>
            <a:buAutoNum type="alphaLcParenBoth"/>
            <a:tabLst>
              <a:tab pos="457200" algn="l"/>
            </a:tabLst>
          </a:pPr>
          <a:r>
            <a:rPr lang="en-US" sz="1200" kern="100">
              <a:effectLst/>
              <a:latin typeface="+mn-lt"/>
              <a:ea typeface="Aptos" panose="020B0004020202020204" pitchFamily="34" charset="0"/>
              <a:cs typeface="Times New Roman" panose="02020603050405020304" pitchFamily="18" charset="0"/>
            </a:rPr>
            <a:t>Red	237</a:t>
          </a:r>
        </a:p>
        <a:p>
          <a:pPr marL="342900" marR="0" lvl="0" indent="-342900">
            <a:spcBef>
              <a:spcPts val="0"/>
            </a:spcBef>
            <a:spcAft>
              <a:spcPts val="0"/>
            </a:spcAft>
            <a:buFont typeface="+mj-lt"/>
            <a:buAutoNum type="alphaLcParenBoth"/>
            <a:tabLst>
              <a:tab pos="457200" algn="l"/>
            </a:tabLst>
          </a:pPr>
          <a:r>
            <a:rPr lang="en-US" sz="1200" kern="100">
              <a:effectLst/>
              <a:latin typeface="+mn-lt"/>
              <a:ea typeface="Aptos" panose="020B0004020202020204" pitchFamily="34" charset="0"/>
              <a:cs typeface="Times New Roman" panose="02020603050405020304" pitchFamily="18" charset="0"/>
            </a:rPr>
            <a:t>Green	125</a:t>
          </a:r>
        </a:p>
        <a:p>
          <a:pPr marL="342900" marR="0" lvl="0" indent="-342900">
            <a:spcBef>
              <a:spcPts val="0"/>
            </a:spcBef>
            <a:spcAft>
              <a:spcPts val="0"/>
            </a:spcAft>
            <a:buFont typeface="+mj-lt"/>
            <a:buAutoNum type="alphaLcParenBoth"/>
            <a:tabLst>
              <a:tab pos="457200" algn="l"/>
            </a:tabLst>
          </a:pPr>
          <a:r>
            <a:rPr lang="en-US" sz="1200" kern="100">
              <a:effectLst/>
              <a:latin typeface="+mn-lt"/>
              <a:ea typeface="Aptos" panose="020B0004020202020204" pitchFamily="34" charset="0"/>
              <a:cs typeface="Times New Roman" panose="02020603050405020304" pitchFamily="18" charset="0"/>
            </a:rPr>
            <a:t>Blue	49</a:t>
          </a:r>
        </a:p>
        <a:p>
          <a:pPr marL="0" marR="0">
            <a:spcBef>
              <a:spcPts val="0"/>
            </a:spcBef>
            <a:spcAft>
              <a:spcPts val="0"/>
            </a:spcAft>
          </a:pPr>
          <a:r>
            <a:rPr lang="en-US" sz="1200" kern="100">
              <a:effectLst/>
              <a:latin typeface="+mn-lt"/>
              <a:ea typeface="Aptos" panose="020B0004020202020204" pitchFamily="34" charset="0"/>
              <a:cs typeface="Times New Roman" panose="02020603050405020304" pitchFamily="18" charset="0"/>
            </a:rPr>
            <a:t> </a:t>
          </a:r>
        </a:p>
        <a:p>
          <a:pPr marL="0" marR="0" lvl="0" indent="0">
            <a:spcBef>
              <a:spcPts val="0"/>
            </a:spcBef>
            <a:spcAft>
              <a:spcPts val="0"/>
            </a:spcAft>
            <a:buFont typeface="Arial" panose="020B0604020202020204" pitchFamily="34" charset="0"/>
            <a:buNone/>
            <a:tabLst>
              <a:tab pos="457200" algn="l"/>
            </a:tabLst>
          </a:pPr>
          <a:r>
            <a:rPr lang="en-US" sz="1200" kern="100">
              <a:effectLst/>
              <a:latin typeface="+mn-lt"/>
              <a:ea typeface="Aptos" panose="020B0004020202020204" pitchFamily="34" charset="0"/>
              <a:cs typeface="Times New Roman" panose="02020603050405020304" pitchFamily="18" charset="0"/>
            </a:rPr>
            <a:t>2.  SERIOUS  </a:t>
          </a:r>
        </a:p>
        <a:p>
          <a:pPr marL="342900" marR="0" lvl="0" indent="-342900">
            <a:spcBef>
              <a:spcPts val="0"/>
            </a:spcBef>
            <a:spcAft>
              <a:spcPts val="0"/>
            </a:spcAft>
            <a:buFont typeface="+mj-lt"/>
            <a:buAutoNum type="alphaLcParenBoth"/>
            <a:tabLst>
              <a:tab pos="457200" algn="l"/>
            </a:tabLst>
          </a:pPr>
          <a:r>
            <a:rPr lang="en-US" sz="1200" kern="100">
              <a:effectLst/>
              <a:latin typeface="+mn-lt"/>
              <a:ea typeface="Aptos" panose="020B0004020202020204" pitchFamily="34" charset="0"/>
              <a:cs typeface="Times New Roman" panose="02020603050405020304" pitchFamily="18" charset="0"/>
            </a:rPr>
            <a:t>Red	255</a:t>
          </a:r>
        </a:p>
        <a:p>
          <a:pPr marL="342900" marR="0" lvl="0" indent="-342900">
            <a:spcBef>
              <a:spcPts val="0"/>
            </a:spcBef>
            <a:spcAft>
              <a:spcPts val="0"/>
            </a:spcAft>
            <a:buFont typeface="+mj-lt"/>
            <a:buAutoNum type="alphaLcParenBoth"/>
            <a:tabLst>
              <a:tab pos="457200" algn="l"/>
            </a:tabLst>
          </a:pPr>
          <a:r>
            <a:rPr lang="en-US" sz="1200" kern="100">
              <a:effectLst/>
              <a:latin typeface="+mn-lt"/>
              <a:ea typeface="Aptos" panose="020B0004020202020204" pitchFamily="34" charset="0"/>
              <a:cs typeface="Times New Roman" panose="02020603050405020304" pitchFamily="18" charset="0"/>
            </a:rPr>
            <a:t>Green	192</a:t>
          </a:r>
        </a:p>
        <a:p>
          <a:pPr marL="342900" marR="0" lvl="0" indent="-342900">
            <a:spcBef>
              <a:spcPts val="0"/>
            </a:spcBef>
            <a:spcAft>
              <a:spcPts val="0"/>
            </a:spcAft>
            <a:buFont typeface="+mj-lt"/>
            <a:buAutoNum type="alphaLcParenBoth"/>
            <a:tabLst>
              <a:tab pos="457200" algn="l"/>
            </a:tabLst>
          </a:pPr>
          <a:r>
            <a:rPr lang="en-US" sz="1200" kern="100">
              <a:effectLst/>
              <a:latin typeface="+mn-lt"/>
              <a:ea typeface="Aptos" panose="020B0004020202020204" pitchFamily="34" charset="0"/>
              <a:cs typeface="Times New Roman" panose="02020603050405020304" pitchFamily="18" charset="0"/>
            </a:rPr>
            <a:t>Blue	0</a:t>
          </a:r>
        </a:p>
        <a:p>
          <a:pPr marL="0" marR="0">
            <a:spcBef>
              <a:spcPts val="0"/>
            </a:spcBef>
            <a:spcAft>
              <a:spcPts val="0"/>
            </a:spcAft>
          </a:pPr>
          <a:r>
            <a:rPr lang="en-US" sz="1200" kern="100">
              <a:effectLst/>
              <a:latin typeface="+mn-lt"/>
              <a:ea typeface="Aptos" panose="020B0004020202020204" pitchFamily="34" charset="0"/>
              <a:cs typeface="Times New Roman" panose="02020603050405020304" pitchFamily="18" charset="0"/>
            </a:rPr>
            <a:t> </a:t>
          </a:r>
        </a:p>
        <a:p>
          <a:pPr marL="0" marR="0">
            <a:spcBef>
              <a:spcPts val="0"/>
            </a:spcBef>
            <a:spcAft>
              <a:spcPts val="0"/>
            </a:spcAft>
          </a:pPr>
          <a:r>
            <a:rPr lang="en-US" sz="1200" kern="100">
              <a:effectLst/>
              <a:latin typeface="+mn-lt"/>
              <a:ea typeface="Aptos" panose="020B0004020202020204" pitchFamily="34" charset="0"/>
              <a:cs typeface="Times New Roman" panose="02020603050405020304" pitchFamily="18" charset="0"/>
            </a:rPr>
            <a:t>3.</a:t>
          </a:r>
          <a:r>
            <a:rPr lang="en-US" sz="1200" kern="100" baseline="0">
              <a:effectLst/>
              <a:latin typeface="+mn-lt"/>
              <a:ea typeface="Aptos" panose="020B0004020202020204" pitchFamily="34" charset="0"/>
              <a:cs typeface="Times New Roman" panose="02020603050405020304" pitchFamily="18" charset="0"/>
            </a:rPr>
            <a:t> </a:t>
          </a:r>
          <a:r>
            <a:rPr lang="en-US" sz="1200" kern="100">
              <a:effectLst/>
              <a:latin typeface="+mn-lt"/>
              <a:ea typeface="Aptos" panose="020B0004020202020204" pitchFamily="34" charset="0"/>
              <a:cs typeface="Times New Roman" panose="02020603050405020304" pitchFamily="18" charset="0"/>
            </a:rPr>
            <a:t> OTHER FAILURE  </a:t>
          </a:r>
        </a:p>
        <a:p>
          <a:pPr marL="342900" marR="0" lvl="0" indent="-342900">
            <a:spcBef>
              <a:spcPts val="0"/>
            </a:spcBef>
            <a:spcAft>
              <a:spcPts val="0"/>
            </a:spcAft>
            <a:buFont typeface="+mj-lt"/>
            <a:buAutoNum type="alphaLcParenBoth"/>
            <a:tabLst>
              <a:tab pos="457200" algn="l"/>
            </a:tabLst>
          </a:pPr>
          <a:r>
            <a:rPr lang="en-US" sz="1200" kern="100">
              <a:effectLst/>
              <a:latin typeface="+mn-lt"/>
              <a:ea typeface="Aptos" panose="020B0004020202020204" pitchFamily="34" charset="0"/>
              <a:cs typeface="Times New Roman" panose="02020603050405020304" pitchFamily="18" charset="0"/>
            </a:rPr>
            <a:t>Red	180</a:t>
          </a:r>
        </a:p>
        <a:p>
          <a:pPr marL="342900" marR="0" lvl="0" indent="-342900">
            <a:spcBef>
              <a:spcPts val="0"/>
            </a:spcBef>
            <a:spcAft>
              <a:spcPts val="0"/>
            </a:spcAft>
            <a:buFont typeface="+mj-lt"/>
            <a:buAutoNum type="alphaLcParenBoth"/>
            <a:tabLst>
              <a:tab pos="457200" algn="l"/>
            </a:tabLst>
          </a:pPr>
          <a:r>
            <a:rPr lang="en-US" sz="1200" kern="100">
              <a:effectLst/>
              <a:latin typeface="+mn-lt"/>
              <a:ea typeface="Aptos" panose="020B0004020202020204" pitchFamily="34" charset="0"/>
              <a:cs typeface="Times New Roman" panose="02020603050405020304" pitchFamily="18" charset="0"/>
            </a:rPr>
            <a:t>Green	198</a:t>
          </a:r>
        </a:p>
        <a:p>
          <a:pPr marL="342900" marR="0" lvl="0" indent="-342900">
            <a:spcBef>
              <a:spcPts val="0"/>
            </a:spcBef>
            <a:spcAft>
              <a:spcPts val="0"/>
            </a:spcAft>
            <a:buFont typeface="+mj-lt"/>
            <a:buAutoNum type="alphaLcParenBoth"/>
            <a:tabLst>
              <a:tab pos="457200" algn="l"/>
            </a:tabLst>
          </a:pPr>
          <a:r>
            <a:rPr lang="en-US" sz="1200" kern="100">
              <a:effectLst/>
              <a:latin typeface="+mn-lt"/>
              <a:ea typeface="Aptos" panose="020B0004020202020204" pitchFamily="34" charset="0"/>
              <a:cs typeface="Times New Roman" panose="02020603050405020304" pitchFamily="18" charset="0"/>
            </a:rPr>
            <a:t>Blue	231</a:t>
          </a:r>
        </a:p>
        <a:p>
          <a:pPr marL="0" marR="0">
            <a:spcBef>
              <a:spcPts val="0"/>
            </a:spcBef>
            <a:spcAft>
              <a:spcPts val="0"/>
            </a:spcAft>
          </a:pPr>
          <a:r>
            <a:rPr lang="en-US" sz="1200" kern="100">
              <a:effectLst/>
              <a:latin typeface="+mn-lt"/>
              <a:ea typeface="Aptos" panose="020B0004020202020204" pitchFamily="34" charset="0"/>
              <a:cs typeface="Times New Roman" panose="02020603050405020304" pitchFamily="18" charset="0"/>
            </a:rPr>
            <a:t> </a:t>
          </a:r>
        </a:p>
        <a:p>
          <a:pPr marL="0" marR="0">
            <a:spcBef>
              <a:spcPts val="0"/>
            </a:spcBef>
            <a:spcAft>
              <a:spcPts val="0"/>
            </a:spcAft>
          </a:pPr>
          <a:r>
            <a:rPr lang="en-US" sz="1200" kern="100">
              <a:effectLst/>
              <a:latin typeface="+mn-lt"/>
              <a:ea typeface="Aptos" panose="020B0004020202020204" pitchFamily="34" charset="0"/>
              <a:cs typeface="Times New Roman" panose="02020603050405020304" pitchFamily="18" charset="0"/>
            </a:rPr>
            <a:t>4.</a:t>
          </a:r>
          <a:r>
            <a:rPr lang="en-US" sz="1200" kern="100" baseline="0">
              <a:effectLst/>
              <a:latin typeface="+mn-lt"/>
              <a:ea typeface="Aptos" panose="020B0004020202020204" pitchFamily="34" charset="0"/>
              <a:cs typeface="Times New Roman" panose="02020603050405020304" pitchFamily="18" charset="0"/>
            </a:rPr>
            <a:t> </a:t>
          </a:r>
          <a:r>
            <a:rPr lang="en-US" sz="1200" kern="100">
              <a:effectLst/>
              <a:latin typeface="+mn-lt"/>
              <a:ea typeface="Aptos" panose="020B0004020202020204" pitchFamily="34" charset="0"/>
              <a:cs typeface="Times New Roman" panose="02020603050405020304" pitchFamily="18" charset="0"/>
            </a:rPr>
            <a:t>OTHER ACCIDENT   </a:t>
          </a:r>
        </a:p>
        <a:p>
          <a:pPr marL="342900" marR="0" lvl="0" indent="-342900">
            <a:spcBef>
              <a:spcPts val="0"/>
            </a:spcBef>
            <a:spcAft>
              <a:spcPts val="0"/>
            </a:spcAft>
            <a:buFont typeface="+mj-lt"/>
            <a:buAutoNum type="alphaLcParenBoth"/>
            <a:tabLst>
              <a:tab pos="457200" algn="l"/>
            </a:tabLst>
          </a:pPr>
          <a:r>
            <a:rPr lang="en-US" sz="1200" kern="100">
              <a:effectLst/>
              <a:latin typeface="+mn-lt"/>
              <a:ea typeface="Aptos" panose="020B0004020202020204" pitchFamily="34" charset="0"/>
              <a:cs typeface="Times New Roman" panose="02020603050405020304" pitchFamily="18" charset="0"/>
            </a:rPr>
            <a:t>Red	185</a:t>
          </a:r>
        </a:p>
        <a:p>
          <a:pPr marL="342900" marR="0" lvl="0" indent="-342900">
            <a:spcBef>
              <a:spcPts val="0"/>
            </a:spcBef>
            <a:spcAft>
              <a:spcPts val="0"/>
            </a:spcAft>
            <a:buFont typeface="+mj-lt"/>
            <a:buAutoNum type="alphaLcParenBoth"/>
            <a:tabLst>
              <a:tab pos="457200" algn="l"/>
            </a:tabLst>
          </a:pPr>
          <a:r>
            <a:rPr lang="en-US" sz="1200" kern="100">
              <a:effectLst/>
              <a:latin typeface="+mn-lt"/>
              <a:ea typeface="Aptos" panose="020B0004020202020204" pitchFamily="34" charset="0"/>
              <a:cs typeface="Times New Roman" panose="02020603050405020304" pitchFamily="18" charset="0"/>
            </a:rPr>
            <a:t>Green	255</a:t>
          </a:r>
        </a:p>
        <a:p>
          <a:pPr marL="342900" marR="0" lvl="0" indent="-342900">
            <a:spcBef>
              <a:spcPts val="0"/>
            </a:spcBef>
            <a:spcAft>
              <a:spcPts val="0"/>
            </a:spcAft>
            <a:buFont typeface="+mj-lt"/>
            <a:buAutoNum type="alphaLcParenBoth"/>
            <a:tabLst>
              <a:tab pos="457200" algn="l"/>
            </a:tabLst>
          </a:pPr>
          <a:r>
            <a:rPr lang="en-US" sz="1200" kern="100">
              <a:effectLst/>
              <a:latin typeface="+mn-lt"/>
              <a:ea typeface="Aptos" panose="020B0004020202020204" pitchFamily="34" charset="0"/>
              <a:cs typeface="Times New Roman" panose="02020603050405020304" pitchFamily="18" charset="0"/>
            </a:rPr>
            <a:t>Blue	255</a:t>
          </a:r>
        </a:p>
        <a:p>
          <a:pPr marL="0" marR="0">
            <a:spcBef>
              <a:spcPts val="0"/>
            </a:spcBef>
            <a:spcAft>
              <a:spcPts val="0"/>
            </a:spcAft>
          </a:pPr>
          <a:r>
            <a:rPr lang="en-US" sz="1200" kern="100">
              <a:effectLst/>
              <a:latin typeface="+mn-lt"/>
              <a:ea typeface="Aptos" panose="020B0004020202020204" pitchFamily="34" charset="0"/>
              <a:cs typeface="Times New Roman" panose="02020603050405020304" pitchFamily="18" charset="0"/>
            </a:rPr>
            <a:t> </a:t>
          </a:r>
        </a:p>
        <a:p>
          <a:pPr marL="0" marR="0">
            <a:spcBef>
              <a:spcPts val="0"/>
            </a:spcBef>
            <a:spcAft>
              <a:spcPts val="0"/>
            </a:spcAft>
          </a:pPr>
          <a:r>
            <a:rPr lang="en-US" sz="1200" kern="100">
              <a:effectLst/>
              <a:latin typeface="+mn-lt"/>
              <a:ea typeface="Aptos" panose="020B0004020202020204" pitchFamily="34" charset="0"/>
              <a:cs typeface="Times New Roman" panose="02020603050405020304" pitchFamily="18" charset="0"/>
            </a:rPr>
            <a:t>5.  FILTERED TAILINGS, WASTE ROCK, CO-DIPOSAL, AND HEAP LEACH FAILURE</a:t>
          </a:r>
        </a:p>
        <a:p>
          <a:pPr marL="342900" marR="0" lvl="0" indent="-342900">
            <a:spcBef>
              <a:spcPts val="0"/>
            </a:spcBef>
            <a:spcAft>
              <a:spcPts val="0"/>
            </a:spcAft>
            <a:buFont typeface="+mj-lt"/>
            <a:buAutoNum type="alphaLcParenR"/>
            <a:tabLst>
              <a:tab pos="457200" algn="l"/>
            </a:tabLst>
          </a:pPr>
          <a:r>
            <a:rPr lang="en-US" sz="1200" kern="100">
              <a:effectLst/>
              <a:latin typeface="+mn-lt"/>
              <a:ea typeface="Aptos" panose="020B0004020202020204" pitchFamily="34" charset="0"/>
              <a:cs typeface="Times New Roman" panose="02020603050405020304" pitchFamily="18" charset="0"/>
            </a:rPr>
            <a:t>Red	198</a:t>
          </a:r>
        </a:p>
        <a:p>
          <a:pPr marL="342900" marR="0" lvl="0" indent="-342900">
            <a:spcBef>
              <a:spcPts val="0"/>
            </a:spcBef>
            <a:spcAft>
              <a:spcPts val="0"/>
            </a:spcAft>
            <a:buFont typeface="+mj-lt"/>
            <a:buAutoNum type="alphaLcParenR"/>
            <a:tabLst>
              <a:tab pos="457200" algn="l"/>
            </a:tabLst>
          </a:pPr>
          <a:r>
            <a:rPr lang="en-US" sz="1200" kern="100">
              <a:effectLst/>
              <a:latin typeface="+mn-lt"/>
              <a:ea typeface="Aptos" panose="020B0004020202020204" pitchFamily="34" charset="0"/>
              <a:cs typeface="Times New Roman" panose="02020603050405020304" pitchFamily="18" charset="0"/>
            </a:rPr>
            <a:t>Green	224</a:t>
          </a:r>
        </a:p>
        <a:p>
          <a:pPr marL="342900" marR="0" lvl="0" indent="-342900" defTabSz="914400" eaLnBrk="1" fontAlgn="auto" latinLnBrk="0" hangingPunct="1">
            <a:lnSpc>
              <a:spcPct val="100000"/>
            </a:lnSpc>
            <a:spcBef>
              <a:spcPts val="0"/>
            </a:spcBef>
            <a:spcAft>
              <a:spcPts val="0"/>
            </a:spcAft>
            <a:buClrTx/>
            <a:buSzTx/>
            <a:buFont typeface="+mj-lt"/>
            <a:buAutoNum type="alphaLcParenR"/>
            <a:tabLst>
              <a:tab pos="457200" algn="l"/>
            </a:tabLst>
            <a:defRPr/>
          </a:pPr>
          <a:r>
            <a:rPr lang="en-US" sz="1200" kern="100">
              <a:effectLst/>
              <a:latin typeface="+mn-lt"/>
              <a:ea typeface="Aptos" panose="020B0004020202020204" pitchFamily="34" charset="0"/>
              <a:cs typeface="Times New Roman" panose="02020603050405020304" pitchFamily="18" charset="0"/>
            </a:rPr>
            <a:t>Blue	180</a:t>
          </a:r>
          <a:r>
            <a:rPr lang="en-US" sz="1200">
              <a:solidFill>
                <a:schemeClr val="dk1"/>
              </a:solidFill>
              <a:effectLst/>
              <a:latin typeface="+mn-lt"/>
              <a:ea typeface="+mn-ea"/>
              <a:cs typeface="+mn-cs"/>
            </a:rPr>
            <a:t>  </a:t>
          </a:r>
          <a:endParaRPr lang="en-US" sz="1200">
            <a:effectLst/>
            <a:latin typeface="+mn-lt"/>
          </a:endParaRPr>
        </a:p>
        <a:p>
          <a:pPr marL="342900" marR="0" lvl="0" indent="-342900">
            <a:spcBef>
              <a:spcPts val="0"/>
            </a:spcBef>
            <a:spcAft>
              <a:spcPts val="0"/>
            </a:spcAft>
            <a:buFont typeface="+mj-lt"/>
            <a:buAutoNum type="alphaLcParenR"/>
            <a:tabLst>
              <a:tab pos="457200" algn="l"/>
            </a:tabLst>
          </a:pPr>
          <a:endParaRPr lang="en-US" sz="1200" kern="100">
            <a:solidFill>
              <a:schemeClr val="dk1"/>
            </a:solidFill>
            <a:effectLst/>
            <a:latin typeface="+mn-lt"/>
            <a:ea typeface="Aptos" panose="020B0004020202020204" pitchFamily="34" charset="0"/>
            <a:cs typeface="Times New Roman" panose="02020603050405020304" pitchFamily="18" charset="0"/>
          </a:endParaRPr>
        </a:p>
        <a:p>
          <a:r>
            <a:rPr lang="en-US" sz="1200">
              <a:solidFill>
                <a:schemeClr val="dk1"/>
              </a:solidFill>
              <a:effectLst/>
              <a:latin typeface="+mn-lt"/>
              <a:ea typeface="+mn-ea"/>
              <a:cs typeface="Times New Roman" panose="02020603050405020304" pitchFamily="18" charset="0"/>
            </a:rPr>
            <a:t>5.</a:t>
          </a:r>
          <a:r>
            <a:rPr lang="en-US" sz="1200" baseline="0">
              <a:solidFill>
                <a:schemeClr val="dk1"/>
              </a:solidFill>
              <a:effectLst/>
              <a:latin typeface="+mn-lt"/>
              <a:ea typeface="+mn-ea"/>
              <a:cs typeface="Times New Roman" panose="02020603050405020304" pitchFamily="18" charset="0"/>
            </a:rPr>
            <a:t> ANNUAL BLUE</a:t>
          </a:r>
          <a:r>
            <a:rPr lang="en-US" sz="1200">
              <a:solidFill>
                <a:schemeClr val="dk1"/>
              </a:solidFill>
              <a:effectLst/>
              <a:latin typeface="+mn-lt"/>
              <a:ea typeface="+mn-ea"/>
              <a:cs typeface="Times New Roman" panose="02020603050405020304" pitchFamily="18" charset="0"/>
            </a:rPr>
            <a:t>   </a:t>
          </a:r>
          <a:endParaRPr lang="en-US" sz="1200" kern="100">
            <a:effectLst/>
            <a:latin typeface="+mn-lt"/>
            <a:ea typeface="Aptos" panose="020B0004020202020204" pitchFamily="34" charset="0"/>
            <a:cs typeface="Times New Roman" panose="02020603050405020304" pitchFamily="18" charset="0"/>
          </a:endParaRPr>
        </a:p>
        <a:p>
          <a:pPr marL="342900" marR="0" lvl="0" indent="-342900">
            <a:spcBef>
              <a:spcPts val="0"/>
            </a:spcBef>
            <a:spcAft>
              <a:spcPts val="0"/>
            </a:spcAft>
            <a:buFont typeface="+mj-lt"/>
            <a:buAutoNum type="alphaLcParenR"/>
            <a:tabLst>
              <a:tab pos="457200" algn="l"/>
            </a:tabLst>
          </a:pPr>
          <a:r>
            <a:rPr lang="en-US" sz="1200" kern="100">
              <a:effectLst/>
              <a:latin typeface="+mn-lt"/>
              <a:ea typeface="Aptos" panose="020B0004020202020204" pitchFamily="34" charset="0"/>
              <a:cs typeface="Times New Roman" panose="02020603050405020304" pitchFamily="18" charset="0"/>
            </a:rPr>
            <a:t>Red	221</a:t>
          </a:r>
        </a:p>
        <a:p>
          <a:pPr marL="342900" marR="0" lvl="0" indent="-342900">
            <a:spcBef>
              <a:spcPts val="0"/>
            </a:spcBef>
            <a:spcAft>
              <a:spcPts val="0"/>
            </a:spcAft>
            <a:buFont typeface="+mj-lt"/>
            <a:buAutoNum type="alphaLcParenR"/>
            <a:tabLst>
              <a:tab pos="457200" algn="l"/>
            </a:tabLst>
          </a:pPr>
          <a:r>
            <a:rPr lang="en-US" sz="1200" kern="100">
              <a:effectLst/>
              <a:latin typeface="+mn-lt"/>
              <a:ea typeface="Aptos" panose="020B0004020202020204" pitchFamily="34" charset="0"/>
              <a:cs typeface="Times New Roman" panose="02020603050405020304" pitchFamily="18" charset="0"/>
            </a:rPr>
            <a:t>Green	235</a:t>
          </a:r>
        </a:p>
        <a:p>
          <a:pPr marL="342900" marR="0" lvl="0" indent="-342900">
            <a:spcBef>
              <a:spcPts val="0"/>
            </a:spcBef>
            <a:spcAft>
              <a:spcPts val="0"/>
            </a:spcAft>
            <a:buFont typeface="+mj-lt"/>
            <a:buAutoNum type="alphaLcParenR"/>
            <a:tabLst>
              <a:tab pos="457200" algn="l"/>
            </a:tabLst>
          </a:pPr>
          <a:r>
            <a:rPr lang="en-US" sz="1200" kern="100">
              <a:effectLst/>
              <a:latin typeface="+mn-lt"/>
              <a:ea typeface="Aptos" panose="020B0004020202020204" pitchFamily="34" charset="0"/>
              <a:cs typeface="Times New Roman" panose="02020603050405020304" pitchFamily="18" charset="0"/>
            </a:rPr>
            <a:t>Blue	247</a:t>
          </a:r>
        </a:p>
        <a:p>
          <a:pPr marL="228600" marR="0" algn="l">
            <a:spcBef>
              <a:spcPts val="0"/>
            </a:spcBef>
            <a:spcAft>
              <a:spcPts val="0"/>
            </a:spcAft>
          </a:pPr>
          <a:r>
            <a:rPr lang="en-US" sz="1200" kern="100">
              <a:effectLst/>
              <a:latin typeface="+mn-lt"/>
              <a:ea typeface="Aptos" panose="020B0004020202020204" pitchFamily="34" charset="0"/>
              <a:cs typeface="Times New Roman" panose="02020603050405020304" pitchFamily="18" charset="0"/>
            </a:rPr>
            <a:t> </a:t>
          </a:r>
        </a:p>
        <a:p>
          <a:pPr marL="0" marR="0" lvl="0" indent="0">
            <a:spcBef>
              <a:spcPts val="0"/>
            </a:spcBef>
            <a:spcAft>
              <a:spcPts val="0"/>
            </a:spcAft>
            <a:buFont typeface="Arial" panose="020B0604020202020204" pitchFamily="34" charset="0"/>
            <a:buNone/>
            <a:tabLst>
              <a:tab pos="457200" algn="l"/>
            </a:tabLst>
          </a:pPr>
          <a:r>
            <a:rPr lang="en-US" sz="1200" kern="100">
              <a:solidFill>
                <a:schemeClr val="dk1"/>
              </a:solidFill>
              <a:effectLst/>
              <a:latin typeface="+mn-lt"/>
              <a:ea typeface="Aptos" panose="020B0004020202020204" pitchFamily="34" charset="0"/>
              <a:cs typeface="Times New Roman" panose="02020603050405020304" pitchFamily="18" charset="0"/>
            </a:rPr>
            <a:t>6.  ANNUAL TAN</a:t>
          </a:r>
        </a:p>
        <a:p>
          <a:pPr marL="342900" marR="0" lvl="0" indent="-342900">
            <a:spcBef>
              <a:spcPts val="0"/>
            </a:spcBef>
            <a:spcAft>
              <a:spcPts val="0"/>
            </a:spcAft>
            <a:buFont typeface="+mj-lt"/>
            <a:buAutoNum type="alphaLcParenR"/>
            <a:tabLst>
              <a:tab pos="457200" algn="l"/>
            </a:tabLst>
          </a:pPr>
          <a:r>
            <a:rPr lang="en-US" sz="1200" kern="100">
              <a:effectLst/>
              <a:latin typeface="+mn-lt"/>
              <a:ea typeface="Aptos" panose="020B0004020202020204" pitchFamily="34" charset="0"/>
              <a:cs typeface="Times New Roman" panose="02020603050405020304" pitchFamily="18" charset="0"/>
            </a:rPr>
            <a:t>Red	255</a:t>
          </a:r>
        </a:p>
        <a:p>
          <a:pPr marL="342900" marR="0" lvl="0" indent="-342900">
            <a:spcBef>
              <a:spcPts val="0"/>
            </a:spcBef>
            <a:spcAft>
              <a:spcPts val="0"/>
            </a:spcAft>
            <a:buFont typeface="+mj-lt"/>
            <a:buAutoNum type="alphaLcParenR"/>
            <a:tabLst>
              <a:tab pos="457200" algn="l"/>
            </a:tabLst>
          </a:pPr>
          <a:r>
            <a:rPr lang="en-US" sz="1200" kern="100">
              <a:effectLst/>
              <a:latin typeface="+mn-lt"/>
              <a:ea typeface="Aptos" panose="020B0004020202020204" pitchFamily="34" charset="0"/>
              <a:cs typeface="Times New Roman" panose="02020603050405020304" pitchFamily="18" charset="0"/>
            </a:rPr>
            <a:t>Green	242</a:t>
          </a:r>
        </a:p>
        <a:p>
          <a:pPr marL="342900" marR="0" lvl="0" indent="-342900">
            <a:spcBef>
              <a:spcPts val="0"/>
            </a:spcBef>
            <a:spcAft>
              <a:spcPts val="0"/>
            </a:spcAft>
            <a:buFont typeface="+mj-lt"/>
            <a:buAutoNum type="alphaLcParenR"/>
            <a:tabLst>
              <a:tab pos="457200" algn="l"/>
            </a:tabLst>
          </a:pPr>
          <a:r>
            <a:rPr lang="en-US" sz="1200" kern="100">
              <a:effectLst/>
              <a:latin typeface="+mn-lt"/>
              <a:ea typeface="Aptos" panose="020B0004020202020204" pitchFamily="34" charset="0"/>
              <a:cs typeface="Times New Roman" panose="02020603050405020304" pitchFamily="18" charset="0"/>
            </a:rPr>
            <a:t>Blue	204</a:t>
          </a:r>
          <a:endParaRPr lang="en-US" sz="1100">
            <a:solidFill>
              <a:schemeClr val="dk1"/>
            </a:solidFill>
            <a:effectLst/>
            <a:latin typeface="Times New Roman" panose="02020603050405020304" pitchFamily="18" charset="0"/>
            <a:ea typeface="Times New Roman" panose="02020603050405020304" pitchFamily="18" charset="0"/>
            <a:cs typeface="Arial" panose="020B0604020202020204" pitchFamily="34" charset="0"/>
          </a:endParaRPr>
        </a:p>
        <a:p>
          <a:pPr marL="342900" marR="0" lvl="0" indent="-342900">
            <a:spcBef>
              <a:spcPts val="0"/>
            </a:spcBef>
            <a:spcAft>
              <a:spcPts val="0"/>
            </a:spcAft>
            <a:buFont typeface="+mj-lt"/>
            <a:buAutoNum type="alphaLcParenR"/>
            <a:tabLst>
              <a:tab pos="914400" algn="l"/>
            </a:tabLst>
          </a:pPr>
          <a:endParaRPr lang="en-US" sz="1100">
            <a:solidFill>
              <a:schemeClr val="dk1"/>
            </a:solidFill>
            <a:effectLst/>
            <a:latin typeface="Times New Roman" panose="02020603050405020304" pitchFamily="18" charset="0"/>
            <a:ea typeface="Times New Roman" panose="02020603050405020304" pitchFamily="18" charset="0"/>
            <a:cs typeface="Arial" panose="020B0604020202020204" pitchFamily="34" charset="0"/>
          </a:endParaRPr>
        </a:p>
        <a:p>
          <a:pPr marL="342900" marR="0" lvl="0" indent="-342900">
            <a:spcBef>
              <a:spcPts val="0"/>
            </a:spcBef>
            <a:spcAft>
              <a:spcPts val="0"/>
            </a:spcAft>
            <a:buFont typeface="+mj-lt"/>
            <a:buAutoNum type="alphaLcParenBoth"/>
          </a:pPr>
          <a:endParaRPr lang="en-US" sz="900" b="0"/>
        </a:p>
      </xdr:txBody>
    </xdr:sp>
    <xdr:clientData/>
  </xdr:twoCellAnchor>
  <xdr:oneCellAnchor>
    <xdr:from>
      <xdr:col>14</xdr:col>
      <xdr:colOff>0</xdr:colOff>
      <xdr:row>527</xdr:row>
      <xdr:rowOff>0</xdr:rowOff>
    </xdr:from>
    <xdr:ext cx="184731" cy="264560"/>
    <xdr:sp macro="" textlink="">
      <xdr:nvSpPr>
        <xdr:cNvPr id="989" name="TextBox 988">
          <a:extLst>
            <a:ext uri="{FF2B5EF4-FFF2-40B4-BE49-F238E27FC236}">
              <a16:creationId xmlns:a16="http://schemas.microsoft.com/office/drawing/2014/main" id="{75FC0CF1-21D6-4CF2-BAD8-C018C0756D88}"/>
            </a:ext>
          </a:extLst>
        </xdr:cNvPr>
        <xdr:cNvSpPr txBox="1"/>
      </xdr:nvSpPr>
      <xdr:spPr>
        <a:xfrm>
          <a:off x="13220700" y="1985695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14</xdr:col>
      <xdr:colOff>0</xdr:colOff>
      <xdr:row>527</xdr:row>
      <xdr:rowOff>0</xdr:rowOff>
    </xdr:from>
    <xdr:ext cx="184731" cy="264560"/>
    <xdr:sp macro="" textlink="">
      <xdr:nvSpPr>
        <xdr:cNvPr id="990" name="TextBox 989">
          <a:extLst>
            <a:ext uri="{FF2B5EF4-FFF2-40B4-BE49-F238E27FC236}">
              <a16:creationId xmlns:a16="http://schemas.microsoft.com/office/drawing/2014/main" id="{AC1B6C00-8F53-4CB5-9184-8C7EF2D5FF4C}"/>
            </a:ext>
          </a:extLst>
        </xdr:cNvPr>
        <xdr:cNvSpPr txBox="1"/>
      </xdr:nvSpPr>
      <xdr:spPr>
        <a:xfrm>
          <a:off x="13220700" y="1985695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14</xdr:col>
      <xdr:colOff>0</xdr:colOff>
      <xdr:row>528</xdr:row>
      <xdr:rowOff>0</xdr:rowOff>
    </xdr:from>
    <xdr:ext cx="184731" cy="264560"/>
    <xdr:sp macro="" textlink="">
      <xdr:nvSpPr>
        <xdr:cNvPr id="991" name="TextBox 990">
          <a:extLst>
            <a:ext uri="{FF2B5EF4-FFF2-40B4-BE49-F238E27FC236}">
              <a16:creationId xmlns:a16="http://schemas.microsoft.com/office/drawing/2014/main" id="{BD5F2F42-C39E-4DE0-8433-5BCF5BCBBEDB}"/>
            </a:ext>
          </a:extLst>
        </xdr:cNvPr>
        <xdr:cNvSpPr txBox="1"/>
      </xdr:nvSpPr>
      <xdr:spPr>
        <a:xfrm>
          <a:off x="13220700" y="198760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14</xdr:col>
      <xdr:colOff>0</xdr:colOff>
      <xdr:row>528</xdr:row>
      <xdr:rowOff>0</xdr:rowOff>
    </xdr:from>
    <xdr:ext cx="184731" cy="264560"/>
    <xdr:sp macro="" textlink="">
      <xdr:nvSpPr>
        <xdr:cNvPr id="992" name="TextBox 991">
          <a:extLst>
            <a:ext uri="{FF2B5EF4-FFF2-40B4-BE49-F238E27FC236}">
              <a16:creationId xmlns:a16="http://schemas.microsoft.com/office/drawing/2014/main" id="{CFCCB82A-EA52-4FB9-8465-4321B0A77452}"/>
            </a:ext>
          </a:extLst>
        </xdr:cNvPr>
        <xdr:cNvSpPr txBox="1"/>
      </xdr:nvSpPr>
      <xdr:spPr>
        <a:xfrm>
          <a:off x="13220700" y="198760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14</xdr:col>
      <xdr:colOff>0</xdr:colOff>
      <xdr:row>529</xdr:row>
      <xdr:rowOff>0</xdr:rowOff>
    </xdr:from>
    <xdr:ext cx="184731" cy="264560"/>
    <xdr:sp macro="" textlink="">
      <xdr:nvSpPr>
        <xdr:cNvPr id="993" name="TextBox 992">
          <a:extLst>
            <a:ext uri="{FF2B5EF4-FFF2-40B4-BE49-F238E27FC236}">
              <a16:creationId xmlns:a16="http://schemas.microsoft.com/office/drawing/2014/main" id="{DD2952FB-2B00-4380-A024-24F1AC168D1B}"/>
            </a:ext>
          </a:extLst>
        </xdr:cNvPr>
        <xdr:cNvSpPr txBox="1"/>
      </xdr:nvSpPr>
      <xdr:spPr>
        <a:xfrm>
          <a:off x="13220700" y="199064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14</xdr:col>
      <xdr:colOff>0</xdr:colOff>
      <xdr:row>529</xdr:row>
      <xdr:rowOff>0</xdr:rowOff>
    </xdr:from>
    <xdr:ext cx="184731" cy="264560"/>
    <xdr:sp macro="" textlink="">
      <xdr:nvSpPr>
        <xdr:cNvPr id="994" name="TextBox 993">
          <a:extLst>
            <a:ext uri="{FF2B5EF4-FFF2-40B4-BE49-F238E27FC236}">
              <a16:creationId xmlns:a16="http://schemas.microsoft.com/office/drawing/2014/main" id="{34B2F1F5-630B-4510-B171-DCD4E037567A}"/>
            </a:ext>
          </a:extLst>
        </xdr:cNvPr>
        <xdr:cNvSpPr txBox="1"/>
      </xdr:nvSpPr>
      <xdr:spPr>
        <a:xfrm>
          <a:off x="13220700" y="199064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14</xdr:col>
      <xdr:colOff>0</xdr:colOff>
      <xdr:row>530</xdr:row>
      <xdr:rowOff>0</xdr:rowOff>
    </xdr:from>
    <xdr:ext cx="184731" cy="264560"/>
    <xdr:sp macro="" textlink="">
      <xdr:nvSpPr>
        <xdr:cNvPr id="995" name="TextBox 994">
          <a:extLst>
            <a:ext uri="{FF2B5EF4-FFF2-40B4-BE49-F238E27FC236}">
              <a16:creationId xmlns:a16="http://schemas.microsoft.com/office/drawing/2014/main" id="{A9AE3387-55EB-4655-9A35-B351F3D22C29}"/>
            </a:ext>
          </a:extLst>
        </xdr:cNvPr>
        <xdr:cNvSpPr txBox="1"/>
      </xdr:nvSpPr>
      <xdr:spPr>
        <a:xfrm>
          <a:off x="13220700" y="199255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14</xdr:col>
      <xdr:colOff>0</xdr:colOff>
      <xdr:row>530</xdr:row>
      <xdr:rowOff>0</xdr:rowOff>
    </xdr:from>
    <xdr:ext cx="184731" cy="264560"/>
    <xdr:sp macro="" textlink="">
      <xdr:nvSpPr>
        <xdr:cNvPr id="996" name="TextBox 995">
          <a:extLst>
            <a:ext uri="{FF2B5EF4-FFF2-40B4-BE49-F238E27FC236}">
              <a16:creationId xmlns:a16="http://schemas.microsoft.com/office/drawing/2014/main" id="{4DD4D15B-E879-4452-A5B4-6E39F379741F}"/>
            </a:ext>
          </a:extLst>
        </xdr:cNvPr>
        <xdr:cNvSpPr txBox="1"/>
      </xdr:nvSpPr>
      <xdr:spPr>
        <a:xfrm>
          <a:off x="13220700" y="199255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14</xdr:col>
      <xdr:colOff>0</xdr:colOff>
      <xdr:row>531</xdr:row>
      <xdr:rowOff>0</xdr:rowOff>
    </xdr:from>
    <xdr:ext cx="184731" cy="264560"/>
    <xdr:sp macro="" textlink="">
      <xdr:nvSpPr>
        <xdr:cNvPr id="997" name="TextBox 996">
          <a:extLst>
            <a:ext uri="{FF2B5EF4-FFF2-40B4-BE49-F238E27FC236}">
              <a16:creationId xmlns:a16="http://schemas.microsoft.com/office/drawing/2014/main" id="{7EFC5C8C-7286-4335-AFC7-F77BEA7B0F71}"/>
            </a:ext>
          </a:extLst>
        </xdr:cNvPr>
        <xdr:cNvSpPr txBox="1"/>
      </xdr:nvSpPr>
      <xdr:spPr>
        <a:xfrm>
          <a:off x="13220700" y="199445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14</xdr:col>
      <xdr:colOff>0</xdr:colOff>
      <xdr:row>531</xdr:row>
      <xdr:rowOff>0</xdr:rowOff>
    </xdr:from>
    <xdr:ext cx="184731" cy="264560"/>
    <xdr:sp macro="" textlink="">
      <xdr:nvSpPr>
        <xdr:cNvPr id="998" name="TextBox 997">
          <a:extLst>
            <a:ext uri="{FF2B5EF4-FFF2-40B4-BE49-F238E27FC236}">
              <a16:creationId xmlns:a16="http://schemas.microsoft.com/office/drawing/2014/main" id="{AB68B83B-41A5-4CAF-8168-33C18F00B68E}"/>
            </a:ext>
          </a:extLst>
        </xdr:cNvPr>
        <xdr:cNvSpPr txBox="1"/>
      </xdr:nvSpPr>
      <xdr:spPr>
        <a:xfrm>
          <a:off x="13220700" y="199445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14</xdr:col>
      <xdr:colOff>0</xdr:colOff>
      <xdr:row>532</xdr:row>
      <xdr:rowOff>0</xdr:rowOff>
    </xdr:from>
    <xdr:ext cx="184731" cy="264560"/>
    <xdr:sp macro="" textlink="">
      <xdr:nvSpPr>
        <xdr:cNvPr id="999" name="TextBox 998">
          <a:extLst>
            <a:ext uri="{FF2B5EF4-FFF2-40B4-BE49-F238E27FC236}">
              <a16:creationId xmlns:a16="http://schemas.microsoft.com/office/drawing/2014/main" id="{D5AD90EF-5373-4762-9CDF-4032662F2860}"/>
            </a:ext>
          </a:extLst>
        </xdr:cNvPr>
        <xdr:cNvSpPr txBox="1"/>
      </xdr:nvSpPr>
      <xdr:spPr>
        <a:xfrm>
          <a:off x="13220700" y="199636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14</xdr:col>
      <xdr:colOff>0</xdr:colOff>
      <xdr:row>532</xdr:row>
      <xdr:rowOff>0</xdr:rowOff>
    </xdr:from>
    <xdr:ext cx="184731" cy="264560"/>
    <xdr:sp macro="" textlink="">
      <xdr:nvSpPr>
        <xdr:cNvPr id="1000" name="TextBox 999">
          <a:extLst>
            <a:ext uri="{FF2B5EF4-FFF2-40B4-BE49-F238E27FC236}">
              <a16:creationId xmlns:a16="http://schemas.microsoft.com/office/drawing/2014/main" id="{14B0B076-BB4B-4694-90C3-195689A49752}"/>
            </a:ext>
          </a:extLst>
        </xdr:cNvPr>
        <xdr:cNvSpPr txBox="1"/>
      </xdr:nvSpPr>
      <xdr:spPr>
        <a:xfrm>
          <a:off x="13220700" y="199636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14</xdr:col>
      <xdr:colOff>0</xdr:colOff>
      <xdr:row>533</xdr:row>
      <xdr:rowOff>0</xdr:rowOff>
    </xdr:from>
    <xdr:ext cx="184731" cy="264560"/>
    <xdr:sp macro="" textlink="">
      <xdr:nvSpPr>
        <xdr:cNvPr id="1001" name="TextBox 1000">
          <a:extLst>
            <a:ext uri="{FF2B5EF4-FFF2-40B4-BE49-F238E27FC236}">
              <a16:creationId xmlns:a16="http://schemas.microsoft.com/office/drawing/2014/main" id="{C726E7BA-51C9-439D-91B5-9DCCA76C421E}"/>
            </a:ext>
          </a:extLst>
        </xdr:cNvPr>
        <xdr:cNvSpPr txBox="1"/>
      </xdr:nvSpPr>
      <xdr:spPr>
        <a:xfrm>
          <a:off x="13220700" y="199826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14</xdr:col>
      <xdr:colOff>0</xdr:colOff>
      <xdr:row>533</xdr:row>
      <xdr:rowOff>0</xdr:rowOff>
    </xdr:from>
    <xdr:ext cx="184731" cy="264560"/>
    <xdr:sp macro="" textlink="">
      <xdr:nvSpPr>
        <xdr:cNvPr id="1002" name="TextBox 1001">
          <a:extLst>
            <a:ext uri="{FF2B5EF4-FFF2-40B4-BE49-F238E27FC236}">
              <a16:creationId xmlns:a16="http://schemas.microsoft.com/office/drawing/2014/main" id="{2867D6EB-CD6F-4286-9BB2-8DD5E3AF44A6}"/>
            </a:ext>
          </a:extLst>
        </xdr:cNvPr>
        <xdr:cNvSpPr txBox="1"/>
      </xdr:nvSpPr>
      <xdr:spPr>
        <a:xfrm>
          <a:off x="13220700" y="199826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14</xdr:col>
      <xdr:colOff>0</xdr:colOff>
      <xdr:row>534</xdr:row>
      <xdr:rowOff>0</xdr:rowOff>
    </xdr:from>
    <xdr:ext cx="184731" cy="264560"/>
    <xdr:sp macro="" textlink="">
      <xdr:nvSpPr>
        <xdr:cNvPr id="1003" name="TextBox 1002">
          <a:extLst>
            <a:ext uri="{FF2B5EF4-FFF2-40B4-BE49-F238E27FC236}">
              <a16:creationId xmlns:a16="http://schemas.microsoft.com/office/drawing/2014/main" id="{DFDDB380-761D-42B1-A7DB-AD8B95D7230C}"/>
            </a:ext>
          </a:extLst>
        </xdr:cNvPr>
        <xdr:cNvSpPr txBox="1"/>
      </xdr:nvSpPr>
      <xdr:spPr>
        <a:xfrm>
          <a:off x="13220700" y="200017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14</xdr:col>
      <xdr:colOff>0</xdr:colOff>
      <xdr:row>534</xdr:row>
      <xdr:rowOff>0</xdr:rowOff>
    </xdr:from>
    <xdr:ext cx="184731" cy="264560"/>
    <xdr:sp macro="" textlink="">
      <xdr:nvSpPr>
        <xdr:cNvPr id="1004" name="TextBox 1003">
          <a:extLst>
            <a:ext uri="{FF2B5EF4-FFF2-40B4-BE49-F238E27FC236}">
              <a16:creationId xmlns:a16="http://schemas.microsoft.com/office/drawing/2014/main" id="{143B4339-E8BE-4226-95DB-D8F66CC2CC16}"/>
            </a:ext>
          </a:extLst>
        </xdr:cNvPr>
        <xdr:cNvSpPr txBox="1"/>
      </xdr:nvSpPr>
      <xdr:spPr>
        <a:xfrm>
          <a:off x="13220700" y="200017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14</xdr:col>
      <xdr:colOff>0</xdr:colOff>
      <xdr:row>535</xdr:row>
      <xdr:rowOff>0</xdr:rowOff>
    </xdr:from>
    <xdr:ext cx="184731" cy="264560"/>
    <xdr:sp macro="" textlink="">
      <xdr:nvSpPr>
        <xdr:cNvPr id="1005" name="TextBox 1004">
          <a:extLst>
            <a:ext uri="{FF2B5EF4-FFF2-40B4-BE49-F238E27FC236}">
              <a16:creationId xmlns:a16="http://schemas.microsoft.com/office/drawing/2014/main" id="{9DEE31EE-BF2A-4F94-A524-81273FA06008}"/>
            </a:ext>
          </a:extLst>
        </xdr:cNvPr>
        <xdr:cNvSpPr txBox="1"/>
      </xdr:nvSpPr>
      <xdr:spPr>
        <a:xfrm>
          <a:off x="13220700" y="200207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14</xdr:col>
      <xdr:colOff>0</xdr:colOff>
      <xdr:row>535</xdr:row>
      <xdr:rowOff>0</xdr:rowOff>
    </xdr:from>
    <xdr:ext cx="184731" cy="264560"/>
    <xdr:sp macro="" textlink="">
      <xdr:nvSpPr>
        <xdr:cNvPr id="1006" name="TextBox 1005">
          <a:extLst>
            <a:ext uri="{FF2B5EF4-FFF2-40B4-BE49-F238E27FC236}">
              <a16:creationId xmlns:a16="http://schemas.microsoft.com/office/drawing/2014/main" id="{50DC6B09-8BF5-4184-8494-941FD241650D}"/>
            </a:ext>
          </a:extLst>
        </xdr:cNvPr>
        <xdr:cNvSpPr txBox="1"/>
      </xdr:nvSpPr>
      <xdr:spPr>
        <a:xfrm>
          <a:off x="13220700" y="200207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14</xdr:col>
      <xdr:colOff>0</xdr:colOff>
      <xdr:row>536</xdr:row>
      <xdr:rowOff>0</xdr:rowOff>
    </xdr:from>
    <xdr:ext cx="184731" cy="264560"/>
    <xdr:sp macro="" textlink="">
      <xdr:nvSpPr>
        <xdr:cNvPr id="1007" name="TextBox 1006">
          <a:extLst>
            <a:ext uri="{FF2B5EF4-FFF2-40B4-BE49-F238E27FC236}">
              <a16:creationId xmlns:a16="http://schemas.microsoft.com/office/drawing/2014/main" id="{53CA186C-B32D-4D59-9F75-A4E00D5439E5}"/>
            </a:ext>
          </a:extLst>
        </xdr:cNvPr>
        <xdr:cNvSpPr txBox="1"/>
      </xdr:nvSpPr>
      <xdr:spPr>
        <a:xfrm>
          <a:off x="13220700" y="20039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14</xdr:col>
      <xdr:colOff>0</xdr:colOff>
      <xdr:row>536</xdr:row>
      <xdr:rowOff>0</xdr:rowOff>
    </xdr:from>
    <xdr:ext cx="184731" cy="264560"/>
    <xdr:sp macro="" textlink="">
      <xdr:nvSpPr>
        <xdr:cNvPr id="1008" name="TextBox 1007">
          <a:extLst>
            <a:ext uri="{FF2B5EF4-FFF2-40B4-BE49-F238E27FC236}">
              <a16:creationId xmlns:a16="http://schemas.microsoft.com/office/drawing/2014/main" id="{E289629A-1A65-4EF0-8C18-D4EAA9406D68}"/>
            </a:ext>
          </a:extLst>
        </xdr:cNvPr>
        <xdr:cNvSpPr txBox="1"/>
      </xdr:nvSpPr>
      <xdr:spPr>
        <a:xfrm>
          <a:off x="13220700" y="200398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14</xdr:col>
      <xdr:colOff>0</xdr:colOff>
      <xdr:row>537</xdr:row>
      <xdr:rowOff>0</xdr:rowOff>
    </xdr:from>
    <xdr:ext cx="184731" cy="264560"/>
    <xdr:sp macro="" textlink="">
      <xdr:nvSpPr>
        <xdr:cNvPr id="1009" name="TextBox 1008">
          <a:extLst>
            <a:ext uri="{FF2B5EF4-FFF2-40B4-BE49-F238E27FC236}">
              <a16:creationId xmlns:a16="http://schemas.microsoft.com/office/drawing/2014/main" id="{81721F48-8EBE-4444-9B2D-1B70CBEF0B89}"/>
            </a:ext>
          </a:extLst>
        </xdr:cNvPr>
        <xdr:cNvSpPr txBox="1"/>
      </xdr:nvSpPr>
      <xdr:spPr>
        <a:xfrm>
          <a:off x="13220700" y="200588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14</xdr:col>
      <xdr:colOff>0</xdr:colOff>
      <xdr:row>537</xdr:row>
      <xdr:rowOff>0</xdr:rowOff>
    </xdr:from>
    <xdr:ext cx="184731" cy="264560"/>
    <xdr:sp macro="" textlink="">
      <xdr:nvSpPr>
        <xdr:cNvPr id="1010" name="TextBox 1009">
          <a:extLst>
            <a:ext uri="{FF2B5EF4-FFF2-40B4-BE49-F238E27FC236}">
              <a16:creationId xmlns:a16="http://schemas.microsoft.com/office/drawing/2014/main" id="{3C5EF8CA-D5D0-44A0-9180-2631DF7A7004}"/>
            </a:ext>
          </a:extLst>
        </xdr:cNvPr>
        <xdr:cNvSpPr txBox="1"/>
      </xdr:nvSpPr>
      <xdr:spPr>
        <a:xfrm>
          <a:off x="13220700" y="200588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14</xdr:col>
      <xdr:colOff>0</xdr:colOff>
      <xdr:row>538</xdr:row>
      <xdr:rowOff>0</xdr:rowOff>
    </xdr:from>
    <xdr:ext cx="184731" cy="264560"/>
    <xdr:sp macro="" textlink="">
      <xdr:nvSpPr>
        <xdr:cNvPr id="1011" name="TextBox 1010">
          <a:extLst>
            <a:ext uri="{FF2B5EF4-FFF2-40B4-BE49-F238E27FC236}">
              <a16:creationId xmlns:a16="http://schemas.microsoft.com/office/drawing/2014/main" id="{D9937D5C-46F3-45B9-8B3E-2B297E59002D}"/>
            </a:ext>
          </a:extLst>
        </xdr:cNvPr>
        <xdr:cNvSpPr txBox="1"/>
      </xdr:nvSpPr>
      <xdr:spPr>
        <a:xfrm>
          <a:off x="13220700" y="200779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14</xdr:col>
      <xdr:colOff>0</xdr:colOff>
      <xdr:row>538</xdr:row>
      <xdr:rowOff>0</xdr:rowOff>
    </xdr:from>
    <xdr:ext cx="184731" cy="264560"/>
    <xdr:sp macro="" textlink="">
      <xdr:nvSpPr>
        <xdr:cNvPr id="1012" name="TextBox 1011">
          <a:extLst>
            <a:ext uri="{FF2B5EF4-FFF2-40B4-BE49-F238E27FC236}">
              <a16:creationId xmlns:a16="http://schemas.microsoft.com/office/drawing/2014/main" id="{0B3BE02D-2676-4151-94DE-7A237EF8792D}"/>
            </a:ext>
          </a:extLst>
        </xdr:cNvPr>
        <xdr:cNvSpPr txBox="1"/>
      </xdr:nvSpPr>
      <xdr:spPr>
        <a:xfrm>
          <a:off x="13220700" y="200779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14</xdr:col>
      <xdr:colOff>0</xdr:colOff>
      <xdr:row>539</xdr:row>
      <xdr:rowOff>0</xdr:rowOff>
    </xdr:from>
    <xdr:ext cx="184731" cy="264560"/>
    <xdr:sp macro="" textlink="">
      <xdr:nvSpPr>
        <xdr:cNvPr id="1013" name="TextBox 1012">
          <a:extLst>
            <a:ext uri="{FF2B5EF4-FFF2-40B4-BE49-F238E27FC236}">
              <a16:creationId xmlns:a16="http://schemas.microsoft.com/office/drawing/2014/main" id="{1E1C3AF8-16E0-411E-80BD-6B6C394048B6}"/>
            </a:ext>
          </a:extLst>
        </xdr:cNvPr>
        <xdr:cNvSpPr txBox="1"/>
      </xdr:nvSpPr>
      <xdr:spPr>
        <a:xfrm>
          <a:off x="13220700" y="200969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14</xdr:col>
      <xdr:colOff>0</xdr:colOff>
      <xdr:row>539</xdr:row>
      <xdr:rowOff>0</xdr:rowOff>
    </xdr:from>
    <xdr:ext cx="184731" cy="264560"/>
    <xdr:sp macro="" textlink="">
      <xdr:nvSpPr>
        <xdr:cNvPr id="1014" name="TextBox 1013">
          <a:extLst>
            <a:ext uri="{FF2B5EF4-FFF2-40B4-BE49-F238E27FC236}">
              <a16:creationId xmlns:a16="http://schemas.microsoft.com/office/drawing/2014/main" id="{A7631EE7-A198-4C60-9C0D-1EE1C112E218}"/>
            </a:ext>
          </a:extLst>
        </xdr:cNvPr>
        <xdr:cNvSpPr txBox="1"/>
      </xdr:nvSpPr>
      <xdr:spPr>
        <a:xfrm>
          <a:off x="13220700" y="200969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14</xdr:col>
      <xdr:colOff>0</xdr:colOff>
      <xdr:row>540</xdr:row>
      <xdr:rowOff>0</xdr:rowOff>
    </xdr:from>
    <xdr:ext cx="184731" cy="264560"/>
    <xdr:sp macro="" textlink="">
      <xdr:nvSpPr>
        <xdr:cNvPr id="1015" name="TextBox 1014">
          <a:extLst>
            <a:ext uri="{FF2B5EF4-FFF2-40B4-BE49-F238E27FC236}">
              <a16:creationId xmlns:a16="http://schemas.microsoft.com/office/drawing/2014/main" id="{45FEF772-30E9-4109-8785-9B58A01C70EC}"/>
            </a:ext>
          </a:extLst>
        </xdr:cNvPr>
        <xdr:cNvSpPr txBox="1"/>
      </xdr:nvSpPr>
      <xdr:spPr>
        <a:xfrm>
          <a:off x="13220700" y="201160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14</xdr:col>
      <xdr:colOff>0</xdr:colOff>
      <xdr:row>540</xdr:row>
      <xdr:rowOff>0</xdr:rowOff>
    </xdr:from>
    <xdr:ext cx="184731" cy="264560"/>
    <xdr:sp macro="" textlink="">
      <xdr:nvSpPr>
        <xdr:cNvPr id="1016" name="TextBox 1015">
          <a:extLst>
            <a:ext uri="{FF2B5EF4-FFF2-40B4-BE49-F238E27FC236}">
              <a16:creationId xmlns:a16="http://schemas.microsoft.com/office/drawing/2014/main" id="{AC5B9EE6-3ADC-40FB-85F8-E89FCBC1CB5E}"/>
            </a:ext>
          </a:extLst>
        </xdr:cNvPr>
        <xdr:cNvSpPr txBox="1"/>
      </xdr:nvSpPr>
      <xdr:spPr>
        <a:xfrm>
          <a:off x="13220700" y="201160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14</xdr:col>
      <xdr:colOff>0</xdr:colOff>
      <xdr:row>541</xdr:row>
      <xdr:rowOff>0</xdr:rowOff>
    </xdr:from>
    <xdr:ext cx="184731" cy="264560"/>
    <xdr:sp macro="" textlink="">
      <xdr:nvSpPr>
        <xdr:cNvPr id="1017" name="TextBox 1016">
          <a:extLst>
            <a:ext uri="{FF2B5EF4-FFF2-40B4-BE49-F238E27FC236}">
              <a16:creationId xmlns:a16="http://schemas.microsoft.com/office/drawing/2014/main" id="{B86708D7-2B03-499B-9C27-289CD86D0A68}"/>
            </a:ext>
          </a:extLst>
        </xdr:cNvPr>
        <xdr:cNvSpPr txBox="1"/>
      </xdr:nvSpPr>
      <xdr:spPr>
        <a:xfrm>
          <a:off x="13220700" y="201350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14</xdr:col>
      <xdr:colOff>0</xdr:colOff>
      <xdr:row>541</xdr:row>
      <xdr:rowOff>0</xdr:rowOff>
    </xdr:from>
    <xdr:ext cx="184731" cy="264560"/>
    <xdr:sp macro="" textlink="">
      <xdr:nvSpPr>
        <xdr:cNvPr id="1018" name="TextBox 1017">
          <a:extLst>
            <a:ext uri="{FF2B5EF4-FFF2-40B4-BE49-F238E27FC236}">
              <a16:creationId xmlns:a16="http://schemas.microsoft.com/office/drawing/2014/main" id="{958ABB7F-0DC5-480F-82EA-85136EF7A443}"/>
            </a:ext>
          </a:extLst>
        </xdr:cNvPr>
        <xdr:cNvSpPr txBox="1"/>
      </xdr:nvSpPr>
      <xdr:spPr>
        <a:xfrm>
          <a:off x="13220700" y="201350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14</xdr:col>
      <xdr:colOff>0</xdr:colOff>
      <xdr:row>542</xdr:row>
      <xdr:rowOff>0</xdr:rowOff>
    </xdr:from>
    <xdr:ext cx="184731" cy="264560"/>
    <xdr:sp macro="" textlink="">
      <xdr:nvSpPr>
        <xdr:cNvPr id="1019" name="TextBox 1018">
          <a:extLst>
            <a:ext uri="{FF2B5EF4-FFF2-40B4-BE49-F238E27FC236}">
              <a16:creationId xmlns:a16="http://schemas.microsoft.com/office/drawing/2014/main" id="{345407A0-32AF-4E0A-B0DB-D763703CC715}"/>
            </a:ext>
          </a:extLst>
        </xdr:cNvPr>
        <xdr:cNvSpPr txBox="1"/>
      </xdr:nvSpPr>
      <xdr:spPr>
        <a:xfrm>
          <a:off x="13220700" y="20154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14</xdr:col>
      <xdr:colOff>0</xdr:colOff>
      <xdr:row>542</xdr:row>
      <xdr:rowOff>0</xdr:rowOff>
    </xdr:from>
    <xdr:ext cx="184731" cy="264560"/>
    <xdr:sp macro="" textlink="">
      <xdr:nvSpPr>
        <xdr:cNvPr id="1020" name="TextBox 1019">
          <a:extLst>
            <a:ext uri="{FF2B5EF4-FFF2-40B4-BE49-F238E27FC236}">
              <a16:creationId xmlns:a16="http://schemas.microsoft.com/office/drawing/2014/main" id="{7FB637DF-65A6-42F9-B5F3-81CD1458E787}"/>
            </a:ext>
          </a:extLst>
        </xdr:cNvPr>
        <xdr:cNvSpPr txBox="1"/>
      </xdr:nvSpPr>
      <xdr:spPr>
        <a:xfrm>
          <a:off x="13220700" y="20154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14</xdr:col>
      <xdr:colOff>0</xdr:colOff>
      <xdr:row>543</xdr:row>
      <xdr:rowOff>0</xdr:rowOff>
    </xdr:from>
    <xdr:ext cx="184731" cy="264560"/>
    <xdr:sp macro="" textlink="">
      <xdr:nvSpPr>
        <xdr:cNvPr id="1021" name="TextBox 1020">
          <a:extLst>
            <a:ext uri="{FF2B5EF4-FFF2-40B4-BE49-F238E27FC236}">
              <a16:creationId xmlns:a16="http://schemas.microsoft.com/office/drawing/2014/main" id="{DA7A51A5-4BF8-473A-B8AE-E9F4DD334741}"/>
            </a:ext>
          </a:extLst>
        </xdr:cNvPr>
        <xdr:cNvSpPr txBox="1"/>
      </xdr:nvSpPr>
      <xdr:spPr>
        <a:xfrm>
          <a:off x="13220700" y="201731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14</xdr:col>
      <xdr:colOff>0</xdr:colOff>
      <xdr:row>543</xdr:row>
      <xdr:rowOff>0</xdr:rowOff>
    </xdr:from>
    <xdr:ext cx="184731" cy="264560"/>
    <xdr:sp macro="" textlink="">
      <xdr:nvSpPr>
        <xdr:cNvPr id="1022" name="TextBox 1021">
          <a:extLst>
            <a:ext uri="{FF2B5EF4-FFF2-40B4-BE49-F238E27FC236}">
              <a16:creationId xmlns:a16="http://schemas.microsoft.com/office/drawing/2014/main" id="{CDA3D001-088F-4911-BFCA-12A2740DF232}"/>
            </a:ext>
          </a:extLst>
        </xdr:cNvPr>
        <xdr:cNvSpPr txBox="1"/>
      </xdr:nvSpPr>
      <xdr:spPr>
        <a:xfrm>
          <a:off x="13220700" y="201731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14</xdr:col>
      <xdr:colOff>0</xdr:colOff>
      <xdr:row>544</xdr:row>
      <xdr:rowOff>0</xdr:rowOff>
    </xdr:from>
    <xdr:ext cx="184731" cy="264560"/>
    <xdr:sp macro="" textlink="">
      <xdr:nvSpPr>
        <xdr:cNvPr id="1023" name="TextBox 1022">
          <a:extLst>
            <a:ext uri="{FF2B5EF4-FFF2-40B4-BE49-F238E27FC236}">
              <a16:creationId xmlns:a16="http://schemas.microsoft.com/office/drawing/2014/main" id="{DCF0857C-DA10-4308-B733-1B610D02EDCE}"/>
            </a:ext>
          </a:extLst>
        </xdr:cNvPr>
        <xdr:cNvSpPr txBox="1"/>
      </xdr:nvSpPr>
      <xdr:spPr>
        <a:xfrm>
          <a:off x="13220700" y="20192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14</xdr:col>
      <xdr:colOff>0</xdr:colOff>
      <xdr:row>544</xdr:row>
      <xdr:rowOff>0</xdr:rowOff>
    </xdr:from>
    <xdr:ext cx="184731" cy="264560"/>
    <xdr:sp macro="" textlink="">
      <xdr:nvSpPr>
        <xdr:cNvPr id="1024" name="TextBox 1023">
          <a:extLst>
            <a:ext uri="{FF2B5EF4-FFF2-40B4-BE49-F238E27FC236}">
              <a16:creationId xmlns:a16="http://schemas.microsoft.com/office/drawing/2014/main" id="{97517446-0BCF-47A5-ADC9-4C71B275DAFF}"/>
            </a:ext>
          </a:extLst>
        </xdr:cNvPr>
        <xdr:cNvSpPr txBox="1"/>
      </xdr:nvSpPr>
      <xdr:spPr>
        <a:xfrm>
          <a:off x="13220700" y="20192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14</xdr:col>
      <xdr:colOff>0</xdr:colOff>
      <xdr:row>545</xdr:row>
      <xdr:rowOff>0</xdr:rowOff>
    </xdr:from>
    <xdr:ext cx="184731" cy="264560"/>
    <xdr:sp macro="" textlink="">
      <xdr:nvSpPr>
        <xdr:cNvPr id="1025" name="TextBox 1024">
          <a:extLst>
            <a:ext uri="{FF2B5EF4-FFF2-40B4-BE49-F238E27FC236}">
              <a16:creationId xmlns:a16="http://schemas.microsoft.com/office/drawing/2014/main" id="{DC7D6201-EFB7-4062-A26C-46F5FBF650C7}"/>
            </a:ext>
          </a:extLst>
        </xdr:cNvPr>
        <xdr:cNvSpPr txBox="1"/>
      </xdr:nvSpPr>
      <xdr:spPr>
        <a:xfrm>
          <a:off x="13220700" y="202112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14</xdr:col>
      <xdr:colOff>0</xdr:colOff>
      <xdr:row>545</xdr:row>
      <xdr:rowOff>0</xdr:rowOff>
    </xdr:from>
    <xdr:ext cx="184731" cy="264560"/>
    <xdr:sp macro="" textlink="">
      <xdr:nvSpPr>
        <xdr:cNvPr id="1026" name="TextBox 1025">
          <a:extLst>
            <a:ext uri="{FF2B5EF4-FFF2-40B4-BE49-F238E27FC236}">
              <a16:creationId xmlns:a16="http://schemas.microsoft.com/office/drawing/2014/main" id="{91C29199-E233-4B1D-A1C8-D77D1842CFC9}"/>
            </a:ext>
          </a:extLst>
        </xdr:cNvPr>
        <xdr:cNvSpPr txBox="1"/>
      </xdr:nvSpPr>
      <xdr:spPr>
        <a:xfrm>
          <a:off x="13220700" y="202112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14</xdr:col>
      <xdr:colOff>0</xdr:colOff>
      <xdr:row>547</xdr:row>
      <xdr:rowOff>0</xdr:rowOff>
    </xdr:from>
    <xdr:ext cx="184731" cy="264560"/>
    <xdr:sp macro="" textlink="">
      <xdr:nvSpPr>
        <xdr:cNvPr id="1027" name="TextBox 1026">
          <a:extLst>
            <a:ext uri="{FF2B5EF4-FFF2-40B4-BE49-F238E27FC236}">
              <a16:creationId xmlns:a16="http://schemas.microsoft.com/office/drawing/2014/main" id="{7159B40B-66DA-472F-A714-4FF44F22C7ED}"/>
            </a:ext>
          </a:extLst>
        </xdr:cNvPr>
        <xdr:cNvSpPr txBox="1"/>
      </xdr:nvSpPr>
      <xdr:spPr>
        <a:xfrm>
          <a:off x="13220700" y="2024786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14</xdr:col>
      <xdr:colOff>0</xdr:colOff>
      <xdr:row>547</xdr:row>
      <xdr:rowOff>0</xdr:rowOff>
    </xdr:from>
    <xdr:ext cx="184731" cy="264560"/>
    <xdr:sp macro="" textlink="">
      <xdr:nvSpPr>
        <xdr:cNvPr id="1028" name="TextBox 1027">
          <a:extLst>
            <a:ext uri="{FF2B5EF4-FFF2-40B4-BE49-F238E27FC236}">
              <a16:creationId xmlns:a16="http://schemas.microsoft.com/office/drawing/2014/main" id="{EA5BF07D-8893-40FD-B176-9D231BE3B830}"/>
            </a:ext>
          </a:extLst>
        </xdr:cNvPr>
        <xdr:cNvSpPr txBox="1"/>
      </xdr:nvSpPr>
      <xdr:spPr>
        <a:xfrm>
          <a:off x="13220700" y="2024786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14</xdr:col>
      <xdr:colOff>0</xdr:colOff>
      <xdr:row>548</xdr:row>
      <xdr:rowOff>0</xdr:rowOff>
    </xdr:from>
    <xdr:ext cx="184731" cy="264560"/>
    <xdr:sp macro="" textlink="">
      <xdr:nvSpPr>
        <xdr:cNvPr id="1029" name="TextBox 1028">
          <a:extLst>
            <a:ext uri="{FF2B5EF4-FFF2-40B4-BE49-F238E27FC236}">
              <a16:creationId xmlns:a16="http://schemas.microsoft.com/office/drawing/2014/main" id="{9BC6EB36-C09A-474E-828E-F06C7D1FB912}"/>
            </a:ext>
          </a:extLst>
        </xdr:cNvPr>
        <xdr:cNvSpPr txBox="1"/>
      </xdr:nvSpPr>
      <xdr:spPr>
        <a:xfrm>
          <a:off x="13220700" y="20266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14</xdr:col>
      <xdr:colOff>0</xdr:colOff>
      <xdr:row>548</xdr:row>
      <xdr:rowOff>0</xdr:rowOff>
    </xdr:from>
    <xdr:ext cx="184731" cy="264560"/>
    <xdr:sp macro="" textlink="">
      <xdr:nvSpPr>
        <xdr:cNvPr id="1030" name="TextBox 1029">
          <a:extLst>
            <a:ext uri="{FF2B5EF4-FFF2-40B4-BE49-F238E27FC236}">
              <a16:creationId xmlns:a16="http://schemas.microsoft.com/office/drawing/2014/main" id="{97BE82A6-18F9-4EDE-BA8D-CD7ADC04F946}"/>
            </a:ext>
          </a:extLst>
        </xdr:cNvPr>
        <xdr:cNvSpPr txBox="1"/>
      </xdr:nvSpPr>
      <xdr:spPr>
        <a:xfrm>
          <a:off x="13220700" y="2026691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David%20Chambers/1-TRANSFER%20DATA/CDA%20TAILINGS%20DAM%20BREAK%20DATABASE%20-%20Small%20et%20al%204Jul17%20(Autosaved).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David%20Chambers/1-DATA/Tailings%20Dams/1-Spreadsheets/TSF%20Failures%20With%20&amp;%20Without%20Chin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tro"/>
      <sheetName val="Modelling_Classes"/>
      <sheetName val="Database"/>
      <sheetName val="Database for Paper"/>
      <sheetName val="Database for Appendix"/>
      <sheetName val="Cht_Runout_H"/>
      <sheetName val="Cht_Runout_Vol"/>
      <sheetName val="Cht_Runout_Factor"/>
      <sheetName val="Cht_Runout_Mod_Factor"/>
      <sheetName val="Cht_Outflow_Impound"/>
      <sheetName val="Tables"/>
    </sheetNames>
    <sheetDataSet>
      <sheetData sheetId="0" refreshError="1"/>
      <sheetData sheetId="1" refreshError="1"/>
      <sheetData sheetId="2">
        <row r="4">
          <cell r="BH4" t="str">
            <v>1A- Flow of water and liquefied tailings.</v>
          </cell>
        </row>
      </sheetData>
      <sheetData sheetId="3" refreshError="1"/>
      <sheetData sheetId="4" refreshError="1"/>
      <sheetData sheetId="5" refreshError="1"/>
      <sheetData sheetId="6" refreshError="1"/>
      <sheetData sheetId="7" refreshError="1"/>
      <sheetData sheetId="8" refreshError="1"/>
      <sheetData sheetId="9" refreshError="1"/>
      <sheetData sheetId="10">
        <row r="6">
          <cell r="A6" t="str">
            <v>Upstream/ Tailings</v>
          </cell>
          <cell r="B6" t="str">
            <v>Active</v>
          </cell>
          <cell r="C6" t="str">
            <v>Yes</v>
          </cell>
          <cell r="D6" t="str">
            <v>Slope failure/ Static</v>
          </cell>
          <cell r="E6" t="str">
            <v>Static</v>
          </cell>
          <cell r="F6" t="str">
            <v>1A- Flow of water and liquefied tailings.</v>
          </cell>
          <cell r="G6" t="str">
            <v>Soft</v>
          </cell>
        </row>
        <row r="7">
          <cell r="A7" t="str">
            <v>Downstream/ Tailings</v>
          </cell>
          <cell r="B7" t="str">
            <v>Closed</v>
          </cell>
          <cell r="C7" t="str">
            <v>No</v>
          </cell>
          <cell r="D7" t="str">
            <v>Slope failure/ Seismic</v>
          </cell>
          <cell r="E7" t="str">
            <v>Seismic</v>
          </cell>
          <cell r="F7" t="str">
            <v>2A - Debris or mud flow.</v>
          </cell>
          <cell r="G7" t="str">
            <v>Hard</v>
          </cell>
        </row>
        <row r="8">
          <cell r="A8" t="str">
            <v>Centerline/ Tailings</v>
          </cell>
          <cell r="B8" t="str">
            <v>Unknown</v>
          </cell>
          <cell r="C8" t="str">
            <v>Unknown</v>
          </cell>
          <cell r="D8" t="str">
            <v>Slope failure/ Seepage</v>
          </cell>
          <cell r="E8" t="str">
            <v>None</v>
          </cell>
          <cell r="F8" t="str">
            <v>1B - Flow of water with eroded tailings.</v>
          </cell>
          <cell r="G8" t="str">
            <v>Coal</v>
          </cell>
        </row>
        <row r="9">
          <cell r="A9" t="str">
            <v>Upstream/ Earthfill</v>
          </cell>
          <cell r="D9" t="str">
            <v>Foundation failure</v>
          </cell>
          <cell r="E9" t="str">
            <v>Unknown</v>
          </cell>
          <cell r="F9" t="str">
            <v>2B - Slope failure.</v>
          </cell>
          <cell r="G9" t="str">
            <v>Unknown</v>
          </cell>
        </row>
        <row r="10">
          <cell r="A10" t="str">
            <v>Downstream/ Earthfill</v>
          </cell>
          <cell r="D10" t="str">
            <v>Overtopping</v>
          </cell>
          <cell r="F10" t="str">
            <v>0 - Unknown</v>
          </cell>
        </row>
        <row r="11">
          <cell r="A11" t="str">
            <v>Centerline/ Earthfill</v>
          </cell>
          <cell r="D11" t="str">
            <v>Surface erosion</v>
          </cell>
        </row>
        <row r="12">
          <cell r="A12" t="str">
            <v>Centerline/ Rockfill</v>
          </cell>
          <cell r="D12" t="str">
            <v>Internal erosion (piping)</v>
          </cell>
        </row>
        <row r="13">
          <cell r="A13" t="str">
            <v>Downstream/ Rockfill</v>
          </cell>
          <cell r="D13" t="str">
            <v>Other/
Unknown</v>
          </cell>
        </row>
        <row r="14">
          <cell r="A14" t="str">
            <v>Upstream/ Mine waste</v>
          </cell>
        </row>
        <row r="15">
          <cell r="A15" t="str">
            <v>Upstream-Centerline/ Tailings</v>
          </cell>
        </row>
        <row r="16">
          <cell r="A16" t="str">
            <v>Other</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SF Failures w&amp;wo China"/>
      <sheetName val="TSF Failures With &amp; Without Chi"/>
    </sheetNames>
    <definedNames>
      <definedName name="xcir1" refersTo="#REF!"/>
      <definedName name="xdata1" refersTo="#REF!"/>
      <definedName name="xdata2" refersTo="#REF!"/>
      <definedName name="xdata3" refersTo="#REF!"/>
      <definedName name="xdata4" refersTo="#REF!"/>
      <definedName name="xdata5" refersTo="#REF!"/>
      <definedName name="xdata6" refersTo="#REF!"/>
    </definedNames>
    <sheetDataSet>
      <sheetData sheetId="0"/>
      <sheetData sheetId="1"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3" Type="http://schemas.openxmlformats.org/officeDocument/2006/relationships/hyperlink" Target="https://www.mmtimes.com/news/death-toll-hpakant-landslide-rises-20.html" TargetMode="External"/><Relationship Id="rId18" Type="http://schemas.openxmlformats.org/officeDocument/2006/relationships/hyperlink" Target="http://www.mining.com/five-bodies-rescued-collapsed-mine-mexico/,%20Rana" TargetMode="External"/><Relationship Id="rId26" Type="http://schemas.openxmlformats.org/officeDocument/2006/relationships/hyperlink" Target="https://gazetesokak.com/toroslarda-cevre-felaketi-yasandi-video/" TargetMode="External"/><Relationship Id="rId3" Type="http://schemas.openxmlformats.org/officeDocument/2006/relationships/hyperlink" Target="https://pure.ltu.se/portal/files/96533586/Numerical_analysis_of_staged_construction_of_an_upstream_tailings_dam.pdf" TargetMode="External"/><Relationship Id="rId21" Type="http://schemas.openxmlformats.org/officeDocument/2006/relationships/hyperlink" Target="https://www.e1.ru/news/spool/news_id-69366844.html" TargetMode="External"/><Relationship Id="rId34" Type="http://schemas.openxmlformats.org/officeDocument/2006/relationships/hyperlink" Target="https://revistaespejo.com/2025/07/16/clausuran-mina-de-metales-rosmex-por-derrame-de-jales-que-afecto-selva-y-arroyos-en-concordia/" TargetMode="External"/><Relationship Id="rId7" Type="http://schemas.openxmlformats.org/officeDocument/2006/relationships/hyperlink" Target="https://globalnews.ca/news/805234/coalmont-villagers-fuming-over-black-river/" TargetMode="External"/><Relationship Id="rId12" Type="http://schemas.openxmlformats.org/officeDocument/2006/relationships/hyperlink" Target="https://www.efe.com/efe/english/portada/6-killed-in-landslide-abandoned-jade-mine-myanmar/50000260-3484590" TargetMode="External"/><Relationship Id="rId17" Type="http://schemas.openxmlformats.org/officeDocument/2006/relationships/hyperlink" Target="http://www.acingenieros.com/descargas/pdfs/Articulo_03_Parte_03.pdf" TargetMode="External"/><Relationship Id="rId25" Type="http://schemas.openxmlformats.org/officeDocument/2006/relationships/hyperlink" Target="https://blogs.agu.org/landslideblog/2022/01/11/pau-branco-1/" TargetMode="External"/><Relationship Id="rId33" Type="http://schemas.openxmlformats.org/officeDocument/2006/relationships/hyperlink" Target="https://stockhouse.com/news/the-market-online-news/2024/08/19/here-s-timeline-victoria-gold-mine-disaster-yukon" TargetMode="External"/><Relationship Id="rId2" Type="http://schemas.openxmlformats.org/officeDocument/2006/relationships/hyperlink" Target="http://www.futuredirections.org.au/publications/food-and-water-crises/28-global-food-and-water-crises-swa/176-chinese-city-of-4-million-left-dry-as-pollution-contaminates-water.html" TargetMode="External"/><Relationship Id="rId16" Type="http://schemas.openxmlformats.org/officeDocument/2006/relationships/hyperlink" Target="https://www.imwa.info/docs/imwa_2004/IMWA2004_12_Thienenkamp.pdf" TargetMode="External"/><Relationship Id="rId20" Type="http://schemas.openxmlformats.org/officeDocument/2006/relationships/hyperlink" Target="https://www.nytimes.com/2018/09/21/climate/florences-floodwaters-breach-defenses-at-power-plant-prompting-shutdown.html" TargetMode="External"/><Relationship Id="rId29" Type="http://schemas.openxmlformats.org/officeDocument/2006/relationships/hyperlink" Target="http://siberiantimes.com/ecology/others/news/n0671-stinking-poisoned-water-flows-towards-siberia-from-mining-city-ridder-in-kazakhstan/" TargetMode="External"/><Relationship Id="rId1" Type="http://schemas.openxmlformats.org/officeDocument/2006/relationships/hyperlink" Target="http://www.zcmc.am/" TargetMode="External"/><Relationship Id="rId6" Type="http://schemas.openxmlformats.org/officeDocument/2006/relationships/hyperlink" Target="https://www.telegraphindia.com/1170908/jsp/odisha/story_171460.jsp" TargetMode="External"/><Relationship Id="rId11" Type="http://schemas.openxmlformats.org/officeDocument/2006/relationships/hyperlink" Target="https://www.rfa.org/english/news/myanmar/landslide-05042018180440.html" TargetMode="External"/><Relationship Id="rId24" Type="http://schemas.openxmlformats.org/officeDocument/2006/relationships/hyperlink" Target="https://sandrp.in/2020/04/12/singruali-fly-ash-dam-breach-who-regulates-these-dams-in-india/,%20Rana" TargetMode="External"/><Relationship Id="rId32" Type="http://schemas.openxmlformats.org/officeDocument/2006/relationships/hyperlink" Target="https://www.facebook.com/zemazambia/posts/abnormal-discharge-of-tailings-into-luela-stream-at-rongxin-investments-limited-/1497594153784365/" TargetMode="External"/><Relationship Id="rId5" Type="http://schemas.openxmlformats.org/officeDocument/2006/relationships/hyperlink" Target="http://www.infomine.com/library/publications/docs/Golder2012.pdf%20%20took%20steam%20engine%20of%20the%20rail%20and%20killed%20people%20in%20mine%20housese" TargetMode="External"/><Relationship Id="rId15" Type="http://schemas.openxmlformats.org/officeDocument/2006/relationships/hyperlink" Target="../1-DATA/Tailings%20Dams/Lindsay/Downloads/AGA-OP12-bra-serra-grande.pdf" TargetMode="External"/><Relationship Id="rId23" Type="http://schemas.openxmlformats.org/officeDocument/2006/relationships/hyperlink" Target="https://www.rfa.org/english/news/myanmar/landslide-05042018180440.html" TargetMode="External"/><Relationship Id="rId28" Type="http://schemas.openxmlformats.org/officeDocument/2006/relationships/hyperlink" Target="https://blogs.agu.org/landslideblog/2022/04/06/wenquan-township-tailings-1/" TargetMode="External"/><Relationship Id="rId36" Type="http://schemas.openxmlformats.org/officeDocument/2006/relationships/drawing" Target="../drawings/drawing1.xml"/><Relationship Id="rId10" Type="http://schemas.openxmlformats.org/officeDocument/2006/relationships/hyperlink" Target="http://www.ecowatch.com/coal-ash-duke-energy-2053607683.html" TargetMode="External"/><Relationship Id="rId19" Type="http://schemas.openxmlformats.org/officeDocument/2006/relationships/hyperlink" Target="https://www.wral.com/after-florence-coal-ash-sites-near-goldsboro-completely-underwater-/17860975/" TargetMode="External"/><Relationship Id="rId31" Type="http://schemas.openxmlformats.org/officeDocument/2006/relationships/hyperlink" Target="https://www.dailymaverick.co.za/article/2022-01-11-river-turns-black-after-coal-mine-dam-collapse-next-to-rural-communities-and-hluhluwe-imfolozi-game-reserve/,%20WISE" TargetMode="External"/><Relationship Id="rId4" Type="http://schemas.openxmlformats.org/officeDocument/2006/relationships/hyperlink" Target="https://www.researchgate.net/publication/10589756_State_of_the_marine_environment_at_Little_Bay_Arm_Newfoundland_and_Labrador_Canada_10_years_after_a_do_nothing_response_to_a_mine_tailings_spill" TargetMode="External"/><Relationship Id="rId9" Type="http://schemas.openxmlformats.org/officeDocument/2006/relationships/hyperlink" Target="https://www.castanet.net/news/Kamloops/194524/225K-gallon-spill-at-mine" TargetMode="External"/><Relationship Id="rId14" Type="http://schemas.openxmlformats.org/officeDocument/2006/relationships/hyperlink" Target="https://www.townsvillebulletin.com.au/news/qni-fined-for-tailing-dam-spill/news-story/8276196b4f8f9d7b45b6dac23cece120" TargetMode="External"/><Relationship Id="rId22" Type="http://schemas.openxmlformats.org/officeDocument/2006/relationships/hyperlink" Target="https://www.rfa.org/english/news/myanmar/landslide-05042018180440.html" TargetMode="External"/><Relationship Id="rId27" Type="http://schemas.openxmlformats.org/officeDocument/2006/relationships/hyperlink" Target="https://theecologist.org/2022/mar/25/dead-fish-found-mine-dumps-water" TargetMode="External"/><Relationship Id="rId30" Type="http://schemas.openxmlformats.org/officeDocument/2006/relationships/hyperlink" Target="https://www.bulatlat.com/2005/11/26/lafayette-mining-deliberately-leaked-cyanide-says-fact-finding-mission-2/" TargetMode="External"/><Relationship Id="rId35" Type="http://schemas.openxmlformats.org/officeDocument/2006/relationships/printerSettings" Target="../printerSettings/printerSettings1.bin"/><Relationship Id="rId8" Type="http://schemas.openxmlformats.org/officeDocument/2006/relationships/hyperlink" Target="https://news.mongabay.com/2018/02/norsk-hydro-accused-of-amazon-toxic-spill-admits-clandestine-pipelin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B526DE-45DA-4068-95D7-77E2424AEF52}">
  <sheetPr>
    <tabColor rgb="FF92D050"/>
  </sheetPr>
  <dimension ref="A1:ADF1274"/>
  <sheetViews>
    <sheetView tabSelected="1" zoomScale="80" zoomScaleNormal="80" workbookViewId="0">
      <pane xSplit="2" ySplit="3" topLeftCell="C4" activePane="bottomRight" state="frozen"/>
      <selection activeCell="AD22" sqref="AD22"/>
      <selection pane="topRight" activeCell="AD22" sqref="AD22"/>
      <selection pane="bottomLeft" activeCell="AD22" sqref="AD22"/>
      <selection pane="bottomRight" activeCell="A4" sqref="A4"/>
    </sheetView>
  </sheetViews>
  <sheetFormatPr defaultColWidth="9.109375" defaultRowHeight="14.4" x14ac:dyDescent="0.3"/>
  <cols>
    <col min="1" max="1" width="5.33203125" style="128" customWidth="1"/>
    <col min="2" max="2" width="60.109375" style="129" customWidth="1"/>
    <col min="3" max="3" width="12.88671875" style="137" customWidth="1"/>
    <col min="4" max="4" width="13.5546875" style="130" customWidth="1"/>
    <col min="5" max="5" width="10.6640625" style="130" customWidth="1"/>
    <col min="6" max="6" width="11.44140625" style="130" customWidth="1"/>
    <col min="7" max="7" width="12.21875" style="131" customWidth="1"/>
    <col min="8" max="8" width="9.33203125" style="130" customWidth="1"/>
    <col min="9" max="10" width="7.77734375" style="128" customWidth="1"/>
    <col min="11" max="11" width="9.44140625" style="130" customWidth="1"/>
    <col min="12" max="12" width="11" style="128" customWidth="1"/>
    <col min="13" max="13" width="12.109375" style="304" customWidth="1"/>
    <col min="14" max="14" width="9.109375" style="131" customWidth="1"/>
    <col min="15" max="15" width="9.109375" style="133" customWidth="1"/>
    <col min="16" max="16" width="35.5546875" style="134" customWidth="1"/>
    <col min="17" max="17" width="84.44140625" style="135" customWidth="1"/>
    <col min="18" max="18" width="9.88671875" style="136" customWidth="1"/>
    <col min="19" max="19" width="13.21875" style="137" customWidth="1"/>
    <col min="20" max="20" width="10.88671875" style="61" customWidth="1"/>
    <col min="21" max="21" width="8.109375" style="61" customWidth="1"/>
    <col min="22" max="22" width="6.44140625" style="61" customWidth="1"/>
    <col min="23" max="23" width="6.33203125" style="61" customWidth="1"/>
    <col min="24" max="24" width="9.109375" style="61"/>
    <col min="25" max="25" width="11.77734375" style="61" customWidth="1"/>
    <col min="26" max="26" width="9.44140625" style="61" customWidth="1"/>
    <col min="27" max="27" width="11.109375" style="61" bestFit="1" customWidth="1"/>
    <col min="28" max="28" width="9.109375" style="1"/>
    <col min="29" max="32" width="13.33203125" style="1" customWidth="1"/>
    <col min="33" max="33" width="9.109375" style="1"/>
    <col min="34" max="36" width="9.6640625" style="1" customWidth="1"/>
    <col min="37" max="133" width="9.109375" style="1"/>
    <col min="134" max="781" width="9.109375" style="114"/>
    <col min="782" max="16384" width="9.109375" style="115"/>
  </cols>
  <sheetData>
    <row r="1" spans="1:35" ht="18" customHeight="1" x14ac:dyDescent="0.3">
      <c r="A1" s="360" t="s">
        <v>0</v>
      </c>
      <c r="B1" s="354" t="s">
        <v>1</v>
      </c>
      <c r="C1" s="354" t="s">
        <v>2</v>
      </c>
      <c r="D1" s="354" t="s">
        <v>3</v>
      </c>
      <c r="E1" s="354" t="s">
        <v>4</v>
      </c>
      <c r="F1" s="354" t="s">
        <v>5</v>
      </c>
      <c r="G1" s="354" t="s">
        <v>6</v>
      </c>
      <c r="H1" s="356" t="s">
        <v>7</v>
      </c>
      <c r="I1" s="358" t="s">
        <v>8</v>
      </c>
      <c r="J1" s="358" t="s">
        <v>9</v>
      </c>
      <c r="K1" s="354" t="s">
        <v>10</v>
      </c>
      <c r="L1" s="348" t="s">
        <v>11</v>
      </c>
      <c r="M1" s="354" t="s">
        <v>12</v>
      </c>
      <c r="N1" s="348" t="s">
        <v>13</v>
      </c>
      <c r="O1" s="348" t="s">
        <v>14</v>
      </c>
      <c r="P1" s="348" t="s">
        <v>15</v>
      </c>
      <c r="Q1" s="348" t="s">
        <v>16</v>
      </c>
      <c r="R1" s="348" t="s">
        <v>17</v>
      </c>
      <c r="S1" s="348" t="str">
        <f>C1</f>
        <v>ORE TYPE</v>
      </c>
      <c r="T1" s="348" t="s">
        <v>18</v>
      </c>
      <c r="U1" s="348" t="s">
        <v>19</v>
      </c>
      <c r="V1" s="348" t="s">
        <v>20</v>
      </c>
      <c r="W1" s="348" t="s">
        <v>21</v>
      </c>
      <c r="X1" s="348" t="s">
        <v>22</v>
      </c>
      <c r="Y1" s="348" t="s">
        <v>23</v>
      </c>
      <c r="Z1" s="348" t="s">
        <v>24</v>
      </c>
      <c r="AA1" s="350"/>
      <c r="AB1" s="345" t="s">
        <v>25</v>
      </c>
      <c r="AC1" s="352" t="s">
        <v>26</v>
      </c>
      <c r="AD1" s="352" t="s">
        <v>27</v>
      </c>
      <c r="AE1" s="339" t="s">
        <v>28</v>
      </c>
      <c r="AF1" s="341"/>
      <c r="AG1" s="343" t="s">
        <v>29</v>
      </c>
      <c r="AH1" s="345" t="s">
        <v>30</v>
      </c>
      <c r="AI1" s="339" t="s">
        <v>31</v>
      </c>
    </row>
    <row r="2" spans="1:35" s="2" customFormat="1" ht="46.8" customHeight="1" x14ac:dyDescent="0.3">
      <c r="A2" s="361"/>
      <c r="B2" s="355"/>
      <c r="C2" s="355"/>
      <c r="D2" s="355"/>
      <c r="E2" s="355"/>
      <c r="F2" s="355"/>
      <c r="G2" s="355"/>
      <c r="H2" s="357"/>
      <c r="I2" s="359"/>
      <c r="J2" s="359"/>
      <c r="K2" s="355"/>
      <c r="L2" s="349"/>
      <c r="M2" s="355"/>
      <c r="N2" s="349"/>
      <c r="O2" s="349"/>
      <c r="P2" s="349"/>
      <c r="Q2" s="349"/>
      <c r="R2" s="349"/>
      <c r="S2" s="349"/>
      <c r="T2" s="349"/>
      <c r="U2" s="349"/>
      <c r="V2" s="349"/>
      <c r="W2" s="349"/>
      <c r="X2" s="349"/>
      <c r="Y2" s="349"/>
      <c r="Z2" s="349"/>
      <c r="AA2" s="351"/>
      <c r="AB2" s="346"/>
      <c r="AC2" s="353"/>
      <c r="AD2" s="353"/>
      <c r="AE2" s="340"/>
      <c r="AF2" s="342"/>
      <c r="AG2" s="344"/>
      <c r="AH2" s="346"/>
      <c r="AI2" s="340"/>
    </row>
    <row r="3" spans="1:35" s="2" customFormat="1" ht="15.6" x14ac:dyDescent="0.3">
      <c r="A3" s="3"/>
      <c r="B3" s="4">
        <v>46022</v>
      </c>
      <c r="C3" s="5"/>
      <c r="D3" s="5"/>
      <c r="E3" s="5"/>
      <c r="F3" s="5"/>
      <c r="G3" s="5"/>
      <c r="H3" s="6"/>
      <c r="I3" s="7"/>
      <c r="K3" s="7" t="s">
        <v>32</v>
      </c>
      <c r="L3" s="8"/>
      <c r="M3" s="5"/>
      <c r="N3" s="9"/>
      <c r="O3" s="10"/>
      <c r="P3" s="11"/>
      <c r="Q3" s="12"/>
      <c r="R3" s="13"/>
      <c r="S3" s="14"/>
      <c r="T3" s="14"/>
      <c r="U3" s="14"/>
      <c r="V3" s="15" t="s">
        <v>33</v>
      </c>
      <c r="W3" s="14"/>
      <c r="X3" s="14"/>
      <c r="Y3" s="14"/>
      <c r="Z3" s="16"/>
      <c r="AA3" s="17"/>
      <c r="AB3" s="18" t="s">
        <v>34</v>
      </c>
      <c r="AC3" s="18" t="s">
        <v>35</v>
      </c>
      <c r="AD3" s="19" t="s">
        <v>36</v>
      </c>
      <c r="AE3" s="19" t="s">
        <v>37</v>
      </c>
      <c r="AF3" s="19"/>
      <c r="AG3" s="19" t="s">
        <v>38</v>
      </c>
      <c r="AH3" s="19"/>
      <c r="AI3" s="19"/>
    </row>
    <row r="4" spans="1:35" s="1" customFormat="1" ht="15.6" x14ac:dyDescent="0.3">
      <c r="A4" s="20"/>
      <c r="B4" s="21"/>
      <c r="C4" s="22"/>
      <c r="D4" s="23"/>
      <c r="E4" s="23"/>
      <c r="F4" s="23"/>
      <c r="G4" s="24"/>
      <c r="H4" s="23"/>
      <c r="I4" s="23"/>
      <c r="J4" s="23"/>
      <c r="K4" s="25"/>
      <c r="L4" s="26"/>
      <c r="M4" s="27"/>
      <c r="N4" s="28"/>
      <c r="O4" s="28"/>
      <c r="P4" s="29"/>
      <c r="Q4" s="30"/>
      <c r="R4" s="31"/>
      <c r="S4" s="32"/>
      <c r="T4" s="33"/>
      <c r="U4" s="33"/>
      <c r="V4" s="33"/>
      <c r="W4" s="33"/>
      <c r="X4" s="33"/>
      <c r="Y4" s="33"/>
      <c r="Z4" s="33"/>
      <c r="AB4" s="34"/>
      <c r="AC4" s="34"/>
      <c r="AD4" s="34"/>
      <c r="AE4" s="34"/>
      <c r="AF4" s="35"/>
      <c r="AG4" s="35"/>
      <c r="AH4" s="35"/>
      <c r="AI4" s="35"/>
    </row>
    <row r="5" spans="1:35" s="1" customFormat="1" ht="49.8" customHeight="1" x14ac:dyDescent="0.3">
      <c r="A5" s="36">
        <v>1</v>
      </c>
      <c r="B5" s="21" t="s">
        <v>39</v>
      </c>
      <c r="C5" s="22" t="s">
        <v>40</v>
      </c>
      <c r="D5" s="23"/>
      <c r="E5" s="23"/>
      <c r="F5" s="23"/>
      <c r="G5" s="24"/>
      <c r="H5" s="23">
        <v>1</v>
      </c>
      <c r="I5" s="23" t="s">
        <v>41</v>
      </c>
      <c r="J5" s="23" t="s">
        <v>42</v>
      </c>
      <c r="K5" s="25">
        <v>2025</v>
      </c>
      <c r="L5" s="37">
        <v>45984</v>
      </c>
      <c r="M5" s="27"/>
      <c r="N5" s="28"/>
      <c r="O5" s="28"/>
      <c r="P5" s="29" t="s">
        <v>43</v>
      </c>
      <c r="Q5" s="30" t="s">
        <v>44</v>
      </c>
      <c r="R5" s="31"/>
      <c r="S5" s="32"/>
      <c r="T5" s="33"/>
      <c r="U5" s="33"/>
      <c r="V5" s="33"/>
      <c r="W5" s="33"/>
      <c r="X5" s="33"/>
      <c r="Y5" s="33"/>
      <c r="Z5" s="33"/>
      <c r="AB5" s="34"/>
      <c r="AC5" s="34"/>
      <c r="AD5" s="34"/>
      <c r="AE5" s="34"/>
      <c r="AF5" s="35"/>
      <c r="AG5" s="35"/>
      <c r="AH5" s="35"/>
      <c r="AI5" s="35"/>
    </row>
    <row r="6" spans="1:35" s="1" customFormat="1" ht="49.8" customHeight="1" x14ac:dyDescent="0.3">
      <c r="A6" s="36">
        <v>1</v>
      </c>
      <c r="B6" s="21" t="s">
        <v>45</v>
      </c>
      <c r="C6" s="22" t="s">
        <v>46</v>
      </c>
      <c r="D6" s="23"/>
      <c r="E6" s="23"/>
      <c r="F6" s="23"/>
      <c r="G6" s="24"/>
      <c r="H6" s="23">
        <v>1</v>
      </c>
      <c r="I6" s="23" t="s">
        <v>41</v>
      </c>
      <c r="J6" s="23" t="s">
        <v>47</v>
      </c>
      <c r="K6" s="25">
        <v>2025</v>
      </c>
      <c r="L6" s="37">
        <v>45965</v>
      </c>
      <c r="M6" s="38" t="s">
        <v>48</v>
      </c>
      <c r="N6" s="28"/>
      <c r="O6" s="28"/>
      <c r="P6" s="29" t="s">
        <v>49</v>
      </c>
      <c r="Q6" s="30" t="s">
        <v>50</v>
      </c>
      <c r="R6" s="31"/>
      <c r="S6" s="32"/>
      <c r="T6" s="33"/>
      <c r="U6" s="33"/>
      <c r="V6" s="33"/>
      <c r="W6" s="33"/>
      <c r="X6" s="33"/>
      <c r="Y6" s="33"/>
      <c r="Z6" s="33"/>
      <c r="AB6" s="34"/>
      <c r="AC6" s="34"/>
      <c r="AD6" s="34"/>
      <c r="AE6" s="34"/>
      <c r="AF6" s="35"/>
      <c r="AG6" s="35"/>
      <c r="AH6" s="35"/>
      <c r="AI6" s="35"/>
    </row>
    <row r="7" spans="1:35" s="1" customFormat="1" ht="49.8" customHeight="1" x14ac:dyDescent="0.3">
      <c r="A7" s="39">
        <v>5</v>
      </c>
      <c r="B7" s="21" t="s">
        <v>51</v>
      </c>
      <c r="C7" s="22" t="s">
        <v>52</v>
      </c>
      <c r="D7" s="23" t="s">
        <v>53</v>
      </c>
      <c r="E7" s="23"/>
      <c r="F7" s="23"/>
      <c r="G7" s="24"/>
      <c r="H7" s="23">
        <v>1</v>
      </c>
      <c r="I7" s="23" t="s">
        <v>41</v>
      </c>
      <c r="J7" s="23"/>
      <c r="K7" s="25">
        <v>2025</v>
      </c>
      <c r="L7" s="37">
        <v>45965</v>
      </c>
      <c r="M7" s="38"/>
      <c r="N7" s="28"/>
      <c r="O7" s="28"/>
      <c r="P7" s="29" t="s">
        <v>54</v>
      </c>
      <c r="Q7" s="30" t="s">
        <v>55</v>
      </c>
      <c r="R7" s="31"/>
      <c r="S7" s="32"/>
      <c r="T7" s="33"/>
      <c r="U7" s="33"/>
      <c r="V7" s="33"/>
      <c r="W7" s="33"/>
      <c r="X7" s="33"/>
      <c r="Y7" s="33"/>
      <c r="Z7" s="33"/>
      <c r="AB7" s="34"/>
      <c r="AC7" s="34"/>
      <c r="AD7" s="34"/>
      <c r="AE7" s="34"/>
      <c r="AF7" s="35"/>
      <c r="AG7" s="35"/>
      <c r="AH7" s="35"/>
      <c r="AI7" s="35"/>
    </row>
    <row r="8" spans="1:35" s="1" customFormat="1" ht="88.8" customHeight="1" x14ac:dyDescent="0.3">
      <c r="A8" s="40">
        <v>3</v>
      </c>
      <c r="B8" s="21" t="s">
        <v>56</v>
      </c>
      <c r="C8" s="22" t="s">
        <v>57</v>
      </c>
      <c r="D8" s="23"/>
      <c r="E8" s="23"/>
      <c r="F8" s="23"/>
      <c r="G8" s="24"/>
      <c r="H8" s="23">
        <v>1</v>
      </c>
      <c r="I8" s="23" t="s">
        <v>41</v>
      </c>
      <c r="J8" s="23" t="s">
        <v>47</v>
      </c>
      <c r="K8" s="25">
        <v>2025</v>
      </c>
      <c r="L8" s="37">
        <v>45838</v>
      </c>
      <c r="M8" s="27">
        <v>19200</v>
      </c>
      <c r="N8" s="28">
        <v>0.6</v>
      </c>
      <c r="O8" s="28"/>
      <c r="P8" s="29" t="s">
        <v>58</v>
      </c>
      <c r="Q8" s="30" t="s">
        <v>59</v>
      </c>
      <c r="R8" s="31"/>
      <c r="S8" s="32"/>
      <c r="T8" s="33"/>
      <c r="U8" s="33"/>
      <c r="V8" s="33"/>
      <c r="W8" s="33"/>
      <c r="X8" s="33"/>
      <c r="Y8" s="33"/>
      <c r="Z8" s="33"/>
      <c r="AB8" s="34"/>
      <c r="AC8" s="34"/>
      <c r="AD8" s="34"/>
      <c r="AE8" s="34"/>
      <c r="AF8" s="35"/>
      <c r="AG8" s="35"/>
      <c r="AH8" s="35"/>
      <c r="AI8" s="35"/>
    </row>
    <row r="9" spans="1:35" s="1" customFormat="1" ht="84" x14ac:dyDescent="0.3">
      <c r="A9" s="41">
        <v>4</v>
      </c>
      <c r="B9" s="21" t="s">
        <v>60</v>
      </c>
      <c r="C9" s="22" t="s">
        <v>61</v>
      </c>
      <c r="D9" s="23"/>
      <c r="E9" s="23"/>
      <c r="F9" s="23"/>
      <c r="G9" s="24"/>
      <c r="H9" s="23"/>
      <c r="I9" s="23"/>
      <c r="J9" s="23"/>
      <c r="K9" s="25">
        <v>2025</v>
      </c>
      <c r="L9" s="37">
        <v>45828</v>
      </c>
      <c r="M9" s="27"/>
      <c r="N9" s="28"/>
      <c r="O9" s="28"/>
      <c r="P9" s="29" t="s">
        <v>62</v>
      </c>
      <c r="Q9" s="30" t="s">
        <v>63</v>
      </c>
      <c r="R9" s="31"/>
      <c r="S9" s="32"/>
      <c r="T9" s="33"/>
      <c r="U9" s="33"/>
      <c r="V9" s="33"/>
      <c r="W9" s="33"/>
      <c r="X9" s="33"/>
      <c r="Y9" s="33"/>
      <c r="Z9" s="33"/>
      <c r="AB9" s="34"/>
      <c r="AC9" s="34"/>
      <c r="AD9" s="34"/>
      <c r="AE9" s="34"/>
      <c r="AF9" s="35"/>
      <c r="AG9" s="35"/>
      <c r="AH9" s="35"/>
      <c r="AI9" s="35"/>
    </row>
    <row r="10" spans="1:35" s="1" customFormat="1" ht="48" x14ac:dyDescent="0.3">
      <c r="A10" s="40">
        <v>3</v>
      </c>
      <c r="B10" s="21" t="s">
        <v>64</v>
      </c>
      <c r="C10" s="22" t="s">
        <v>65</v>
      </c>
      <c r="D10" s="23"/>
      <c r="E10" s="23"/>
      <c r="F10" s="23"/>
      <c r="G10" s="24"/>
      <c r="H10" s="23">
        <v>1</v>
      </c>
      <c r="I10" s="23" t="s">
        <v>41</v>
      </c>
      <c r="J10" s="23" t="s">
        <v>42</v>
      </c>
      <c r="K10" s="25">
        <v>2025</v>
      </c>
      <c r="L10" s="37">
        <v>45794</v>
      </c>
      <c r="M10" s="27"/>
      <c r="N10" s="28"/>
      <c r="O10" s="28"/>
      <c r="P10" s="29" t="s">
        <v>66</v>
      </c>
      <c r="Q10" s="30" t="s">
        <v>67</v>
      </c>
      <c r="R10" s="31"/>
      <c r="S10" s="32"/>
      <c r="T10" s="33"/>
      <c r="U10" s="33"/>
      <c r="V10" s="33"/>
      <c r="W10" s="33"/>
      <c r="X10" s="33"/>
      <c r="Y10" s="33"/>
      <c r="Z10" s="33"/>
      <c r="AB10" s="34"/>
      <c r="AC10" s="34"/>
      <c r="AD10" s="34"/>
      <c r="AE10" s="34"/>
      <c r="AF10" s="35"/>
      <c r="AG10" s="35"/>
      <c r="AH10" s="35"/>
      <c r="AI10" s="35"/>
    </row>
    <row r="11" spans="1:35" s="1" customFormat="1" ht="60" x14ac:dyDescent="0.3">
      <c r="A11" s="40">
        <v>3</v>
      </c>
      <c r="B11" s="21" t="s">
        <v>68</v>
      </c>
      <c r="C11" s="22" t="s">
        <v>69</v>
      </c>
      <c r="D11" s="23" t="s">
        <v>70</v>
      </c>
      <c r="E11" s="23"/>
      <c r="F11" s="23"/>
      <c r="G11" s="24"/>
      <c r="H11" s="23">
        <v>2</v>
      </c>
      <c r="I11" s="23" t="s">
        <v>71</v>
      </c>
      <c r="J11" s="23" t="s">
        <v>72</v>
      </c>
      <c r="K11" s="25">
        <v>2025</v>
      </c>
      <c r="L11" s="37">
        <v>45782</v>
      </c>
      <c r="M11" s="27"/>
      <c r="N11" s="28"/>
      <c r="O11" s="28">
        <v>5</v>
      </c>
      <c r="P11" s="29"/>
      <c r="Q11" s="30" t="s">
        <v>73</v>
      </c>
      <c r="R11" s="31"/>
      <c r="S11" s="32"/>
      <c r="T11" s="33"/>
      <c r="U11" s="33"/>
      <c r="V11" s="33"/>
      <c r="W11" s="33"/>
      <c r="X11" s="33"/>
      <c r="Y11" s="33"/>
      <c r="Z11" s="33"/>
      <c r="AB11" s="34"/>
      <c r="AC11" s="34"/>
      <c r="AD11" s="34"/>
      <c r="AE11" s="34"/>
      <c r="AF11" s="35"/>
      <c r="AG11" s="35"/>
      <c r="AH11" s="35"/>
      <c r="AI11" s="35"/>
    </row>
    <row r="12" spans="1:35" s="1" customFormat="1" ht="53.4" customHeight="1" x14ac:dyDescent="0.3">
      <c r="A12" s="36">
        <v>1</v>
      </c>
      <c r="B12" s="21" t="s">
        <v>74</v>
      </c>
      <c r="C12" s="22" t="s">
        <v>75</v>
      </c>
      <c r="D12" s="23" t="s">
        <v>70</v>
      </c>
      <c r="E12" s="23"/>
      <c r="F12" s="23"/>
      <c r="G12" s="24"/>
      <c r="H12" s="23">
        <v>2</v>
      </c>
      <c r="I12" s="23" t="s">
        <v>41</v>
      </c>
      <c r="J12" s="23" t="s">
        <v>47</v>
      </c>
      <c r="K12" s="25">
        <v>2025</v>
      </c>
      <c r="L12" s="37">
        <v>45738</v>
      </c>
      <c r="M12" s="38" t="s">
        <v>76</v>
      </c>
      <c r="N12" s="28"/>
      <c r="O12" s="28">
        <v>3</v>
      </c>
      <c r="P12" s="29" t="s">
        <v>77</v>
      </c>
      <c r="Q12" s="30" t="s">
        <v>78</v>
      </c>
      <c r="R12" s="31"/>
      <c r="S12" s="32"/>
      <c r="T12" s="33"/>
      <c r="U12" s="33"/>
      <c r="V12" s="33"/>
      <c r="W12" s="33"/>
      <c r="X12" s="33"/>
      <c r="Y12" s="33"/>
      <c r="Z12" s="33"/>
      <c r="AB12" s="34"/>
      <c r="AC12" s="34"/>
      <c r="AD12" s="34"/>
      <c r="AE12" s="34"/>
      <c r="AF12" s="35"/>
      <c r="AG12" s="35"/>
      <c r="AH12" s="35"/>
      <c r="AI12" s="35"/>
    </row>
    <row r="13" spans="1:35" s="1" customFormat="1" ht="61.2" customHeight="1" x14ac:dyDescent="0.3">
      <c r="A13" s="42">
        <v>2</v>
      </c>
      <c r="B13" s="21" t="s">
        <v>79</v>
      </c>
      <c r="C13" s="22" t="s">
        <v>80</v>
      </c>
      <c r="D13" s="23"/>
      <c r="E13" s="23"/>
      <c r="F13" s="23"/>
      <c r="G13" s="43" t="s">
        <v>81</v>
      </c>
      <c r="H13" s="23">
        <v>1</v>
      </c>
      <c r="I13" s="23" t="s">
        <v>71</v>
      </c>
      <c r="J13" s="23" t="s">
        <v>82</v>
      </c>
      <c r="K13" s="25">
        <v>2025</v>
      </c>
      <c r="L13" s="37">
        <v>45732</v>
      </c>
      <c r="M13" s="38"/>
      <c r="N13" s="28">
        <v>5</v>
      </c>
      <c r="O13" s="28">
        <v>2</v>
      </c>
      <c r="P13" s="29" t="s">
        <v>83</v>
      </c>
      <c r="Q13" s="30" t="s">
        <v>84</v>
      </c>
      <c r="R13" s="31"/>
      <c r="S13" s="32"/>
      <c r="T13" s="33"/>
      <c r="U13" s="33"/>
      <c r="V13" s="33"/>
      <c r="W13" s="33"/>
      <c r="X13" s="33"/>
      <c r="Y13" s="33"/>
      <c r="Z13" s="33"/>
      <c r="AB13" s="34"/>
      <c r="AC13" s="34"/>
      <c r="AD13" s="34"/>
      <c r="AE13" s="34"/>
      <c r="AF13" s="35"/>
      <c r="AG13" s="35"/>
      <c r="AH13" s="35"/>
      <c r="AI13" s="35"/>
    </row>
    <row r="14" spans="1:35" s="1" customFormat="1" ht="128.4" customHeight="1" x14ac:dyDescent="0.3">
      <c r="A14" s="36">
        <v>1</v>
      </c>
      <c r="B14" s="21" t="s">
        <v>85</v>
      </c>
      <c r="C14" s="22" t="s">
        <v>40</v>
      </c>
      <c r="D14" s="23"/>
      <c r="E14" s="23"/>
      <c r="F14" s="23"/>
      <c r="G14" s="24"/>
      <c r="H14" s="23">
        <v>1</v>
      </c>
      <c r="I14" s="23" t="s">
        <v>41</v>
      </c>
      <c r="J14" s="23" t="s">
        <v>86</v>
      </c>
      <c r="K14" s="25">
        <v>2025</v>
      </c>
      <c r="L14" s="37">
        <v>45706</v>
      </c>
      <c r="M14" s="38">
        <v>1500000</v>
      </c>
      <c r="N14" s="28">
        <v>100</v>
      </c>
      <c r="O14" s="28"/>
      <c r="P14" s="29" t="s">
        <v>87</v>
      </c>
      <c r="Q14" s="30" t="s">
        <v>88</v>
      </c>
      <c r="R14" s="31"/>
      <c r="S14" s="32"/>
      <c r="T14" s="33"/>
      <c r="U14" s="33"/>
      <c r="V14" s="33"/>
      <c r="W14" s="33"/>
      <c r="X14" s="33"/>
      <c r="Y14" s="33"/>
      <c r="Z14" s="33"/>
      <c r="AB14" s="34"/>
      <c r="AC14" s="34"/>
      <c r="AD14" s="34"/>
      <c r="AE14" s="34"/>
      <c r="AF14" s="35"/>
      <c r="AG14" s="35"/>
      <c r="AH14" s="35"/>
      <c r="AI14" s="35"/>
    </row>
    <row r="15" spans="1:35" s="1" customFormat="1" ht="41.4" customHeight="1" x14ac:dyDescent="0.3">
      <c r="A15" s="40">
        <v>3</v>
      </c>
      <c r="B15" s="21" t="s">
        <v>89</v>
      </c>
      <c r="C15" s="22" t="s">
        <v>65</v>
      </c>
      <c r="D15" s="23"/>
      <c r="E15" s="23"/>
      <c r="F15" s="23"/>
      <c r="G15" s="24"/>
      <c r="H15" s="23">
        <v>1</v>
      </c>
      <c r="I15" s="23" t="s">
        <v>41</v>
      </c>
      <c r="J15" s="23"/>
      <c r="K15" s="25">
        <v>2025</v>
      </c>
      <c r="L15" s="37">
        <v>45705</v>
      </c>
      <c r="M15" s="27">
        <v>80000</v>
      </c>
      <c r="N15" s="28">
        <v>1.7</v>
      </c>
      <c r="O15" s="28"/>
      <c r="P15" s="29" t="s">
        <v>90</v>
      </c>
      <c r="Q15" s="30" t="s">
        <v>91</v>
      </c>
      <c r="R15" s="31"/>
      <c r="S15" s="32"/>
      <c r="T15" s="33"/>
      <c r="U15" s="33"/>
      <c r="V15" s="33"/>
      <c r="W15" s="33"/>
      <c r="X15" s="33"/>
      <c r="Y15" s="33"/>
      <c r="Z15" s="33"/>
      <c r="AB15" s="34"/>
      <c r="AC15" s="34"/>
      <c r="AD15" s="34"/>
      <c r="AE15" s="34"/>
      <c r="AF15" s="35"/>
      <c r="AG15" s="35"/>
      <c r="AH15" s="35"/>
      <c r="AI15" s="35"/>
    </row>
    <row r="16" spans="1:35" s="1" customFormat="1" ht="52.8" customHeight="1" x14ac:dyDescent="0.3">
      <c r="A16" s="36">
        <v>1</v>
      </c>
      <c r="B16" s="21" t="s">
        <v>92</v>
      </c>
      <c r="C16" s="22" t="s">
        <v>93</v>
      </c>
      <c r="D16" s="23"/>
      <c r="E16" s="23"/>
      <c r="F16" s="23">
        <v>3</v>
      </c>
      <c r="G16" s="24"/>
      <c r="H16" s="23">
        <v>1</v>
      </c>
      <c r="I16" s="23" t="s">
        <v>41</v>
      </c>
      <c r="J16" s="23" t="s">
        <v>47</v>
      </c>
      <c r="K16" s="25">
        <v>2025</v>
      </c>
      <c r="L16" s="37">
        <v>45670</v>
      </c>
      <c r="M16" s="27"/>
      <c r="N16" s="28"/>
      <c r="O16" s="28">
        <v>12</v>
      </c>
      <c r="P16" s="29" t="s">
        <v>94</v>
      </c>
      <c r="Q16" s="30" t="s">
        <v>95</v>
      </c>
      <c r="R16" s="31"/>
      <c r="S16" s="32"/>
      <c r="T16" s="33"/>
      <c r="U16" s="33"/>
      <c r="V16" s="33"/>
      <c r="W16" s="33"/>
      <c r="X16" s="33"/>
      <c r="Y16" s="33"/>
      <c r="Z16" s="33"/>
      <c r="AB16" s="34"/>
      <c r="AC16" s="34"/>
      <c r="AD16" s="34"/>
      <c r="AE16" s="34"/>
      <c r="AF16" s="35"/>
      <c r="AG16" s="35"/>
      <c r="AH16" s="35"/>
      <c r="AI16" s="35"/>
    </row>
    <row r="17" spans="1:35" s="1" customFormat="1" ht="63" customHeight="1" x14ac:dyDescent="0.3">
      <c r="A17" s="42">
        <v>2</v>
      </c>
      <c r="B17" s="21" t="s">
        <v>96</v>
      </c>
      <c r="C17" s="22" t="s">
        <v>65</v>
      </c>
      <c r="D17" s="23" t="s">
        <v>97</v>
      </c>
      <c r="E17" s="23"/>
      <c r="F17" s="23"/>
      <c r="G17" s="24"/>
      <c r="H17" s="23">
        <v>2</v>
      </c>
      <c r="I17" s="23" t="s">
        <v>41</v>
      </c>
      <c r="J17" s="23" t="s">
        <v>86</v>
      </c>
      <c r="K17" s="25">
        <v>2024</v>
      </c>
      <c r="L17" s="37">
        <v>45633</v>
      </c>
      <c r="M17" s="27">
        <v>750000</v>
      </c>
      <c r="N17" s="28">
        <v>0.5</v>
      </c>
      <c r="O17" s="28"/>
      <c r="P17" s="29" t="s">
        <v>90</v>
      </c>
      <c r="Q17" s="30" t="s">
        <v>98</v>
      </c>
      <c r="R17" s="31"/>
      <c r="S17" s="32"/>
      <c r="T17" s="33"/>
      <c r="U17" s="33"/>
      <c r="V17" s="33"/>
      <c r="W17" s="33"/>
      <c r="X17" s="33"/>
      <c r="Y17" s="33"/>
      <c r="Z17" s="33"/>
      <c r="AB17" s="34"/>
      <c r="AC17" s="34"/>
      <c r="AD17" s="34"/>
      <c r="AE17" s="34"/>
      <c r="AF17" s="35"/>
      <c r="AG17" s="35"/>
      <c r="AH17" s="35"/>
      <c r="AI17" s="35"/>
    </row>
    <row r="18" spans="1:35" s="1" customFormat="1" ht="44.4" customHeight="1" x14ac:dyDescent="0.3">
      <c r="A18" s="41">
        <v>4</v>
      </c>
      <c r="B18" s="21" t="s">
        <v>99</v>
      </c>
      <c r="C18" s="22" t="s">
        <v>100</v>
      </c>
      <c r="D18" s="23" t="s">
        <v>101</v>
      </c>
      <c r="E18" s="23"/>
      <c r="F18" s="23"/>
      <c r="G18" s="24"/>
      <c r="H18" s="23"/>
      <c r="I18" s="23"/>
      <c r="J18" s="23"/>
      <c r="K18" s="25">
        <v>2024</v>
      </c>
      <c r="L18" s="37">
        <v>45550</v>
      </c>
      <c r="M18" s="27"/>
      <c r="N18" s="28">
        <v>0.3</v>
      </c>
      <c r="O18" s="28"/>
      <c r="P18" s="29" t="s">
        <v>54</v>
      </c>
      <c r="Q18" s="30" t="s">
        <v>102</v>
      </c>
      <c r="R18" s="31"/>
      <c r="S18" s="32"/>
      <c r="T18" s="33"/>
      <c r="U18" s="33"/>
      <c r="V18" s="33"/>
      <c r="W18" s="33"/>
      <c r="X18" s="33"/>
      <c r="Y18" s="33"/>
      <c r="Z18" s="33"/>
      <c r="AB18" s="34"/>
      <c r="AC18" s="34"/>
      <c r="AD18" s="34"/>
      <c r="AE18" s="34"/>
      <c r="AF18" s="35"/>
      <c r="AG18" s="35"/>
      <c r="AH18" s="35"/>
      <c r="AI18" s="35"/>
    </row>
    <row r="19" spans="1:35" s="1" customFormat="1" ht="40.799999999999997" customHeight="1" x14ac:dyDescent="0.3">
      <c r="A19" s="36">
        <v>1</v>
      </c>
      <c r="B19" s="21" t="s">
        <v>103</v>
      </c>
      <c r="C19" s="22" t="s">
        <v>65</v>
      </c>
      <c r="D19" s="23" t="s">
        <v>104</v>
      </c>
      <c r="E19" s="23"/>
      <c r="F19" s="23"/>
      <c r="G19" s="24"/>
      <c r="H19" s="23">
        <v>2</v>
      </c>
      <c r="I19" s="23" t="s">
        <v>41</v>
      </c>
      <c r="J19" s="23" t="s">
        <v>47</v>
      </c>
      <c r="K19" s="25">
        <v>2024</v>
      </c>
      <c r="L19" s="37">
        <v>45467</v>
      </c>
      <c r="M19" s="27">
        <v>2000000</v>
      </c>
      <c r="N19" s="28"/>
      <c r="O19" s="28"/>
      <c r="P19" s="29" t="s">
        <v>105</v>
      </c>
      <c r="Q19" s="30" t="s">
        <v>106</v>
      </c>
      <c r="R19" s="31"/>
      <c r="S19" s="32"/>
      <c r="T19" s="33"/>
      <c r="U19" s="33"/>
      <c r="V19" s="33"/>
      <c r="W19" s="33"/>
      <c r="X19" s="33"/>
      <c r="Y19" s="33"/>
      <c r="Z19" s="33"/>
      <c r="AB19" s="34"/>
      <c r="AC19" s="34"/>
      <c r="AD19" s="34"/>
      <c r="AE19" s="34"/>
      <c r="AF19" s="35"/>
      <c r="AG19" s="35"/>
      <c r="AH19" s="35"/>
      <c r="AI19" s="35"/>
    </row>
    <row r="20" spans="1:35" s="1" customFormat="1" ht="60" x14ac:dyDescent="0.3">
      <c r="A20" s="40">
        <v>3</v>
      </c>
      <c r="B20" s="21" t="s">
        <v>107</v>
      </c>
      <c r="C20" s="22" t="s">
        <v>40</v>
      </c>
      <c r="D20" s="23" t="s">
        <v>108</v>
      </c>
      <c r="E20" s="23"/>
      <c r="F20" s="23"/>
      <c r="G20" s="24"/>
      <c r="H20" s="23">
        <v>1</v>
      </c>
      <c r="I20" s="23" t="s">
        <v>41</v>
      </c>
      <c r="J20" s="23" t="s">
        <v>42</v>
      </c>
      <c r="K20" s="25">
        <v>2024</v>
      </c>
      <c r="L20" s="37">
        <v>45456</v>
      </c>
      <c r="M20" s="27"/>
      <c r="N20" s="28"/>
      <c r="O20" s="28"/>
      <c r="P20" s="29" t="s">
        <v>109</v>
      </c>
      <c r="Q20" s="30" t="s">
        <v>110</v>
      </c>
      <c r="R20" s="31"/>
      <c r="S20" s="32"/>
      <c r="T20" s="33"/>
      <c r="U20" s="33"/>
      <c r="V20" s="33"/>
      <c r="W20" s="33"/>
      <c r="X20" s="33"/>
      <c r="Y20" s="33"/>
      <c r="Z20" s="33"/>
      <c r="AB20" s="34"/>
      <c r="AC20" s="34"/>
      <c r="AD20" s="34"/>
      <c r="AE20" s="34"/>
      <c r="AF20" s="35"/>
      <c r="AG20" s="35"/>
      <c r="AH20" s="35"/>
      <c r="AI20" s="35"/>
    </row>
    <row r="21" spans="1:35" s="1" customFormat="1" ht="15.6" x14ac:dyDescent="0.3">
      <c r="A21" s="39">
        <v>5</v>
      </c>
      <c r="B21" s="21" t="s">
        <v>111</v>
      </c>
      <c r="C21" s="22" t="s">
        <v>93</v>
      </c>
      <c r="D21" s="23" t="s">
        <v>53</v>
      </c>
      <c r="E21" s="23"/>
      <c r="F21" s="23"/>
      <c r="G21" s="24"/>
      <c r="H21" s="23">
        <v>2</v>
      </c>
      <c r="I21" s="23" t="s">
        <v>41</v>
      </c>
      <c r="J21" s="23" t="s">
        <v>47</v>
      </c>
      <c r="K21" s="25">
        <v>2024</v>
      </c>
      <c r="L21" s="37">
        <v>45424</v>
      </c>
      <c r="M21" s="27"/>
      <c r="N21" s="28"/>
      <c r="O21" s="28">
        <v>25</v>
      </c>
      <c r="P21" s="29" t="s">
        <v>112</v>
      </c>
      <c r="Q21" s="30" t="s">
        <v>113</v>
      </c>
      <c r="R21" s="31"/>
      <c r="S21" s="32"/>
      <c r="T21" s="33"/>
      <c r="U21" s="33"/>
      <c r="V21" s="33"/>
      <c r="W21" s="33"/>
      <c r="X21" s="33"/>
      <c r="Y21" s="33"/>
      <c r="Z21" s="33"/>
      <c r="AB21" s="34"/>
      <c r="AC21" s="34"/>
      <c r="AD21" s="34"/>
      <c r="AE21" s="34"/>
      <c r="AF21" s="35"/>
      <c r="AG21" s="35"/>
      <c r="AH21" s="35"/>
      <c r="AI21" s="35"/>
    </row>
    <row r="22" spans="1:35" s="1" customFormat="1" ht="66.599999999999994" customHeight="1" x14ac:dyDescent="0.3">
      <c r="A22" s="42">
        <v>2</v>
      </c>
      <c r="B22" s="21" t="s">
        <v>114</v>
      </c>
      <c r="C22" s="22" t="s">
        <v>65</v>
      </c>
      <c r="D22" s="23"/>
      <c r="E22" s="23"/>
      <c r="F22" s="23"/>
      <c r="G22" s="24"/>
      <c r="H22" s="23">
        <v>1</v>
      </c>
      <c r="I22" s="23" t="s">
        <v>71</v>
      </c>
      <c r="J22" s="23"/>
      <c r="K22" s="25">
        <v>2024</v>
      </c>
      <c r="L22" s="37">
        <v>45423</v>
      </c>
      <c r="M22" s="27"/>
      <c r="N22" s="28">
        <v>0.3</v>
      </c>
      <c r="O22" s="28"/>
      <c r="P22" s="29" t="s">
        <v>90</v>
      </c>
      <c r="Q22" s="30" t="s">
        <v>115</v>
      </c>
      <c r="R22" s="31"/>
      <c r="S22" s="32"/>
      <c r="T22" s="33"/>
      <c r="U22" s="33"/>
      <c r="V22" s="33"/>
      <c r="W22" s="33"/>
      <c r="X22" s="33"/>
      <c r="Y22" s="33"/>
      <c r="Z22" s="33"/>
      <c r="AB22" s="34"/>
      <c r="AC22" s="34"/>
      <c r="AD22" s="34"/>
      <c r="AE22" s="34"/>
      <c r="AF22" s="35"/>
      <c r="AG22" s="35"/>
      <c r="AH22" s="35"/>
      <c r="AI22" s="35"/>
    </row>
    <row r="23" spans="1:35" s="1" customFormat="1" ht="43.8" customHeight="1" x14ac:dyDescent="0.3">
      <c r="A23" s="36">
        <v>1</v>
      </c>
      <c r="B23" s="21" t="s">
        <v>116</v>
      </c>
      <c r="C23" s="22" t="s">
        <v>65</v>
      </c>
      <c r="D23" s="23" t="s">
        <v>104</v>
      </c>
      <c r="E23" s="23"/>
      <c r="F23" s="23"/>
      <c r="G23" s="24"/>
      <c r="H23" s="23">
        <v>2</v>
      </c>
      <c r="I23" s="23" t="s">
        <v>41</v>
      </c>
      <c r="J23" s="23"/>
      <c r="K23" s="25">
        <v>2024</v>
      </c>
      <c r="L23" s="37">
        <v>45335</v>
      </c>
      <c r="M23" s="27">
        <v>10000000</v>
      </c>
      <c r="N23" s="28">
        <v>0.8</v>
      </c>
      <c r="O23" s="28">
        <v>9</v>
      </c>
      <c r="P23" s="29" t="s">
        <v>117</v>
      </c>
      <c r="Q23" s="30" t="s">
        <v>118</v>
      </c>
      <c r="R23" s="31"/>
      <c r="S23" s="32"/>
      <c r="T23" s="33"/>
      <c r="U23" s="33"/>
      <c r="V23" s="33"/>
      <c r="W23" s="33"/>
      <c r="X23" s="33"/>
      <c r="Y23" s="33"/>
      <c r="Z23" s="33"/>
      <c r="AB23" s="34"/>
      <c r="AC23" s="34"/>
      <c r="AD23" s="34"/>
      <c r="AE23" s="34"/>
      <c r="AF23" s="35"/>
      <c r="AG23" s="35"/>
      <c r="AH23" s="35"/>
      <c r="AI23" s="35"/>
    </row>
    <row r="24" spans="1:35" s="1" customFormat="1" ht="28.8" x14ac:dyDescent="0.3">
      <c r="A24" s="36">
        <v>1</v>
      </c>
      <c r="B24" s="21" t="s">
        <v>119</v>
      </c>
      <c r="C24" s="22" t="s">
        <v>93</v>
      </c>
      <c r="D24" s="23"/>
      <c r="E24" s="23"/>
      <c r="F24" s="23"/>
      <c r="G24" s="24"/>
      <c r="H24" s="23"/>
      <c r="I24" s="23"/>
      <c r="J24" s="23"/>
      <c r="K24" s="25">
        <v>2024</v>
      </c>
      <c r="L24" s="37">
        <v>45316</v>
      </c>
      <c r="M24" s="27">
        <v>3000000</v>
      </c>
      <c r="N24" s="28"/>
      <c r="O24" s="28"/>
      <c r="P24" s="29" t="s">
        <v>120</v>
      </c>
      <c r="Q24" s="30" t="s">
        <v>121</v>
      </c>
      <c r="R24" s="31"/>
      <c r="S24" s="32"/>
      <c r="T24" s="33"/>
      <c r="U24" s="33"/>
      <c r="V24" s="33"/>
      <c r="W24" s="33"/>
      <c r="X24" s="33"/>
      <c r="Y24" s="33"/>
      <c r="Z24" s="33"/>
      <c r="AB24" s="34"/>
      <c r="AC24" s="34"/>
      <c r="AD24" s="34"/>
      <c r="AE24" s="34"/>
      <c r="AF24" s="35"/>
      <c r="AG24" s="35"/>
      <c r="AH24" s="35"/>
      <c r="AI24" s="35"/>
    </row>
    <row r="25" spans="1:35" s="1" customFormat="1" ht="36" x14ac:dyDescent="0.3">
      <c r="A25" s="40">
        <v>3</v>
      </c>
      <c r="B25" s="21" t="s">
        <v>122</v>
      </c>
      <c r="C25" s="22" t="s">
        <v>65</v>
      </c>
      <c r="D25" s="23" t="s">
        <v>123</v>
      </c>
      <c r="E25" s="23"/>
      <c r="F25" s="23">
        <v>5</v>
      </c>
      <c r="G25" s="24">
        <v>55000</v>
      </c>
      <c r="H25" s="23">
        <v>1</v>
      </c>
      <c r="I25" s="23" t="s">
        <v>41</v>
      </c>
      <c r="J25" s="23" t="s">
        <v>86</v>
      </c>
      <c r="K25" s="25">
        <v>2023</v>
      </c>
      <c r="L25" s="37">
        <v>45234</v>
      </c>
      <c r="M25" s="27"/>
      <c r="N25" s="28"/>
      <c r="O25" s="28"/>
      <c r="P25" s="29" t="s">
        <v>124</v>
      </c>
      <c r="Q25" s="30" t="s">
        <v>125</v>
      </c>
      <c r="R25" s="31"/>
      <c r="S25" s="32"/>
      <c r="T25" s="33"/>
      <c r="U25" s="33"/>
      <c r="V25" s="33"/>
      <c r="W25" s="33"/>
      <c r="X25" s="33"/>
      <c r="Y25" s="33"/>
      <c r="Z25" s="33"/>
      <c r="AB25" s="34"/>
      <c r="AC25" s="34"/>
      <c r="AD25" s="34"/>
      <c r="AE25" s="34"/>
      <c r="AF25" s="35"/>
      <c r="AG25" s="35"/>
      <c r="AH25" s="35"/>
      <c r="AI25" s="35"/>
    </row>
    <row r="26" spans="1:35" s="1" customFormat="1" ht="72" x14ac:dyDescent="0.3">
      <c r="A26" s="36">
        <v>1</v>
      </c>
      <c r="B26" s="21" t="s">
        <v>126</v>
      </c>
      <c r="C26" s="22" t="s">
        <v>127</v>
      </c>
      <c r="D26" s="23" t="s">
        <v>128</v>
      </c>
      <c r="E26" s="23" t="s">
        <v>129</v>
      </c>
      <c r="F26" s="23">
        <v>26</v>
      </c>
      <c r="G26" s="24">
        <v>25760000</v>
      </c>
      <c r="H26" s="23">
        <v>1</v>
      </c>
      <c r="I26" s="23" t="s">
        <v>41</v>
      </c>
      <c r="J26" s="23" t="s">
        <v>72</v>
      </c>
      <c r="K26" s="25">
        <v>2022</v>
      </c>
      <c r="L26" s="37">
        <v>44872</v>
      </c>
      <c r="M26" s="27">
        <v>12800000</v>
      </c>
      <c r="N26" s="28">
        <v>7.5</v>
      </c>
      <c r="O26" s="28"/>
      <c r="P26" s="29" t="s">
        <v>130</v>
      </c>
      <c r="Q26" s="30" t="s">
        <v>131</v>
      </c>
      <c r="R26" s="31"/>
      <c r="S26" s="32"/>
      <c r="T26" s="33"/>
      <c r="U26" s="33"/>
      <c r="V26" s="33"/>
      <c r="W26" s="33"/>
      <c r="X26" s="33"/>
      <c r="Y26" s="33"/>
      <c r="Z26" s="33"/>
      <c r="AB26" s="34"/>
      <c r="AC26" s="34"/>
      <c r="AD26" s="34"/>
      <c r="AE26" s="34"/>
      <c r="AF26" s="35"/>
      <c r="AG26" s="35"/>
      <c r="AH26" s="35"/>
      <c r="AI26" s="35"/>
    </row>
    <row r="27" spans="1:35" s="1" customFormat="1" ht="64.8" customHeight="1" x14ac:dyDescent="0.3">
      <c r="A27" s="36">
        <v>1</v>
      </c>
      <c r="B27" s="21" t="s">
        <v>132</v>
      </c>
      <c r="C27" s="22" t="s">
        <v>127</v>
      </c>
      <c r="D27" s="23"/>
      <c r="E27" s="23"/>
      <c r="F27" s="23"/>
      <c r="G27" s="24">
        <v>22000000</v>
      </c>
      <c r="H27" s="23">
        <v>1</v>
      </c>
      <c r="I27" s="23" t="s">
        <v>41</v>
      </c>
      <c r="J27" s="23" t="s">
        <v>133</v>
      </c>
      <c r="K27" s="25">
        <v>2022</v>
      </c>
      <c r="L27" s="37">
        <v>44815</v>
      </c>
      <c r="M27" s="27">
        <v>6000000</v>
      </c>
      <c r="N27" s="28">
        <v>63</v>
      </c>
      <c r="O27" s="28">
        <v>3</v>
      </c>
      <c r="P27" s="29" t="s">
        <v>134</v>
      </c>
      <c r="Q27" s="30" t="s">
        <v>135</v>
      </c>
      <c r="R27" s="31"/>
      <c r="S27" s="32"/>
      <c r="T27" s="33"/>
      <c r="U27" s="33"/>
      <c r="V27" s="33"/>
      <c r="W27" s="33"/>
      <c r="X27" s="33"/>
      <c r="Y27" s="33"/>
      <c r="Z27" s="33"/>
      <c r="AB27" s="34"/>
      <c r="AC27" s="34"/>
      <c r="AD27" s="34"/>
      <c r="AE27" s="34"/>
      <c r="AF27" s="35"/>
      <c r="AG27" s="35"/>
      <c r="AH27" s="35"/>
      <c r="AI27" s="35"/>
    </row>
    <row r="28" spans="1:35" s="1" customFormat="1" ht="36" x14ac:dyDescent="0.3">
      <c r="A28" s="40">
        <v>3</v>
      </c>
      <c r="B28" s="21" t="s">
        <v>136</v>
      </c>
      <c r="C28" s="22" t="s">
        <v>137</v>
      </c>
      <c r="D28" s="23"/>
      <c r="E28" s="23"/>
      <c r="F28" s="23"/>
      <c r="G28" s="24"/>
      <c r="H28" s="23">
        <v>1</v>
      </c>
      <c r="I28" s="23" t="s">
        <v>41</v>
      </c>
      <c r="J28" s="23"/>
      <c r="K28" s="25">
        <v>2022</v>
      </c>
      <c r="L28" s="37">
        <v>44765</v>
      </c>
      <c r="M28" s="27"/>
      <c r="N28" s="28"/>
      <c r="O28" s="28"/>
      <c r="P28" s="29" t="s">
        <v>112</v>
      </c>
      <c r="Q28" s="30" t="s">
        <v>138</v>
      </c>
      <c r="R28" s="31"/>
      <c r="S28" s="32"/>
      <c r="T28" s="33"/>
      <c r="U28" s="33"/>
      <c r="V28" s="33"/>
      <c r="W28" s="33"/>
      <c r="X28" s="33"/>
      <c r="Y28" s="33"/>
      <c r="Z28" s="33"/>
      <c r="AB28" s="34"/>
      <c r="AC28" s="34"/>
      <c r="AD28" s="34"/>
      <c r="AE28" s="34"/>
      <c r="AF28" s="35"/>
      <c r="AG28" s="35"/>
      <c r="AH28" s="35"/>
      <c r="AI28" s="35"/>
    </row>
    <row r="29" spans="1:35" s="1" customFormat="1" ht="39.6" x14ac:dyDescent="0.3">
      <c r="A29" s="42">
        <v>2</v>
      </c>
      <c r="B29" s="21" t="s">
        <v>139</v>
      </c>
      <c r="C29" s="22" t="s">
        <v>100</v>
      </c>
      <c r="D29" s="23"/>
      <c r="E29" s="23"/>
      <c r="F29" s="23"/>
      <c r="G29" s="24"/>
      <c r="H29" s="23">
        <v>1</v>
      </c>
      <c r="I29" s="23" t="s">
        <v>41</v>
      </c>
      <c r="J29" s="23" t="s">
        <v>47</v>
      </c>
      <c r="K29" s="25">
        <v>2022</v>
      </c>
      <c r="L29" s="37">
        <v>44647</v>
      </c>
      <c r="M29" s="27">
        <v>224000</v>
      </c>
      <c r="N29" s="28"/>
      <c r="O29" s="28"/>
      <c r="P29" s="44" t="s">
        <v>140</v>
      </c>
      <c r="Q29" s="30" t="s">
        <v>141</v>
      </c>
      <c r="R29" s="31"/>
      <c r="S29" s="32"/>
      <c r="T29" s="33"/>
      <c r="U29" s="33"/>
      <c r="V29" s="33"/>
      <c r="W29" s="33"/>
      <c r="X29" s="33"/>
      <c r="Y29" s="33"/>
      <c r="Z29" s="33"/>
      <c r="AB29" s="34"/>
      <c r="AC29" s="34"/>
      <c r="AD29" s="34"/>
      <c r="AE29" s="34"/>
      <c r="AF29" s="35"/>
      <c r="AG29" s="35"/>
      <c r="AH29" s="35"/>
      <c r="AI29" s="35"/>
    </row>
    <row r="30" spans="1:35" s="1" customFormat="1" ht="36" x14ac:dyDescent="0.3">
      <c r="A30" s="40">
        <v>3</v>
      </c>
      <c r="B30" s="21" t="s">
        <v>142</v>
      </c>
      <c r="C30" s="22" t="s">
        <v>143</v>
      </c>
      <c r="D30" s="23"/>
      <c r="E30" s="23"/>
      <c r="F30" s="23"/>
      <c r="G30" s="24"/>
      <c r="H30" s="23">
        <v>1</v>
      </c>
      <c r="I30" s="23" t="s">
        <v>41</v>
      </c>
      <c r="J30" s="23" t="s">
        <v>42</v>
      </c>
      <c r="K30" s="25">
        <v>2022</v>
      </c>
      <c r="L30" s="37">
        <v>44609</v>
      </c>
      <c r="M30" s="27"/>
      <c r="N30" s="28"/>
      <c r="O30" s="28"/>
      <c r="P30" s="44" t="s">
        <v>144</v>
      </c>
      <c r="Q30" s="30" t="s">
        <v>145</v>
      </c>
      <c r="R30" s="31"/>
      <c r="S30" s="32"/>
      <c r="T30" s="33"/>
      <c r="U30" s="33"/>
      <c r="V30" s="33"/>
      <c r="W30" s="33"/>
      <c r="X30" s="33"/>
      <c r="Y30" s="33"/>
      <c r="Z30" s="33"/>
      <c r="AB30" s="34"/>
      <c r="AC30" s="34"/>
      <c r="AD30" s="34"/>
      <c r="AE30" s="34"/>
      <c r="AF30" s="35"/>
      <c r="AG30" s="35"/>
      <c r="AH30" s="35"/>
      <c r="AI30" s="35"/>
    </row>
    <row r="31" spans="1:35" s="1" customFormat="1" ht="60" x14ac:dyDescent="0.3">
      <c r="A31" s="40">
        <v>3</v>
      </c>
      <c r="B31" s="21" t="s">
        <v>146</v>
      </c>
      <c r="C31" s="22" t="s">
        <v>147</v>
      </c>
      <c r="D31" s="23"/>
      <c r="E31" s="23"/>
      <c r="F31" s="23"/>
      <c r="G31" s="24"/>
      <c r="H31" s="23">
        <v>1</v>
      </c>
      <c r="I31" s="23" t="s">
        <v>41</v>
      </c>
      <c r="J31" s="23"/>
      <c r="K31" s="25">
        <v>2022</v>
      </c>
      <c r="L31" s="37">
        <v>44581</v>
      </c>
      <c r="M31" s="27"/>
      <c r="N31" s="28"/>
      <c r="O31" s="28"/>
      <c r="P31" s="29" t="s">
        <v>148</v>
      </c>
      <c r="Q31" s="30" t="s">
        <v>149</v>
      </c>
      <c r="R31" s="31"/>
      <c r="S31" s="32"/>
      <c r="T31" s="33"/>
      <c r="U31" s="33"/>
      <c r="V31" s="33"/>
      <c r="W31" s="33"/>
      <c r="X31" s="33"/>
      <c r="Y31" s="33"/>
      <c r="Z31" s="33"/>
      <c r="AB31" s="34"/>
      <c r="AC31" s="34"/>
      <c r="AD31" s="34"/>
      <c r="AE31" s="34"/>
      <c r="AF31" s="35"/>
      <c r="AG31" s="35"/>
      <c r="AH31" s="35"/>
      <c r="AI31" s="35"/>
    </row>
    <row r="32" spans="1:35" s="1" customFormat="1" ht="28.8" x14ac:dyDescent="0.3">
      <c r="A32" s="40">
        <v>3</v>
      </c>
      <c r="B32" s="21" t="s">
        <v>150</v>
      </c>
      <c r="C32" s="22" t="s">
        <v>151</v>
      </c>
      <c r="D32" s="23"/>
      <c r="E32" s="23"/>
      <c r="F32" s="23"/>
      <c r="G32" s="24"/>
      <c r="H32" s="23">
        <v>1</v>
      </c>
      <c r="I32" s="23" t="s">
        <v>41</v>
      </c>
      <c r="J32" s="23"/>
      <c r="K32" s="25">
        <v>2022</v>
      </c>
      <c r="L32" s="37">
        <v>44573</v>
      </c>
      <c r="M32" s="27"/>
      <c r="N32" s="28"/>
      <c r="O32" s="28"/>
      <c r="P32" s="29" t="s">
        <v>152</v>
      </c>
      <c r="Q32" s="30" t="s">
        <v>153</v>
      </c>
      <c r="R32" s="31"/>
      <c r="S32" s="32"/>
      <c r="T32" s="33"/>
      <c r="U32" s="33"/>
      <c r="V32" s="33"/>
      <c r="W32" s="33"/>
      <c r="X32" s="33"/>
      <c r="Y32" s="33"/>
      <c r="Z32" s="33"/>
      <c r="AB32" s="34"/>
      <c r="AC32" s="34"/>
      <c r="AD32" s="34"/>
      <c r="AE32" s="34"/>
      <c r="AF32" s="35"/>
      <c r="AG32" s="35"/>
      <c r="AH32" s="35"/>
      <c r="AI32" s="35"/>
    </row>
    <row r="33" spans="1:35" s="1" customFormat="1" ht="90" customHeight="1" x14ac:dyDescent="0.3">
      <c r="A33" s="42">
        <v>2</v>
      </c>
      <c r="B33" s="21" t="s">
        <v>154</v>
      </c>
      <c r="C33" s="22" t="s">
        <v>147</v>
      </c>
      <c r="D33" s="23"/>
      <c r="E33" s="23"/>
      <c r="F33" s="23"/>
      <c r="G33" s="24"/>
      <c r="H33" s="23">
        <v>1</v>
      </c>
      <c r="I33" s="23" t="s">
        <v>41</v>
      </c>
      <c r="J33" s="23" t="s">
        <v>42</v>
      </c>
      <c r="K33" s="25">
        <v>2022</v>
      </c>
      <c r="L33" s="37">
        <v>44569</v>
      </c>
      <c r="M33" s="27"/>
      <c r="N33" s="28"/>
      <c r="O33" s="28"/>
      <c r="P33" s="29" t="s">
        <v>155</v>
      </c>
      <c r="Q33" s="30" t="s">
        <v>156</v>
      </c>
      <c r="R33" s="31"/>
      <c r="S33" s="32"/>
      <c r="T33" s="33"/>
      <c r="U33" s="33"/>
      <c r="V33" s="33"/>
      <c r="W33" s="33"/>
      <c r="X33" s="33"/>
      <c r="Y33" s="33"/>
      <c r="Z33" s="33"/>
      <c r="AB33" s="34"/>
      <c r="AC33" s="34"/>
      <c r="AD33" s="34"/>
      <c r="AE33" s="34"/>
      <c r="AF33" s="35"/>
      <c r="AG33" s="35"/>
      <c r="AH33" s="35"/>
      <c r="AI33" s="35"/>
    </row>
    <row r="34" spans="1:35" s="1" customFormat="1" ht="56.4" customHeight="1" x14ac:dyDescent="0.3">
      <c r="A34" s="40">
        <v>3</v>
      </c>
      <c r="B34" s="21" t="s">
        <v>157</v>
      </c>
      <c r="C34" s="22" t="s">
        <v>52</v>
      </c>
      <c r="D34" s="23"/>
      <c r="E34" s="23"/>
      <c r="F34" s="23"/>
      <c r="G34" s="24"/>
      <c r="H34" s="23">
        <v>1</v>
      </c>
      <c r="I34" s="23" t="s">
        <v>41</v>
      </c>
      <c r="J34" s="23" t="s">
        <v>47</v>
      </c>
      <c r="K34" s="25">
        <v>2021</v>
      </c>
      <c r="L34" s="37">
        <v>44554</v>
      </c>
      <c r="M34" s="27">
        <v>1500</v>
      </c>
      <c r="N34" s="28"/>
      <c r="O34" s="28"/>
      <c r="P34" s="29" t="s">
        <v>158</v>
      </c>
      <c r="Q34" s="30" t="s">
        <v>159</v>
      </c>
      <c r="R34" s="31"/>
      <c r="S34" s="32"/>
      <c r="T34" s="33"/>
      <c r="U34" s="33"/>
      <c r="V34" s="33"/>
      <c r="W34" s="33"/>
      <c r="X34" s="33"/>
      <c r="Y34" s="33"/>
      <c r="Z34" s="33"/>
      <c r="AB34" s="34"/>
      <c r="AC34" s="34"/>
      <c r="AD34" s="34"/>
      <c r="AE34" s="34"/>
      <c r="AF34" s="35"/>
      <c r="AG34" s="35"/>
      <c r="AH34" s="35"/>
      <c r="AI34" s="35"/>
    </row>
    <row r="35" spans="1:35" s="1" customFormat="1" ht="75" customHeight="1" x14ac:dyDescent="0.3">
      <c r="A35" s="42">
        <v>2</v>
      </c>
      <c r="B35" s="21" t="s">
        <v>160</v>
      </c>
      <c r="C35" s="22" t="s">
        <v>65</v>
      </c>
      <c r="D35" s="23"/>
      <c r="E35" s="23"/>
      <c r="F35" s="23"/>
      <c r="G35" s="24"/>
      <c r="H35" s="23">
        <v>1</v>
      </c>
      <c r="I35" s="23" t="s">
        <v>41</v>
      </c>
      <c r="J35" s="23" t="s">
        <v>42</v>
      </c>
      <c r="K35" s="25">
        <v>2021</v>
      </c>
      <c r="L35" s="37">
        <v>44526</v>
      </c>
      <c r="M35" s="27"/>
      <c r="N35" s="28"/>
      <c r="O35" s="28"/>
      <c r="P35" s="29" t="s">
        <v>161</v>
      </c>
      <c r="Q35" s="30" t="s">
        <v>162</v>
      </c>
      <c r="R35" s="31"/>
      <c r="S35" s="32"/>
      <c r="T35" s="33"/>
      <c r="U35" s="33"/>
      <c r="V35" s="33"/>
      <c r="W35" s="33"/>
      <c r="X35" s="33"/>
      <c r="Y35" s="33"/>
      <c r="Z35" s="33"/>
      <c r="AB35" s="34"/>
      <c r="AC35" s="34"/>
      <c r="AD35" s="34"/>
      <c r="AE35" s="34"/>
      <c r="AF35" s="35"/>
      <c r="AG35" s="35"/>
      <c r="AH35" s="35"/>
      <c r="AI35" s="35"/>
    </row>
    <row r="36" spans="1:35" s="1" customFormat="1" ht="72" x14ac:dyDescent="0.3">
      <c r="A36" s="40">
        <v>3</v>
      </c>
      <c r="B36" s="21" t="s">
        <v>163</v>
      </c>
      <c r="C36" s="22" t="s">
        <v>164</v>
      </c>
      <c r="D36" s="23"/>
      <c r="E36" s="23"/>
      <c r="F36" s="23"/>
      <c r="G36" s="24"/>
      <c r="H36" s="23">
        <v>1</v>
      </c>
      <c r="I36" s="23" t="s">
        <v>41</v>
      </c>
      <c r="J36" s="23" t="s">
        <v>72</v>
      </c>
      <c r="K36" s="25">
        <v>2021</v>
      </c>
      <c r="L36" s="37">
        <v>44518</v>
      </c>
      <c r="M36" s="27" t="s">
        <v>165</v>
      </c>
      <c r="N36" s="28">
        <v>5</v>
      </c>
      <c r="O36" s="28"/>
      <c r="P36" s="29" t="s">
        <v>166</v>
      </c>
      <c r="Q36" s="30" t="s">
        <v>167</v>
      </c>
      <c r="R36" s="31"/>
      <c r="S36" s="32"/>
      <c r="T36" s="33"/>
      <c r="U36" s="33"/>
      <c r="V36" s="33"/>
      <c r="W36" s="33"/>
      <c r="X36" s="33"/>
      <c r="Y36" s="33"/>
      <c r="Z36" s="33"/>
      <c r="AB36" s="34"/>
      <c r="AC36" s="34"/>
      <c r="AD36" s="34"/>
      <c r="AE36" s="34"/>
      <c r="AF36" s="35"/>
      <c r="AG36" s="35"/>
      <c r="AH36" s="35"/>
      <c r="AI36" s="35"/>
    </row>
    <row r="37" spans="1:35" s="1" customFormat="1" ht="48" x14ac:dyDescent="0.3">
      <c r="A37" s="40">
        <v>3</v>
      </c>
      <c r="B37" s="21" t="s">
        <v>168</v>
      </c>
      <c r="C37" s="22" t="s">
        <v>169</v>
      </c>
      <c r="D37" s="23"/>
      <c r="E37" s="23"/>
      <c r="F37" s="23"/>
      <c r="G37" s="24"/>
      <c r="H37" s="23">
        <v>1</v>
      </c>
      <c r="I37" s="23" t="s">
        <v>71</v>
      </c>
      <c r="J37" s="23" t="s">
        <v>42</v>
      </c>
      <c r="K37" s="25">
        <v>2021</v>
      </c>
      <c r="L37" s="37">
        <v>44482</v>
      </c>
      <c r="M37" s="27"/>
      <c r="N37" s="28"/>
      <c r="O37" s="28"/>
      <c r="P37" s="29" t="s">
        <v>170</v>
      </c>
      <c r="Q37" s="30" t="s">
        <v>171</v>
      </c>
      <c r="R37" s="31"/>
      <c r="S37" s="32"/>
      <c r="T37" s="33"/>
      <c r="U37" s="33"/>
      <c r="V37" s="33"/>
      <c r="W37" s="33"/>
      <c r="X37" s="33"/>
      <c r="Y37" s="33"/>
      <c r="Z37" s="33"/>
      <c r="AB37" s="34"/>
      <c r="AC37" s="34"/>
      <c r="AD37" s="34"/>
      <c r="AE37" s="34"/>
      <c r="AF37" s="35"/>
      <c r="AG37" s="35"/>
      <c r="AH37" s="35"/>
      <c r="AI37" s="35"/>
    </row>
    <row r="38" spans="1:35" s="1" customFormat="1" ht="36" x14ac:dyDescent="0.3">
      <c r="A38" s="36">
        <v>1</v>
      </c>
      <c r="B38" s="21" t="s">
        <v>172</v>
      </c>
      <c r="C38" s="22" t="s">
        <v>127</v>
      </c>
      <c r="D38" s="23"/>
      <c r="E38" s="23"/>
      <c r="F38" s="23"/>
      <c r="G38" s="24"/>
      <c r="H38" s="23">
        <v>1</v>
      </c>
      <c r="I38" s="23" t="s">
        <v>41</v>
      </c>
      <c r="J38" s="23" t="s">
        <v>173</v>
      </c>
      <c r="K38" s="25">
        <v>2021</v>
      </c>
      <c r="L38" s="37">
        <v>44392</v>
      </c>
      <c r="M38" s="27"/>
      <c r="N38" s="28">
        <v>100</v>
      </c>
      <c r="O38" s="28">
        <v>12</v>
      </c>
      <c r="P38" s="29" t="s">
        <v>174</v>
      </c>
      <c r="Q38" s="30" t="s">
        <v>175</v>
      </c>
      <c r="R38" s="31"/>
      <c r="S38" s="32"/>
      <c r="T38" s="33"/>
      <c r="U38" s="33"/>
      <c r="V38" s="33"/>
      <c r="W38" s="33"/>
      <c r="X38" s="33"/>
      <c r="Y38" s="33"/>
      <c r="Z38" s="33"/>
      <c r="AB38" s="34"/>
      <c r="AC38" s="34"/>
      <c r="AD38" s="34"/>
      <c r="AE38" s="34"/>
      <c r="AF38" s="35"/>
      <c r="AG38" s="35"/>
      <c r="AH38" s="35"/>
      <c r="AI38" s="35"/>
    </row>
    <row r="39" spans="1:35" s="1" customFormat="1" ht="75.599999999999994" customHeight="1" x14ac:dyDescent="0.3">
      <c r="A39" s="41">
        <v>4</v>
      </c>
      <c r="B39" s="21" t="s">
        <v>176</v>
      </c>
      <c r="C39" s="22" t="s">
        <v>65</v>
      </c>
      <c r="D39" s="23"/>
      <c r="E39" s="23"/>
      <c r="F39" s="23"/>
      <c r="G39" s="24"/>
      <c r="H39" s="23">
        <v>1</v>
      </c>
      <c r="I39" s="23" t="s">
        <v>41</v>
      </c>
      <c r="J39" s="23" t="s">
        <v>42</v>
      </c>
      <c r="K39" s="25">
        <v>2021</v>
      </c>
      <c r="L39" s="37">
        <v>44280</v>
      </c>
      <c r="M39" s="27"/>
      <c r="N39" s="28"/>
      <c r="O39" s="28"/>
      <c r="P39" s="29" t="s">
        <v>177</v>
      </c>
      <c r="Q39" s="30" t="s">
        <v>178</v>
      </c>
      <c r="R39" s="31"/>
      <c r="S39" s="32"/>
      <c r="T39" s="33"/>
      <c r="U39" s="33"/>
      <c r="V39" s="33"/>
      <c r="W39" s="33"/>
      <c r="X39" s="33"/>
      <c r="Y39" s="33"/>
      <c r="Z39" s="33"/>
      <c r="AB39" s="34"/>
      <c r="AC39" s="34"/>
      <c r="AD39" s="34"/>
      <c r="AE39" s="34"/>
      <c r="AF39" s="35"/>
      <c r="AG39" s="35"/>
      <c r="AH39" s="35"/>
      <c r="AI39" s="35"/>
    </row>
    <row r="40" spans="1:35" s="1" customFormat="1" ht="60" customHeight="1" x14ac:dyDescent="0.3">
      <c r="A40" s="40">
        <v>3</v>
      </c>
      <c r="B40" s="21" t="s">
        <v>179</v>
      </c>
      <c r="C40" s="22" t="s">
        <v>40</v>
      </c>
      <c r="D40" s="23"/>
      <c r="E40" s="23"/>
      <c r="F40" s="23"/>
      <c r="G40" s="24"/>
      <c r="H40" s="23">
        <v>1</v>
      </c>
      <c r="I40" s="23" t="s">
        <v>41</v>
      </c>
      <c r="J40" s="23" t="s">
        <v>47</v>
      </c>
      <c r="K40" s="25">
        <v>2020</v>
      </c>
      <c r="L40" s="37">
        <v>44119</v>
      </c>
      <c r="M40" s="27"/>
      <c r="N40" s="28">
        <v>0.2</v>
      </c>
      <c r="O40" s="28"/>
      <c r="P40" s="29" t="s">
        <v>180</v>
      </c>
      <c r="Q40" s="30" t="s">
        <v>181</v>
      </c>
      <c r="R40" s="31"/>
      <c r="S40" s="32"/>
      <c r="T40" s="33"/>
      <c r="U40" s="33"/>
      <c r="V40" s="33"/>
      <c r="W40" s="33"/>
      <c r="X40" s="33"/>
      <c r="Y40" s="33"/>
      <c r="Z40" s="33"/>
      <c r="AB40" s="34"/>
      <c r="AC40" s="34"/>
      <c r="AD40" s="34"/>
      <c r="AE40" s="34"/>
      <c r="AF40" s="35"/>
      <c r="AG40" s="35"/>
      <c r="AH40" s="35"/>
      <c r="AI40" s="35"/>
    </row>
    <row r="41" spans="1:35" s="1" customFormat="1" ht="58.8" customHeight="1" x14ac:dyDescent="0.3">
      <c r="A41" s="40">
        <v>3</v>
      </c>
      <c r="B41" s="21" t="s">
        <v>182</v>
      </c>
      <c r="C41" s="22" t="s">
        <v>183</v>
      </c>
      <c r="D41" s="23"/>
      <c r="E41" s="23"/>
      <c r="F41" s="23"/>
      <c r="G41" s="24"/>
      <c r="H41" s="23">
        <v>1</v>
      </c>
      <c r="I41" s="23" t="s">
        <v>41</v>
      </c>
      <c r="J41" s="23"/>
      <c r="K41" s="25">
        <v>2020</v>
      </c>
      <c r="L41" s="37">
        <v>44088</v>
      </c>
      <c r="M41" s="27"/>
      <c r="N41" s="28"/>
      <c r="O41" s="28"/>
      <c r="P41" s="29" t="s">
        <v>184</v>
      </c>
      <c r="Q41" s="30" t="s">
        <v>185</v>
      </c>
      <c r="R41" s="31"/>
      <c r="S41" s="32"/>
      <c r="T41" s="33"/>
      <c r="U41" s="33"/>
      <c r="V41" s="33"/>
      <c r="W41" s="33"/>
      <c r="X41" s="33"/>
      <c r="Y41" s="33"/>
      <c r="Z41" s="33"/>
      <c r="AB41" s="34"/>
      <c r="AC41" s="34"/>
      <c r="AD41" s="34"/>
      <c r="AE41" s="34"/>
      <c r="AF41" s="35"/>
      <c r="AG41" s="35"/>
      <c r="AH41" s="35"/>
      <c r="AI41" s="35"/>
    </row>
    <row r="42" spans="1:35" s="1" customFormat="1" ht="72" x14ac:dyDescent="0.3">
      <c r="A42" s="41">
        <v>4</v>
      </c>
      <c r="B42" s="21" t="s">
        <v>186</v>
      </c>
      <c r="C42" s="22" t="s">
        <v>40</v>
      </c>
      <c r="D42" s="23"/>
      <c r="E42" s="23"/>
      <c r="F42" s="23"/>
      <c r="G42" s="24"/>
      <c r="H42" s="23">
        <v>2</v>
      </c>
      <c r="I42" s="23" t="s">
        <v>71</v>
      </c>
      <c r="J42" s="23"/>
      <c r="K42" s="25">
        <v>2020</v>
      </c>
      <c r="L42" s="37">
        <v>44025</v>
      </c>
      <c r="M42" s="27"/>
      <c r="N42" s="28"/>
      <c r="O42" s="28"/>
      <c r="P42" s="29" t="s">
        <v>187</v>
      </c>
      <c r="Q42" s="30" t="s">
        <v>188</v>
      </c>
      <c r="R42" s="31"/>
      <c r="S42" s="32"/>
      <c r="T42" s="33"/>
      <c r="U42" s="33"/>
      <c r="V42" s="33"/>
      <c r="W42" s="33"/>
      <c r="X42" s="33"/>
      <c r="Y42" s="33"/>
      <c r="Z42" s="33"/>
      <c r="AB42" s="34"/>
      <c r="AC42" s="34"/>
      <c r="AD42" s="34"/>
      <c r="AE42" s="34"/>
      <c r="AF42" s="35"/>
      <c r="AG42" s="35"/>
      <c r="AH42" s="35"/>
      <c r="AI42" s="35"/>
    </row>
    <row r="43" spans="1:35" s="1" customFormat="1" ht="24" x14ac:dyDescent="0.3">
      <c r="A43" s="39">
        <v>5</v>
      </c>
      <c r="B43" s="21" t="s">
        <v>189</v>
      </c>
      <c r="C43" s="22" t="s">
        <v>93</v>
      </c>
      <c r="D43" s="23" t="s">
        <v>53</v>
      </c>
      <c r="E43" s="23"/>
      <c r="F43" s="23"/>
      <c r="G43" s="24"/>
      <c r="H43" s="23">
        <v>2</v>
      </c>
      <c r="I43" s="23" t="s">
        <v>41</v>
      </c>
      <c r="J43" s="23"/>
      <c r="K43" s="25">
        <v>2020</v>
      </c>
      <c r="L43" s="37">
        <v>44014</v>
      </c>
      <c r="M43" s="27"/>
      <c r="N43" s="28"/>
      <c r="O43" s="28">
        <v>174</v>
      </c>
      <c r="P43" s="29" t="s">
        <v>190</v>
      </c>
      <c r="Q43" s="29" t="s">
        <v>191</v>
      </c>
      <c r="R43" s="31"/>
      <c r="S43" s="32"/>
      <c r="T43" s="33"/>
      <c r="U43" s="33"/>
      <c r="V43" s="33"/>
      <c r="W43" s="33"/>
      <c r="X43" s="33"/>
      <c r="Y43" s="33"/>
      <c r="Z43" s="33"/>
      <c r="AB43" s="34"/>
      <c r="AC43" s="34"/>
      <c r="AD43" s="34"/>
      <c r="AE43" s="34"/>
      <c r="AF43" s="35"/>
      <c r="AG43" s="35"/>
      <c r="AH43" s="35"/>
      <c r="AI43" s="35"/>
    </row>
    <row r="44" spans="1:35" s="1" customFormat="1" ht="24" x14ac:dyDescent="0.3">
      <c r="A44" s="40">
        <v>3</v>
      </c>
      <c r="B44" s="21" t="s">
        <v>192</v>
      </c>
      <c r="C44" s="22" t="s">
        <v>65</v>
      </c>
      <c r="D44" s="23"/>
      <c r="E44" s="23"/>
      <c r="F44" s="23"/>
      <c r="G44" s="24"/>
      <c r="H44" s="23">
        <v>1</v>
      </c>
      <c r="I44" s="23" t="s">
        <v>41</v>
      </c>
      <c r="J44" s="23" t="s">
        <v>47</v>
      </c>
      <c r="K44" s="25">
        <v>2020</v>
      </c>
      <c r="L44" s="37">
        <v>44014</v>
      </c>
      <c r="M44" s="27">
        <v>50</v>
      </c>
      <c r="N44" s="28"/>
      <c r="O44" s="28"/>
      <c r="P44" s="29" t="s">
        <v>193</v>
      </c>
      <c r="Q44" s="30" t="s">
        <v>194</v>
      </c>
      <c r="R44" s="31"/>
      <c r="S44" s="32"/>
      <c r="T44" s="33"/>
      <c r="U44" s="33"/>
      <c r="V44" s="33"/>
      <c r="W44" s="33"/>
      <c r="X44" s="33"/>
      <c r="Y44" s="33"/>
      <c r="Z44" s="33"/>
      <c r="AB44" s="34"/>
      <c r="AC44" s="34"/>
      <c r="AD44" s="34"/>
      <c r="AE44" s="34"/>
      <c r="AF44" s="35"/>
      <c r="AG44" s="35"/>
      <c r="AH44" s="35"/>
      <c r="AI44" s="35"/>
    </row>
    <row r="45" spans="1:35" s="1" customFormat="1" ht="36" x14ac:dyDescent="0.3">
      <c r="A45" s="40">
        <v>3</v>
      </c>
      <c r="B45" s="21" t="s">
        <v>195</v>
      </c>
      <c r="C45" s="22" t="s">
        <v>196</v>
      </c>
      <c r="D45" s="23"/>
      <c r="E45" s="23"/>
      <c r="F45" s="23"/>
      <c r="G45" s="24"/>
      <c r="H45" s="23">
        <v>1</v>
      </c>
      <c r="I45" s="23" t="s">
        <v>41</v>
      </c>
      <c r="J45" s="23" t="s">
        <v>42</v>
      </c>
      <c r="K45" s="25">
        <v>2020</v>
      </c>
      <c r="L45" s="37">
        <v>43952</v>
      </c>
      <c r="M45" s="27">
        <v>6000</v>
      </c>
      <c r="N45" s="28">
        <v>5</v>
      </c>
      <c r="O45" s="28"/>
      <c r="P45" s="29" t="s">
        <v>112</v>
      </c>
      <c r="Q45" s="30" t="s">
        <v>197</v>
      </c>
      <c r="R45" s="31"/>
      <c r="S45" s="32"/>
      <c r="T45" s="33"/>
      <c r="U45" s="33"/>
      <c r="V45" s="33"/>
      <c r="W45" s="33"/>
      <c r="X45" s="33"/>
      <c r="Y45" s="33"/>
      <c r="Z45" s="33"/>
      <c r="AB45" s="34"/>
      <c r="AC45" s="34"/>
      <c r="AD45" s="34"/>
      <c r="AE45" s="34"/>
      <c r="AF45" s="35"/>
      <c r="AG45" s="35"/>
      <c r="AH45" s="35"/>
      <c r="AI45" s="35"/>
    </row>
    <row r="46" spans="1:35" s="1" customFormat="1" ht="91.2" customHeight="1" x14ac:dyDescent="0.3">
      <c r="A46" s="36">
        <v>1</v>
      </c>
      <c r="B46" s="21" t="s">
        <v>198</v>
      </c>
      <c r="C46" s="22" t="s">
        <v>199</v>
      </c>
      <c r="D46" s="23"/>
      <c r="E46" s="23"/>
      <c r="F46" s="23"/>
      <c r="G46" s="24"/>
      <c r="H46" s="23">
        <v>1</v>
      </c>
      <c r="I46" s="23" t="s">
        <v>41</v>
      </c>
      <c r="J46" s="23"/>
      <c r="K46" s="25">
        <v>2020</v>
      </c>
      <c r="L46" s="37">
        <v>43931</v>
      </c>
      <c r="M46" s="27"/>
      <c r="N46" s="28">
        <v>7.7</v>
      </c>
      <c r="O46" s="28">
        <v>6</v>
      </c>
      <c r="P46" s="29" t="s">
        <v>200</v>
      </c>
      <c r="Q46" s="30" t="s">
        <v>201</v>
      </c>
      <c r="R46" s="31"/>
      <c r="S46" s="32"/>
      <c r="T46" s="33"/>
      <c r="U46" s="33"/>
      <c r="V46" s="33"/>
      <c r="W46" s="33"/>
      <c r="X46" s="33"/>
      <c r="Y46" s="33"/>
      <c r="Z46" s="33"/>
      <c r="AB46" s="34"/>
      <c r="AC46" s="34"/>
      <c r="AD46" s="34"/>
      <c r="AE46" s="34"/>
      <c r="AF46" s="35"/>
      <c r="AG46" s="35"/>
      <c r="AH46" s="35"/>
      <c r="AI46" s="35"/>
    </row>
    <row r="47" spans="1:35" s="1" customFormat="1" ht="88.8" customHeight="1" x14ac:dyDescent="0.3">
      <c r="A47" s="36">
        <v>1</v>
      </c>
      <c r="B47" s="21" t="s">
        <v>202</v>
      </c>
      <c r="C47" s="22" t="s">
        <v>203</v>
      </c>
      <c r="D47" s="23" t="s">
        <v>204</v>
      </c>
      <c r="E47" s="23"/>
      <c r="F47" s="23"/>
      <c r="G47" s="24"/>
      <c r="H47" s="23">
        <v>1</v>
      </c>
      <c r="I47" s="23" t="s">
        <v>41</v>
      </c>
      <c r="J47" s="23" t="s">
        <v>47</v>
      </c>
      <c r="K47" s="25">
        <v>2020</v>
      </c>
      <c r="L47" s="37">
        <v>43918</v>
      </c>
      <c r="M47" s="45">
        <v>2530000</v>
      </c>
      <c r="N47" s="28">
        <v>208</v>
      </c>
      <c r="O47" s="28"/>
      <c r="P47" s="29" t="s">
        <v>205</v>
      </c>
      <c r="Q47" s="30" t="s">
        <v>206</v>
      </c>
      <c r="R47" s="31"/>
      <c r="S47" s="32"/>
      <c r="T47" s="33"/>
      <c r="U47" s="33"/>
      <c r="V47" s="33"/>
      <c r="W47" s="33"/>
      <c r="X47" s="33"/>
      <c r="Y47" s="33"/>
      <c r="Z47" s="33"/>
      <c r="AB47" s="34"/>
      <c r="AC47" s="34"/>
      <c r="AD47" s="34"/>
      <c r="AE47" s="34"/>
      <c r="AF47" s="35"/>
      <c r="AG47" s="35"/>
      <c r="AH47" s="35"/>
      <c r="AI47" s="35"/>
    </row>
    <row r="48" spans="1:35" s="55" customFormat="1" ht="28.8" x14ac:dyDescent="0.3">
      <c r="A48" s="42">
        <v>2</v>
      </c>
      <c r="B48" s="46" t="s">
        <v>207</v>
      </c>
      <c r="C48" s="47" t="s">
        <v>65</v>
      </c>
      <c r="D48" s="47"/>
      <c r="E48" s="47"/>
      <c r="F48" s="47"/>
      <c r="G48" s="48"/>
      <c r="H48" s="47"/>
      <c r="I48" s="47"/>
      <c r="J48" s="47"/>
      <c r="K48" s="49">
        <v>2019</v>
      </c>
      <c r="L48" s="50">
        <v>43782</v>
      </c>
      <c r="M48" s="51"/>
      <c r="N48" s="47"/>
      <c r="O48" s="47">
        <v>1</v>
      </c>
      <c r="P48" s="52" t="s">
        <v>112</v>
      </c>
      <c r="Q48" s="53" t="s">
        <v>208</v>
      </c>
      <c r="R48" s="31"/>
      <c r="S48" s="32"/>
      <c r="T48" s="33"/>
      <c r="U48" s="33"/>
      <c r="V48" s="33"/>
      <c r="W48" s="33"/>
      <c r="X48" s="33"/>
      <c r="Y48" s="33"/>
      <c r="Z48" s="33"/>
      <c r="AA48" s="54"/>
      <c r="AB48" s="34"/>
      <c r="AC48" s="34"/>
      <c r="AD48" s="34"/>
      <c r="AE48" s="34"/>
      <c r="AF48" s="35"/>
      <c r="AG48" s="35"/>
      <c r="AH48" s="35"/>
      <c r="AI48" s="35"/>
    </row>
    <row r="49" spans="1:35" s="55" customFormat="1" ht="28.8" x14ac:dyDescent="0.3">
      <c r="A49" s="40">
        <v>3</v>
      </c>
      <c r="B49" s="46" t="s">
        <v>209</v>
      </c>
      <c r="C49" s="47" t="s">
        <v>65</v>
      </c>
      <c r="D49" s="47"/>
      <c r="E49" s="47"/>
      <c r="F49" s="47">
        <v>15</v>
      </c>
      <c r="G49" s="48">
        <v>580000</v>
      </c>
      <c r="H49" s="47">
        <v>1</v>
      </c>
      <c r="I49" s="47" t="s">
        <v>41</v>
      </c>
      <c r="J49" s="47"/>
      <c r="K49" s="49">
        <v>2019</v>
      </c>
      <c r="L49" s="50">
        <v>43739</v>
      </c>
      <c r="M49" s="51"/>
      <c r="N49" s="47">
        <v>2</v>
      </c>
      <c r="O49" s="47"/>
      <c r="P49" s="52" t="s">
        <v>210</v>
      </c>
      <c r="Q49" s="53" t="s">
        <v>211</v>
      </c>
      <c r="R49" s="31"/>
      <c r="S49" s="32"/>
      <c r="T49" s="33"/>
      <c r="U49" s="33"/>
      <c r="V49" s="33"/>
      <c r="W49" s="33"/>
      <c r="X49" s="33"/>
      <c r="Y49" s="33"/>
      <c r="Z49" s="33"/>
      <c r="AA49" s="54"/>
      <c r="AB49" s="34"/>
      <c r="AC49" s="34"/>
      <c r="AD49" s="34"/>
      <c r="AE49" s="34"/>
      <c r="AF49" s="35"/>
      <c r="AG49" s="35"/>
      <c r="AH49" s="35"/>
      <c r="AI49" s="35"/>
    </row>
    <row r="50" spans="1:35" s="55" customFormat="1" ht="36" x14ac:dyDescent="0.3">
      <c r="A50" s="40">
        <v>3</v>
      </c>
      <c r="B50" s="46" t="s">
        <v>212</v>
      </c>
      <c r="C50" s="47" t="s">
        <v>40</v>
      </c>
      <c r="D50" s="47" t="s">
        <v>204</v>
      </c>
      <c r="E50" s="47"/>
      <c r="F50" s="47"/>
      <c r="G50" s="48"/>
      <c r="H50" s="47">
        <v>1</v>
      </c>
      <c r="I50" s="47" t="s">
        <v>41</v>
      </c>
      <c r="J50" s="47"/>
      <c r="K50" s="49">
        <v>2019</v>
      </c>
      <c r="L50" s="50">
        <v>43656</v>
      </c>
      <c r="M50" s="51">
        <v>67488</v>
      </c>
      <c r="N50" s="47">
        <v>375</v>
      </c>
      <c r="O50" s="47"/>
      <c r="P50" s="52" t="s">
        <v>213</v>
      </c>
      <c r="Q50" s="53" t="s">
        <v>214</v>
      </c>
      <c r="R50" s="31"/>
      <c r="S50" s="32"/>
      <c r="T50" s="33"/>
      <c r="U50" s="33"/>
      <c r="V50" s="33"/>
      <c r="W50" s="33"/>
      <c r="X50" s="33"/>
      <c r="Y50" s="33"/>
      <c r="Z50" s="33"/>
      <c r="AA50" s="54"/>
      <c r="AB50" s="34"/>
      <c r="AC50" s="34"/>
      <c r="AD50" s="34"/>
      <c r="AE50" s="34"/>
      <c r="AF50" s="35"/>
      <c r="AG50" s="35"/>
      <c r="AH50" s="35"/>
      <c r="AI50" s="35"/>
    </row>
    <row r="51" spans="1:35" s="55" customFormat="1" ht="28.8" x14ac:dyDescent="0.3">
      <c r="A51" s="39">
        <v>5</v>
      </c>
      <c r="B51" s="46" t="s">
        <v>215</v>
      </c>
      <c r="C51" s="47" t="s">
        <v>93</v>
      </c>
      <c r="D51" s="47" t="s">
        <v>53</v>
      </c>
      <c r="E51" s="47"/>
      <c r="F51" s="47"/>
      <c r="G51" s="48"/>
      <c r="H51" s="47">
        <v>2</v>
      </c>
      <c r="I51" s="47" t="s">
        <v>41</v>
      </c>
      <c r="J51" s="47"/>
      <c r="K51" s="49">
        <v>2019</v>
      </c>
      <c r="L51" s="50">
        <v>43577</v>
      </c>
      <c r="M51" s="51"/>
      <c r="N51" s="47"/>
      <c r="O51" s="47">
        <v>3</v>
      </c>
      <c r="P51" s="52" t="s">
        <v>112</v>
      </c>
      <c r="Q51" s="53" t="s">
        <v>216</v>
      </c>
      <c r="R51" s="31"/>
      <c r="S51" s="32"/>
      <c r="T51" s="33"/>
      <c r="U51" s="33"/>
      <c r="V51" s="33"/>
      <c r="W51" s="33"/>
      <c r="X51" s="33"/>
      <c r="Y51" s="33"/>
      <c r="Z51" s="33"/>
      <c r="AA51" s="54"/>
      <c r="AB51" s="34"/>
      <c r="AC51" s="34"/>
      <c r="AD51" s="34"/>
      <c r="AE51" s="34"/>
      <c r="AF51" s="35"/>
      <c r="AG51" s="35"/>
      <c r="AH51" s="35"/>
      <c r="AI51" s="35"/>
    </row>
    <row r="52" spans="1:35" s="55" customFormat="1" ht="36" x14ac:dyDescent="0.3">
      <c r="A52" s="40">
        <v>3</v>
      </c>
      <c r="B52" s="46" t="s">
        <v>217</v>
      </c>
      <c r="C52" s="47" t="s">
        <v>100</v>
      </c>
      <c r="D52" s="47" t="s">
        <v>70</v>
      </c>
      <c r="E52" s="47"/>
      <c r="F52" s="47"/>
      <c r="G52" s="48"/>
      <c r="H52" s="47">
        <v>1</v>
      </c>
      <c r="I52" s="47" t="s">
        <v>71</v>
      </c>
      <c r="J52" s="47" t="s">
        <v>47</v>
      </c>
      <c r="K52" s="49">
        <v>2019</v>
      </c>
      <c r="L52" s="50">
        <v>43564</v>
      </c>
      <c r="M52" s="51"/>
      <c r="N52" s="47">
        <v>0.2</v>
      </c>
      <c r="O52" s="47"/>
      <c r="P52" s="52" t="s">
        <v>213</v>
      </c>
      <c r="Q52" s="53" t="s">
        <v>218</v>
      </c>
      <c r="R52" s="31"/>
      <c r="S52" s="32"/>
      <c r="T52" s="33"/>
      <c r="U52" s="33"/>
      <c r="V52" s="33"/>
      <c r="W52" s="33"/>
      <c r="X52" s="33"/>
      <c r="Y52" s="33"/>
      <c r="Z52" s="33"/>
      <c r="AA52" s="54"/>
      <c r="AB52" s="34"/>
      <c r="AC52" s="34"/>
      <c r="AD52" s="34"/>
      <c r="AE52" s="34"/>
      <c r="AF52" s="35"/>
      <c r="AG52" s="35"/>
      <c r="AH52" s="35"/>
      <c r="AI52" s="35"/>
    </row>
    <row r="53" spans="1:35" s="55" customFormat="1" ht="36" x14ac:dyDescent="0.3">
      <c r="A53" s="42">
        <v>2</v>
      </c>
      <c r="B53" s="46" t="s">
        <v>219</v>
      </c>
      <c r="C53" s="47" t="s">
        <v>80</v>
      </c>
      <c r="D53" s="47"/>
      <c r="E53" s="47"/>
      <c r="F53" s="47"/>
      <c r="G53" s="48"/>
      <c r="H53" s="47">
        <v>1</v>
      </c>
      <c r="I53" s="47" t="s">
        <v>71</v>
      </c>
      <c r="J53" s="47"/>
      <c r="K53" s="49">
        <v>2019</v>
      </c>
      <c r="L53" s="50">
        <v>43553</v>
      </c>
      <c r="M53" s="51"/>
      <c r="N53" s="47"/>
      <c r="O53" s="47"/>
      <c r="P53" s="52" t="s">
        <v>112</v>
      </c>
      <c r="Q53" s="53" t="s">
        <v>220</v>
      </c>
      <c r="R53" s="31"/>
      <c r="S53" s="32"/>
      <c r="T53" s="33"/>
      <c r="U53" s="33"/>
      <c r="V53" s="33"/>
      <c r="W53" s="33"/>
      <c r="X53" s="33"/>
      <c r="Y53" s="33"/>
      <c r="Z53" s="33"/>
      <c r="AA53" s="54"/>
      <c r="AB53" s="34"/>
      <c r="AC53" s="34"/>
      <c r="AD53" s="34"/>
      <c r="AE53" s="34"/>
      <c r="AF53" s="35"/>
      <c r="AG53" s="35"/>
      <c r="AH53" s="35"/>
      <c r="AI53" s="35"/>
    </row>
    <row r="54" spans="1:35" s="55" customFormat="1" ht="24" x14ac:dyDescent="0.3">
      <c r="A54" s="36">
        <v>1</v>
      </c>
      <c r="B54" s="46" t="s">
        <v>221</v>
      </c>
      <c r="C54" s="47" t="s">
        <v>147</v>
      </c>
      <c r="D54" s="47" t="s">
        <v>204</v>
      </c>
      <c r="E54" s="47" t="s">
        <v>222</v>
      </c>
      <c r="F54" s="47">
        <v>87</v>
      </c>
      <c r="G54" s="48">
        <v>12000000</v>
      </c>
      <c r="H54" s="47">
        <v>1</v>
      </c>
      <c r="I54" s="47" t="s">
        <v>71</v>
      </c>
      <c r="J54" s="47" t="s">
        <v>72</v>
      </c>
      <c r="K54" s="49">
        <v>2019</v>
      </c>
      <c r="L54" s="50">
        <v>43490</v>
      </c>
      <c r="M54" s="51">
        <v>9570000</v>
      </c>
      <c r="N54" s="47">
        <v>600</v>
      </c>
      <c r="O54" s="47">
        <v>272</v>
      </c>
      <c r="P54" s="52" t="s">
        <v>223</v>
      </c>
      <c r="Q54" s="53" t="s">
        <v>224</v>
      </c>
      <c r="R54" s="31"/>
      <c r="S54" s="32"/>
      <c r="T54" s="33"/>
      <c r="U54" s="33"/>
      <c r="V54" s="33"/>
      <c r="W54" s="33"/>
      <c r="X54" s="33"/>
      <c r="Y54" s="33"/>
      <c r="Z54" s="33"/>
      <c r="AA54" s="54"/>
      <c r="AB54" s="34"/>
      <c r="AC54" s="34"/>
      <c r="AD54" s="34"/>
      <c r="AE54" s="34"/>
      <c r="AF54" s="35"/>
      <c r="AG54" s="35"/>
      <c r="AH54" s="35"/>
      <c r="AI54" s="35"/>
    </row>
    <row r="55" spans="1:35" s="55" customFormat="1" ht="36" x14ac:dyDescent="0.3">
      <c r="A55" s="40">
        <v>3</v>
      </c>
      <c r="B55" s="46" t="s">
        <v>225</v>
      </c>
      <c r="C55" s="47" t="s">
        <v>199</v>
      </c>
      <c r="D55" s="47"/>
      <c r="E55" s="47"/>
      <c r="F55" s="47"/>
      <c r="G55" s="48">
        <v>2100000</v>
      </c>
      <c r="H55" s="47">
        <v>1</v>
      </c>
      <c r="I55" s="47" t="s">
        <v>71</v>
      </c>
      <c r="J55" s="47" t="s">
        <v>42</v>
      </c>
      <c r="K55" s="49">
        <v>2018</v>
      </c>
      <c r="L55" s="50">
        <v>43363</v>
      </c>
      <c r="M55" s="51"/>
      <c r="N55" s="47"/>
      <c r="O55" s="47"/>
      <c r="P55" s="52" t="s">
        <v>226</v>
      </c>
      <c r="Q55" s="53" t="s">
        <v>227</v>
      </c>
      <c r="R55" s="31"/>
      <c r="S55" s="32"/>
      <c r="T55" s="33"/>
      <c r="U55" s="33"/>
      <c r="V55" s="33"/>
      <c r="W55" s="33"/>
      <c r="X55" s="33"/>
      <c r="Y55" s="33"/>
      <c r="Z55" s="33"/>
      <c r="AA55" s="54"/>
      <c r="AB55" s="34"/>
      <c r="AC55" s="34"/>
      <c r="AD55" s="34"/>
      <c r="AE55" s="34"/>
      <c r="AF55" s="35"/>
      <c r="AG55" s="35"/>
      <c r="AH55" s="35"/>
      <c r="AI55" s="35"/>
    </row>
    <row r="56" spans="1:35" s="55" customFormat="1" ht="36" x14ac:dyDescent="0.3">
      <c r="A56" s="40">
        <v>3</v>
      </c>
      <c r="B56" s="46" t="s">
        <v>228</v>
      </c>
      <c r="C56" s="47" t="s">
        <v>199</v>
      </c>
      <c r="D56" s="47"/>
      <c r="E56" s="47"/>
      <c r="F56" s="47"/>
      <c r="G56" s="48">
        <v>875000</v>
      </c>
      <c r="H56" s="47">
        <v>1</v>
      </c>
      <c r="I56" s="47" t="s">
        <v>71</v>
      </c>
      <c r="J56" s="47" t="s">
        <v>42</v>
      </c>
      <c r="K56" s="49">
        <v>2018</v>
      </c>
      <c r="L56" s="50">
        <v>43363</v>
      </c>
      <c r="M56" s="51">
        <v>2000</v>
      </c>
      <c r="N56" s="47"/>
      <c r="O56" s="47"/>
      <c r="P56" s="52" t="s">
        <v>229</v>
      </c>
      <c r="Q56" s="53" t="s">
        <v>230</v>
      </c>
      <c r="R56" s="31"/>
      <c r="S56" s="32"/>
      <c r="T56" s="33"/>
      <c r="U56" s="33"/>
      <c r="V56" s="33"/>
      <c r="W56" s="33"/>
      <c r="X56" s="33"/>
      <c r="Y56" s="33"/>
      <c r="Z56" s="33"/>
      <c r="AA56" s="54"/>
      <c r="AB56" s="34"/>
      <c r="AC56" s="34"/>
      <c r="AD56" s="34"/>
      <c r="AE56" s="34"/>
      <c r="AF56" s="35"/>
      <c r="AG56" s="35"/>
      <c r="AH56" s="35"/>
      <c r="AI56" s="35"/>
    </row>
    <row r="57" spans="1:35" s="55" customFormat="1" ht="28.8" x14ac:dyDescent="0.3">
      <c r="A57" s="42">
        <v>2</v>
      </c>
      <c r="B57" s="46" t="s">
        <v>231</v>
      </c>
      <c r="C57" s="47" t="s">
        <v>57</v>
      </c>
      <c r="D57" s="47" t="s">
        <v>204</v>
      </c>
      <c r="E57" s="47"/>
      <c r="F57" s="47"/>
      <c r="G57" s="48"/>
      <c r="H57" s="47">
        <v>1</v>
      </c>
      <c r="I57" s="47" t="s">
        <v>41</v>
      </c>
      <c r="J57" s="47" t="s">
        <v>72</v>
      </c>
      <c r="K57" s="49">
        <v>2018</v>
      </c>
      <c r="L57" s="50">
        <v>43255</v>
      </c>
      <c r="M57" s="51">
        <v>439000</v>
      </c>
      <c r="N57" s="47">
        <v>26</v>
      </c>
      <c r="O57" s="47">
        <v>5</v>
      </c>
      <c r="P57" s="52" t="s">
        <v>232</v>
      </c>
      <c r="Q57" s="53" t="s">
        <v>233</v>
      </c>
      <c r="R57" s="31"/>
      <c r="S57" s="32"/>
      <c r="T57" s="33"/>
      <c r="U57" s="33"/>
      <c r="V57" s="33"/>
      <c r="W57" s="33"/>
      <c r="X57" s="33"/>
      <c r="Y57" s="33"/>
      <c r="Z57" s="33"/>
      <c r="AA57" s="54"/>
      <c r="AB57" s="34">
        <f t="shared" ref="AB57:AB119" si="0">M57/1896653</f>
        <v>0.23146036728911404</v>
      </c>
      <c r="AC57" s="34">
        <f t="shared" ref="AC57:AC101" si="1">N57/39</f>
        <v>0.66666666666666663</v>
      </c>
      <c r="AD57" s="34">
        <f t="shared" ref="AD57:AD101" si="2">O57/14</f>
        <v>0.35714285714285715</v>
      </c>
      <c r="AE57" s="34">
        <f t="shared" ref="AE57:AE101" si="3">SUM(AB57:AD57)</f>
        <v>1.2552698910986377</v>
      </c>
      <c r="AF57" s="35"/>
      <c r="AG57" s="35">
        <f>IF(A57=1,AE57,0)</f>
        <v>0</v>
      </c>
      <c r="AH57" s="35">
        <f>IF(A57=2,AE57,0)</f>
        <v>1.2552698910986377</v>
      </c>
      <c r="AI57" s="35">
        <f>IF(A57=3,AE57,0)</f>
        <v>0</v>
      </c>
    </row>
    <row r="58" spans="1:35" s="55" customFormat="1" ht="24" x14ac:dyDescent="0.3">
      <c r="A58" s="39">
        <v>5</v>
      </c>
      <c r="B58" s="46" t="s">
        <v>234</v>
      </c>
      <c r="C58" s="47" t="s">
        <v>93</v>
      </c>
      <c r="D58" s="47" t="s">
        <v>53</v>
      </c>
      <c r="E58" s="47"/>
      <c r="F58" s="47"/>
      <c r="G58" s="48"/>
      <c r="H58" s="47">
        <v>2</v>
      </c>
      <c r="I58" s="47" t="s">
        <v>41</v>
      </c>
      <c r="J58" s="47" t="s">
        <v>235</v>
      </c>
      <c r="K58" s="49">
        <v>2018</v>
      </c>
      <c r="L58" s="50">
        <v>43224</v>
      </c>
      <c r="M58" s="51"/>
      <c r="N58" s="47"/>
      <c r="O58" s="47">
        <v>20</v>
      </c>
      <c r="P58" s="52" t="s">
        <v>236</v>
      </c>
      <c r="Q58" s="53" t="s">
        <v>237</v>
      </c>
      <c r="R58" s="31"/>
      <c r="S58" s="32"/>
      <c r="T58" s="33"/>
      <c r="U58" s="33"/>
      <c r="V58" s="33"/>
      <c r="W58" s="33"/>
      <c r="X58" s="33"/>
      <c r="Y58" s="33"/>
      <c r="Z58" s="33"/>
      <c r="AA58" s="54"/>
      <c r="AB58" s="34">
        <f t="shared" si="0"/>
        <v>0</v>
      </c>
      <c r="AC58" s="34">
        <f t="shared" si="1"/>
        <v>0</v>
      </c>
      <c r="AD58" s="34">
        <f t="shared" si="2"/>
        <v>1.4285714285714286</v>
      </c>
      <c r="AE58" s="34">
        <f t="shared" si="3"/>
        <v>1.4285714285714286</v>
      </c>
      <c r="AF58" s="35"/>
      <c r="AG58" s="35">
        <f>IF(A58=1,AE58,0)</f>
        <v>0</v>
      </c>
      <c r="AH58" s="35">
        <f>IF(A58=2,AE58,0)</f>
        <v>0</v>
      </c>
      <c r="AI58" s="35">
        <f>IF(A58=3,AE58,0)</f>
        <v>0</v>
      </c>
    </row>
    <row r="59" spans="1:35" s="55" customFormat="1" ht="48" x14ac:dyDescent="0.3">
      <c r="A59" s="41">
        <v>4</v>
      </c>
      <c r="B59" s="46" t="s">
        <v>238</v>
      </c>
      <c r="C59" s="47" t="s">
        <v>147</v>
      </c>
      <c r="D59" s="47"/>
      <c r="E59" s="47"/>
      <c r="F59" s="47">
        <v>17</v>
      </c>
      <c r="G59" s="48">
        <v>185000</v>
      </c>
      <c r="H59" s="47">
        <v>1</v>
      </c>
      <c r="I59" s="47" t="s">
        <v>71</v>
      </c>
      <c r="J59" s="47" t="s">
        <v>42</v>
      </c>
      <c r="K59" s="49">
        <v>2018</v>
      </c>
      <c r="L59" s="50">
        <v>43214</v>
      </c>
      <c r="M59" s="51">
        <v>123000</v>
      </c>
      <c r="N59" s="47"/>
      <c r="O59" s="47"/>
      <c r="P59" s="52" t="s">
        <v>239</v>
      </c>
      <c r="Q59" s="53" t="s">
        <v>240</v>
      </c>
      <c r="R59" s="31"/>
      <c r="S59" s="32"/>
      <c r="T59" s="33"/>
      <c r="U59" s="33"/>
      <c r="V59" s="33"/>
      <c r="W59" s="33"/>
      <c r="X59" s="33"/>
      <c r="Y59" s="33"/>
      <c r="Z59" s="33"/>
      <c r="AA59" s="54"/>
      <c r="AB59" s="34"/>
      <c r="AC59" s="34"/>
      <c r="AD59" s="34"/>
      <c r="AE59" s="34"/>
      <c r="AF59" s="35"/>
      <c r="AG59" s="35"/>
      <c r="AH59" s="35"/>
      <c r="AI59" s="35"/>
    </row>
    <row r="60" spans="1:35" s="55" customFormat="1" ht="72" x14ac:dyDescent="0.3">
      <c r="A60" s="36">
        <v>1</v>
      </c>
      <c r="B60" s="46" t="s">
        <v>241</v>
      </c>
      <c r="C60" s="47" t="s">
        <v>242</v>
      </c>
      <c r="D60" s="47" t="s">
        <v>243</v>
      </c>
      <c r="E60" s="47" t="s">
        <v>244</v>
      </c>
      <c r="F60" s="47">
        <v>94</v>
      </c>
      <c r="G60" s="48"/>
      <c r="H60" s="47">
        <v>1</v>
      </c>
      <c r="I60" s="47" t="s">
        <v>41</v>
      </c>
      <c r="J60" s="56" t="s">
        <v>133</v>
      </c>
      <c r="K60" s="49">
        <v>2018</v>
      </c>
      <c r="L60" s="50">
        <v>43168</v>
      </c>
      <c r="M60" s="51">
        <v>1330000</v>
      </c>
      <c r="N60" s="47">
        <v>0.5</v>
      </c>
      <c r="O60" s="47"/>
      <c r="P60" s="52" t="s">
        <v>245</v>
      </c>
      <c r="Q60" s="53" t="s">
        <v>246</v>
      </c>
      <c r="R60" s="31"/>
      <c r="S60" s="32"/>
      <c r="T60" s="33"/>
      <c r="U60" s="33"/>
      <c r="V60" s="33"/>
      <c r="W60" s="33"/>
      <c r="X60" s="33"/>
      <c r="Y60" s="33"/>
      <c r="Z60" s="33"/>
      <c r="AA60" s="54"/>
      <c r="AB60" s="34">
        <f t="shared" si="0"/>
        <v>0.70123528130870538</v>
      </c>
      <c r="AC60" s="34">
        <f t="shared" si="1"/>
        <v>1.282051282051282E-2</v>
      </c>
      <c r="AD60" s="34">
        <f t="shared" si="2"/>
        <v>0</v>
      </c>
      <c r="AE60" s="34">
        <f t="shared" si="3"/>
        <v>0.71405579412921816</v>
      </c>
      <c r="AF60" s="35"/>
      <c r="AG60" s="35">
        <f>IF(A60=1,AE60,0)</f>
        <v>0.71405579412921816</v>
      </c>
      <c r="AH60" s="35">
        <f>IF(A60=2,AE60,0)</f>
        <v>0</v>
      </c>
      <c r="AI60" s="35">
        <f>IF(A60=3,AE60,0)</f>
        <v>0</v>
      </c>
    </row>
    <row r="61" spans="1:35" s="55" customFormat="1" ht="28.8" x14ac:dyDescent="0.3">
      <c r="A61" s="40">
        <v>3</v>
      </c>
      <c r="B61" s="46" t="s">
        <v>247</v>
      </c>
      <c r="C61" s="47" t="s">
        <v>248</v>
      </c>
      <c r="D61" s="47"/>
      <c r="E61" s="47"/>
      <c r="F61" s="47"/>
      <c r="G61" s="48"/>
      <c r="H61" s="47">
        <v>1</v>
      </c>
      <c r="I61" s="47" t="s">
        <v>41</v>
      </c>
      <c r="J61" s="47" t="s">
        <v>235</v>
      </c>
      <c r="K61" s="49">
        <v>2018</v>
      </c>
      <c r="L61" s="50">
        <v>43162</v>
      </c>
      <c r="M61" s="51">
        <v>80000</v>
      </c>
      <c r="N61" s="47"/>
      <c r="O61" s="47"/>
      <c r="P61" s="52" t="s">
        <v>249</v>
      </c>
      <c r="Q61" s="53" t="s">
        <v>250</v>
      </c>
      <c r="R61" s="31"/>
      <c r="S61" s="32"/>
      <c r="T61" s="33"/>
      <c r="U61" s="33"/>
      <c r="V61" s="33"/>
      <c r="W61" s="33"/>
      <c r="X61" s="33"/>
      <c r="Y61" s="33"/>
      <c r="Z61" s="33"/>
      <c r="AA61" s="54"/>
      <c r="AB61" s="34"/>
      <c r="AC61" s="34"/>
      <c r="AD61" s="34"/>
      <c r="AE61" s="34"/>
      <c r="AF61" s="35"/>
      <c r="AG61" s="35"/>
      <c r="AH61" s="35"/>
      <c r="AI61" s="35"/>
    </row>
    <row r="62" spans="1:35" s="55" customFormat="1" ht="36" x14ac:dyDescent="0.3">
      <c r="A62" s="40">
        <v>3</v>
      </c>
      <c r="B62" s="46" t="s">
        <v>251</v>
      </c>
      <c r="C62" s="47" t="s">
        <v>100</v>
      </c>
      <c r="D62" s="47"/>
      <c r="E62" s="47"/>
      <c r="F62" s="47"/>
      <c r="G62" s="48"/>
      <c r="H62" s="47">
        <v>1</v>
      </c>
      <c r="I62" s="47" t="s">
        <v>41</v>
      </c>
      <c r="J62" s="47" t="s">
        <v>42</v>
      </c>
      <c r="K62" s="49">
        <v>2018</v>
      </c>
      <c r="L62" s="50">
        <v>43148</v>
      </c>
      <c r="M62" s="51"/>
      <c r="N62" s="47"/>
      <c r="O62" s="47"/>
      <c r="P62" s="52" t="s">
        <v>252</v>
      </c>
      <c r="Q62" s="53" t="s">
        <v>253</v>
      </c>
      <c r="R62" s="31"/>
      <c r="S62" s="32"/>
      <c r="T62" s="33"/>
      <c r="U62" s="33"/>
      <c r="V62" s="33"/>
      <c r="W62" s="33"/>
      <c r="X62" s="33"/>
      <c r="Y62" s="33"/>
      <c r="Z62" s="33"/>
      <c r="AA62" s="54"/>
      <c r="AB62" s="34">
        <f t="shared" si="0"/>
        <v>0</v>
      </c>
      <c r="AC62" s="34">
        <f t="shared" si="1"/>
        <v>0</v>
      </c>
      <c r="AD62" s="34">
        <f t="shared" si="2"/>
        <v>0</v>
      </c>
      <c r="AE62" s="34">
        <f t="shared" si="3"/>
        <v>0</v>
      </c>
      <c r="AF62" s="35"/>
      <c r="AG62" s="35">
        <f t="shared" ref="AG62:AG67" si="4">IF(A62=1,AE62,0)</f>
        <v>0</v>
      </c>
      <c r="AH62" s="35">
        <f t="shared" ref="AH62:AH67" si="5">IF(A62=2,AE62,0)</f>
        <v>0</v>
      </c>
      <c r="AI62" s="35">
        <f t="shared" ref="AI62:AI67" si="6">IF(A62=3,AE62,0)</f>
        <v>0</v>
      </c>
    </row>
    <row r="63" spans="1:35" s="55" customFormat="1" ht="36" x14ac:dyDescent="0.3">
      <c r="A63" s="39">
        <v>5</v>
      </c>
      <c r="B63" s="46" t="s">
        <v>234</v>
      </c>
      <c r="C63" s="47" t="s">
        <v>93</v>
      </c>
      <c r="D63" s="47" t="s">
        <v>53</v>
      </c>
      <c r="E63" s="47"/>
      <c r="F63" s="47"/>
      <c r="G63" s="48"/>
      <c r="H63" s="47">
        <v>2</v>
      </c>
      <c r="I63" s="47" t="s">
        <v>41</v>
      </c>
      <c r="J63" s="47" t="s">
        <v>235</v>
      </c>
      <c r="K63" s="49">
        <v>2018</v>
      </c>
      <c r="L63" s="50">
        <v>43106</v>
      </c>
      <c r="M63" s="51"/>
      <c r="N63" s="47"/>
      <c r="O63" s="47">
        <v>6</v>
      </c>
      <c r="P63" s="52" t="s">
        <v>254</v>
      </c>
      <c r="Q63" s="53" t="s">
        <v>237</v>
      </c>
      <c r="R63" s="31"/>
      <c r="S63" s="32"/>
      <c r="T63" s="33"/>
      <c r="U63" s="33"/>
      <c r="V63" s="33"/>
      <c r="W63" s="33"/>
      <c r="X63" s="33"/>
      <c r="Y63" s="33"/>
      <c r="Z63" s="33"/>
      <c r="AA63" s="54"/>
      <c r="AB63" s="34">
        <f t="shared" si="0"/>
        <v>0</v>
      </c>
      <c r="AC63" s="34">
        <f t="shared" si="1"/>
        <v>0</v>
      </c>
      <c r="AD63" s="34">
        <f t="shared" si="2"/>
        <v>0.42857142857142855</v>
      </c>
      <c r="AE63" s="34">
        <f t="shared" si="3"/>
        <v>0.42857142857142855</v>
      </c>
      <c r="AF63" s="35"/>
      <c r="AG63" s="35">
        <f t="shared" si="4"/>
        <v>0</v>
      </c>
      <c r="AH63" s="35">
        <f t="shared" si="5"/>
        <v>0</v>
      </c>
      <c r="AI63" s="35">
        <f t="shared" si="6"/>
        <v>0</v>
      </c>
    </row>
    <row r="64" spans="1:35" s="55" customFormat="1" ht="24" x14ac:dyDescent="0.3">
      <c r="A64" s="40">
        <v>3</v>
      </c>
      <c r="B64" s="46" t="s">
        <v>255</v>
      </c>
      <c r="C64" s="47" t="s">
        <v>151</v>
      </c>
      <c r="D64" s="47"/>
      <c r="E64" s="47" t="s">
        <v>244</v>
      </c>
      <c r="F64" s="47">
        <v>39</v>
      </c>
      <c r="G64" s="48">
        <v>4875000</v>
      </c>
      <c r="H64" s="47">
        <v>1</v>
      </c>
      <c r="I64" s="47" t="s">
        <v>41</v>
      </c>
      <c r="J64" s="47" t="s">
        <v>235</v>
      </c>
      <c r="K64" s="49">
        <v>2017</v>
      </c>
      <c r="L64" s="50">
        <v>43098</v>
      </c>
      <c r="M64" s="51">
        <v>0</v>
      </c>
      <c r="N64" s="47"/>
      <c r="O64" s="47"/>
      <c r="P64" s="52" t="s">
        <v>256</v>
      </c>
      <c r="Q64" s="53" t="s">
        <v>257</v>
      </c>
      <c r="R64" s="31"/>
      <c r="S64" s="32"/>
      <c r="T64" s="33"/>
      <c r="U64" s="33"/>
      <c r="V64" s="33"/>
      <c r="W64" s="33"/>
      <c r="X64" s="33"/>
      <c r="Y64" s="33"/>
      <c r="Z64" s="33"/>
      <c r="AA64" s="54"/>
      <c r="AB64" s="34">
        <f t="shared" si="0"/>
        <v>0</v>
      </c>
      <c r="AC64" s="34">
        <f t="shared" si="1"/>
        <v>0</v>
      </c>
      <c r="AD64" s="34">
        <f t="shared" si="2"/>
        <v>0</v>
      </c>
      <c r="AE64" s="34">
        <f t="shared" si="3"/>
        <v>0</v>
      </c>
      <c r="AF64" s="35"/>
      <c r="AG64" s="35">
        <f t="shared" si="4"/>
        <v>0</v>
      </c>
      <c r="AH64" s="35">
        <f t="shared" si="5"/>
        <v>0</v>
      </c>
      <c r="AI64" s="35">
        <f t="shared" si="6"/>
        <v>0</v>
      </c>
    </row>
    <row r="65" spans="1:46" s="55" customFormat="1" ht="74.400000000000006" customHeight="1" x14ac:dyDescent="0.3">
      <c r="A65" s="40">
        <v>3</v>
      </c>
      <c r="B65" s="46" t="s">
        <v>258</v>
      </c>
      <c r="C65" s="47" t="s">
        <v>65</v>
      </c>
      <c r="D65" s="47"/>
      <c r="E65" s="47"/>
      <c r="F65" s="47"/>
      <c r="G65" s="48"/>
      <c r="H65" s="47">
        <v>1</v>
      </c>
      <c r="I65" s="47" t="s">
        <v>41</v>
      </c>
      <c r="J65" s="47" t="s">
        <v>47</v>
      </c>
      <c r="K65" s="49">
        <v>2017</v>
      </c>
      <c r="L65" s="50">
        <v>43001</v>
      </c>
      <c r="M65" s="51">
        <v>11356</v>
      </c>
      <c r="N65" s="47"/>
      <c r="O65" s="47"/>
      <c r="P65" s="52" t="s">
        <v>259</v>
      </c>
      <c r="Q65" s="53" t="s">
        <v>260</v>
      </c>
      <c r="R65" s="31"/>
      <c r="S65" s="32"/>
      <c r="T65" s="33"/>
      <c r="U65" s="33"/>
      <c r="V65" s="33"/>
      <c r="W65" s="33"/>
      <c r="X65" s="33"/>
      <c r="Y65" s="33"/>
      <c r="Z65" s="33"/>
      <c r="AA65" s="54"/>
      <c r="AB65" s="34">
        <f t="shared" si="0"/>
        <v>5.9873893643170367E-3</v>
      </c>
      <c r="AC65" s="34">
        <f t="shared" si="1"/>
        <v>0</v>
      </c>
      <c r="AD65" s="34">
        <f t="shared" si="2"/>
        <v>0</v>
      </c>
      <c r="AE65" s="34">
        <f t="shared" si="3"/>
        <v>5.9873893643170367E-3</v>
      </c>
      <c r="AF65" s="35"/>
      <c r="AG65" s="35">
        <f t="shared" si="4"/>
        <v>0</v>
      </c>
      <c r="AH65" s="35">
        <f t="shared" si="5"/>
        <v>0</v>
      </c>
      <c r="AI65" s="35">
        <f t="shared" si="6"/>
        <v>5.9873893643170367E-3</v>
      </c>
    </row>
    <row r="66" spans="1:46" s="55" customFormat="1" ht="24" x14ac:dyDescent="0.3">
      <c r="A66" s="36">
        <v>1</v>
      </c>
      <c r="B66" s="46" t="s">
        <v>261</v>
      </c>
      <c r="C66" s="47" t="s">
        <v>100</v>
      </c>
      <c r="D66" s="47"/>
      <c r="E66" s="47"/>
      <c r="F66" s="47"/>
      <c r="G66" s="48"/>
      <c r="H66" s="47">
        <v>1</v>
      </c>
      <c r="I66" s="47" t="s">
        <v>41</v>
      </c>
      <c r="J66" s="47" t="s">
        <v>235</v>
      </c>
      <c r="K66" s="49">
        <v>2017</v>
      </c>
      <c r="L66" s="50">
        <v>42975</v>
      </c>
      <c r="M66" s="51">
        <v>2625000</v>
      </c>
      <c r="N66" s="47"/>
      <c r="O66" s="47"/>
      <c r="P66" s="52" t="s">
        <v>262</v>
      </c>
      <c r="Q66" s="53" t="s">
        <v>263</v>
      </c>
      <c r="R66" s="31"/>
      <c r="S66" s="32"/>
      <c r="T66" s="33"/>
      <c r="U66" s="33"/>
      <c r="V66" s="33"/>
      <c r="W66" s="33"/>
      <c r="X66" s="33"/>
      <c r="Y66" s="33"/>
      <c r="Z66" s="33"/>
      <c r="AA66" s="54"/>
      <c r="AB66" s="34">
        <f t="shared" si="0"/>
        <v>1.3840170025829712</v>
      </c>
      <c r="AC66" s="34">
        <f t="shared" si="1"/>
        <v>0</v>
      </c>
      <c r="AD66" s="34">
        <f t="shared" si="2"/>
        <v>0</v>
      </c>
      <c r="AE66" s="34">
        <f t="shared" si="3"/>
        <v>1.3840170025829712</v>
      </c>
      <c r="AF66" s="35"/>
      <c r="AG66" s="35">
        <f t="shared" si="4"/>
        <v>1.3840170025829712</v>
      </c>
      <c r="AH66" s="35">
        <f t="shared" si="5"/>
        <v>0</v>
      </c>
      <c r="AI66" s="35">
        <f t="shared" si="6"/>
        <v>0</v>
      </c>
    </row>
    <row r="67" spans="1:46" s="55" customFormat="1" ht="50.4" customHeight="1" x14ac:dyDescent="0.3">
      <c r="A67" s="42">
        <v>2</v>
      </c>
      <c r="B67" s="46" t="s">
        <v>264</v>
      </c>
      <c r="C67" s="47" t="s">
        <v>265</v>
      </c>
      <c r="D67" s="47" t="s">
        <v>204</v>
      </c>
      <c r="E67" s="47"/>
      <c r="F67" s="47">
        <v>60</v>
      </c>
      <c r="G67" s="48"/>
      <c r="H67" s="47">
        <v>1</v>
      </c>
      <c r="I67" s="47" t="s">
        <v>41</v>
      </c>
      <c r="J67" s="47" t="s">
        <v>72</v>
      </c>
      <c r="K67" s="49">
        <v>2017</v>
      </c>
      <c r="L67" s="50">
        <v>42916</v>
      </c>
      <c r="M67" s="51">
        <v>100000</v>
      </c>
      <c r="N67" s="47">
        <v>20</v>
      </c>
      <c r="O67" s="47"/>
      <c r="P67" s="52" t="s">
        <v>266</v>
      </c>
      <c r="Q67" s="53" t="s">
        <v>267</v>
      </c>
      <c r="R67" s="31"/>
      <c r="S67" s="32"/>
      <c r="T67" s="33"/>
      <c r="U67" s="33"/>
      <c r="V67" s="33"/>
      <c r="W67" s="33"/>
      <c r="X67" s="33"/>
      <c r="Y67" s="33"/>
      <c r="Z67" s="33"/>
      <c r="AA67" s="54"/>
      <c r="AB67" s="34">
        <f t="shared" si="0"/>
        <v>5.2724457241256045E-2</v>
      </c>
      <c r="AC67" s="34">
        <f t="shared" si="1"/>
        <v>0.51282051282051277</v>
      </c>
      <c r="AD67" s="34">
        <f t="shared" si="2"/>
        <v>0</v>
      </c>
      <c r="AE67" s="34">
        <f t="shared" si="3"/>
        <v>0.56554497006176885</v>
      </c>
      <c r="AF67" s="35"/>
      <c r="AG67" s="35">
        <f t="shared" si="4"/>
        <v>0</v>
      </c>
      <c r="AH67" s="35">
        <f t="shared" si="5"/>
        <v>0.56554497006176885</v>
      </c>
      <c r="AI67" s="35">
        <f t="shared" si="6"/>
        <v>0</v>
      </c>
    </row>
    <row r="68" spans="1:46" s="55" customFormat="1" ht="50.4" customHeight="1" x14ac:dyDescent="0.3">
      <c r="A68" s="42">
        <v>2</v>
      </c>
      <c r="B68" s="46" t="s">
        <v>268</v>
      </c>
      <c r="C68" s="47" t="s">
        <v>40</v>
      </c>
      <c r="D68" s="47"/>
      <c r="E68" s="47"/>
      <c r="F68" s="47"/>
      <c r="G68" s="48"/>
      <c r="H68" s="47">
        <v>1</v>
      </c>
      <c r="I68" s="47" t="s">
        <v>71</v>
      </c>
      <c r="J68" s="47" t="s">
        <v>42</v>
      </c>
      <c r="K68" s="49">
        <v>2017</v>
      </c>
      <c r="L68" s="50">
        <v>42872</v>
      </c>
      <c r="M68" s="51">
        <v>270000</v>
      </c>
      <c r="N68" s="47">
        <v>53</v>
      </c>
      <c r="O68" s="47"/>
      <c r="P68" s="52" t="s">
        <v>269</v>
      </c>
      <c r="Q68" s="53" t="s">
        <v>270</v>
      </c>
      <c r="R68" s="31"/>
      <c r="S68" s="32"/>
      <c r="T68" s="33"/>
      <c r="U68" s="33"/>
      <c r="V68" s="33"/>
      <c r="W68" s="33"/>
      <c r="X68" s="33"/>
      <c r="Y68" s="33"/>
      <c r="Z68" s="33"/>
      <c r="AA68" s="54"/>
      <c r="AB68" s="34">
        <f t="shared" si="0"/>
        <v>0.14235603455139131</v>
      </c>
      <c r="AC68" s="34"/>
      <c r="AD68" s="34"/>
      <c r="AE68" s="34"/>
      <c r="AF68" s="35"/>
      <c r="AG68" s="35"/>
      <c r="AH68" s="35"/>
      <c r="AI68" s="35"/>
    </row>
    <row r="69" spans="1:46" s="55" customFormat="1" ht="36" x14ac:dyDescent="0.3">
      <c r="A69" s="40">
        <v>3</v>
      </c>
      <c r="B69" s="46" t="s">
        <v>271</v>
      </c>
      <c r="C69" s="47" t="s">
        <v>235</v>
      </c>
      <c r="D69" s="47"/>
      <c r="E69" s="47"/>
      <c r="F69" s="47"/>
      <c r="G69" s="48"/>
      <c r="H69" s="47">
        <v>1</v>
      </c>
      <c r="I69" s="47" t="s">
        <v>41</v>
      </c>
      <c r="J69" s="47" t="s">
        <v>42</v>
      </c>
      <c r="K69" s="49">
        <v>2017</v>
      </c>
      <c r="L69" s="57">
        <v>42872</v>
      </c>
      <c r="M69" s="58"/>
      <c r="N69" s="59"/>
      <c r="O69" s="47"/>
      <c r="P69" s="52" t="s">
        <v>272</v>
      </c>
      <c r="Q69" s="53" t="s">
        <v>273</v>
      </c>
      <c r="R69" s="31"/>
      <c r="S69" s="32"/>
      <c r="T69" s="33"/>
      <c r="U69" s="33"/>
      <c r="V69" s="33"/>
      <c r="W69" s="33"/>
      <c r="X69" s="33"/>
      <c r="Y69" s="33"/>
      <c r="Z69" s="33"/>
      <c r="AA69" s="54"/>
      <c r="AB69" s="34">
        <f t="shared" si="0"/>
        <v>0</v>
      </c>
      <c r="AC69" s="34">
        <f t="shared" si="1"/>
        <v>0</v>
      </c>
      <c r="AD69" s="34">
        <f t="shared" si="2"/>
        <v>0</v>
      </c>
      <c r="AE69" s="34">
        <f t="shared" si="3"/>
        <v>0</v>
      </c>
      <c r="AF69" s="35"/>
      <c r="AG69" s="35">
        <f t="shared" ref="AG69:AG75" si="7">IF(A69=1,AE69,0)</f>
        <v>0</v>
      </c>
      <c r="AH69" s="35">
        <f t="shared" ref="AH69:AH75" si="8">IF(A69=2,AE69,0)</f>
        <v>0</v>
      </c>
      <c r="AI69" s="35">
        <f t="shared" ref="AI69:AI75" si="9">IF(A69=3,AE69,0)</f>
        <v>0</v>
      </c>
      <c r="AP69" s="60"/>
      <c r="AR69" s="60"/>
      <c r="AT69" s="60"/>
    </row>
    <row r="70" spans="1:46" s="55" customFormat="1" ht="24" x14ac:dyDescent="0.3">
      <c r="A70" s="40">
        <v>3</v>
      </c>
      <c r="B70" s="46" t="s">
        <v>274</v>
      </c>
      <c r="C70" s="47" t="s">
        <v>40</v>
      </c>
      <c r="D70" s="47"/>
      <c r="E70" s="47" t="s">
        <v>129</v>
      </c>
      <c r="F70" s="47">
        <v>140</v>
      </c>
      <c r="G70" s="48"/>
      <c r="H70" s="47">
        <v>1</v>
      </c>
      <c r="I70" s="47" t="s">
        <v>41</v>
      </c>
      <c r="J70" s="47" t="s">
        <v>82</v>
      </c>
      <c r="K70" s="49">
        <v>2017</v>
      </c>
      <c r="L70" s="50">
        <v>42833</v>
      </c>
      <c r="M70" s="58">
        <v>850</v>
      </c>
      <c r="N70" s="59">
        <v>0</v>
      </c>
      <c r="O70" s="47"/>
      <c r="P70" s="52" t="s">
        <v>275</v>
      </c>
      <c r="Q70" s="53" t="s">
        <v>276</v>
      </c>
      <c r="R70" s="31"/>
      <c r="S70" s="32"/>
      <c r="T70" s="33"/>
      <c r="U70" s="33"/>
      <c r="V70" s="33"/>
      <c r="W70" s="33"/>
      <c r="X70" s="33"/>
      <c r="Y70" s="33"/>
      <c r="Z70" s="33"/>
      <c r="AA70" s="54"/>
      <c r="AB70" s="34">
        <f t="shared" si="0"/>
        <v>4.4815788655067638E-4</v>
      </c>
      <c r="AC70" s="34">
        <f t="shared" si="1"/>
        <v>0</v>
      </c>
      <c r="AD70" s="34">
        <f t="shared" si="2"/>
        <v>0</v>
      </c>
      <c r="AE70" s="34">
        <f t="shared" si="3"/>
        <v>4.4815788655067638E-4</v>
      </c>
      <c r="AF70" s="35"/>
      <c r="AG70" s="35">
        <f t="shared" si="7"/>
        <v>0</v>
      </c>
      <c r="AH70" s="35">
        <f t="shared" si="8"/>
        <v>0</v>
      </c>
      <c r="AI70" s="35">
        <f t="shared" si="9"/>
        <v>4.4815788655067638E-4</v>
      </c>
      <c r="AP70" s="60"/>
      <c r="AR70" s="60"/>
      <c r="AT70" s="60"/>
    </row>
    <row r="71" spans="1:46" s="55" customFormat="1" ht="24" x14ac:dyDescent="0.3">
      <c r="A71" s="42">
        <v>2</v>
      </c>
      <c r="B71" s="46" t="s">
        <v>277</v>
      </c>
      <c r="C71" s="47" t="s">
        <v>278</v>
      </c>
      <c r="D71" s="47"/>
      <c r="E71" s="47"/>
      <c r="F71" s="47"/>
      <c r="G71" s="48"/>
      <c r="H71" s="47">
        <v>1</v>
      </c>
      <c r="I71" s="47" t="s">
        <v>41</v>
      </c>
      <c r="J71" s="47"/>
      <c r="K71" s="49">
        <v>2017</v>
      </c>
      <c r="L71" s="50">
        <v>42806</v>
      </c>
      <c r="M71" s="51">
        <v>200000</v>
      </c>
      <c r="N71" s="47">
        <v>0.5</v>
      </c>
      <c r="O71" s="47">
        <v>2</v>
      </c>
      <c r="P71" s="52" t="s">
        <v>279</v>
      </c>
      <c r="Q71" s="53" t="s">
        <v>280</v>
      </c>
      <c r="R71" s="31"/>
      <c r="S71" s="32"/>
      <c r="T71" s="33"/>
      <c r="U71" s="33"/>
      <c r="V71" s="33"/>
      <c r="W71" s="33"/>
      <c r="X71" s="33"/>
      <c r="Y71" s="33"/>
      <c r="Z71" s="33"/>
      <c r="AA71" s="54"/>
      <c r="AB71" s="34">
        <f t="shared" si="0"/>
        <v>0.10544891448251209</v>
      </c>
      <c r="AC71" s="34">
        <f t="shared" si="1"/>
        <v>1.282051282051282E-2</v>
      </c>
      <c r="AD71" s="34">
        <f t="shared" si="2"/>
        <v>0.14285714285714285</v>
      </c>
      <c r="AE71" s="34">
        <f t="shared" si="3"/>
        <v>0.26112657016016777</v>
      </c>
      <c r="AF71" s="35"/>
      <c r="AG71" s="35">
        <f t="shared" si="7"/>
        <v>0</v>
      </c>
      <c r="AH71" s="35">
        <f t="shared" si="8"/>
        <v>0.26112657016016777</v>
      </c>
      <c r="AI71" s="35">
        <f t="shared" si="9"/>
        <v>0</v>
      </c>
    </row>
    <row r="72" spans="1:46" s="55" customFormat="1" ht="15.6" x14ac:dyDescent="0.3">
      <c r="A72" s="39">
        <v>5</v>
      </c>
      <c r="B72" s="46" t="s">
        <v>281</v>
      </c>
      <c r="C72" s="47" t="s">
        <v>93</v>
      </c>
      <c r="D72" s="47" t="s">
        <v>53</v>
      </c>
      <c r="E72" s="47"/>
      <c r="F72" s="47"/>
      <c r="G72" s="48"/>
      <c r="H72" s="47">
        <v>2</v>
      </c>
      <c r="I72" s="47" t="s">
        <v>41</v>
      </c>
      <c r="J72" s="47" t="s">
        <v>235</v>
      </c>
      <c r="K72" s="49">
        <v>2016</v>
      </c>
      <c r="L72" s="50">
        <v>42732</v>
      </c>
      <c r="M72" s="51"/>
      <c r="N72" s="47"/>
      <c r="O72" s="47">
        <v>50</v>
      </c>
      <c r="P72" s="52" t="s">
        <v>190</v>
      </c>
      <c r="Q72" s="53" t="s">
        <v>237</v>
      </c>
      <c r="R72" s="31"/>
      <c r="S72" s="32"/>
      <c r="T72" s="33"/>
      <c r="U72" s="33"/>
      <c r="V72" s="33"/>
      <c r="W72" s="33"/>
      <c r="X72" s="33"/>
      <c r="Y72" s="33"/>
      <c r="Z72" s="33"/>
      <c r="AA72" s="54"/>
      <c r="AB72" s="34">
        <f t="shared" si="0"/>
        <v>0</v>
      </c>
      <c r="AC72" s="34">
        <f t="shared" si="1"/>
        <v>0</v>
      </c>
      <c r="AD72" s="34">
        <f t="shared" si="2"/>
        <v>3.5714285714285716</v>
      </c>
      <c r="AE72" s="34">
        <f t="shared" ref="AE72" si="10">SUM(AB72:AD72)</f>
        <v>3.5714285714285716</v>
      </c>
      <c r="AF72" s="35"/>
      <c r="AG72" s="35">
        <f t="shared" si="7"/>
        <v>0</v>
      </c>
      <c r="AH72" s="35">
        <f t="shared" si="8"/>
        <v>0</v>
      </c>
      <c r="AI72" s="35">
        <f t="shared" si="9"/>
        <v>0</v>
      </c>
    </row>
    <row r="73" spans="1:46" s="55" customFormat="1" ht="24" x14ac:dyDescent="0.3">
      <c r="A73" s="40">
        <v>3</v>
      </c>
      <c r="B73" s="46" t="s">
        <v>282</v>
      </c>
      <c r="C73" s="47" t="s">
        <v>65</v>
      </c>
      <c r="D73" s="47"/>
      <c r="E73" s="47"/>
      <c r="F73" s="47"/>
      <c r="G73" s="48"/>
      <c r="H73" s="47">
        <v>1</v>
      </c>
      <c r="I73" s="47" t="s">
        <v>71</v>
      </c>
      <c r="J73" s="47" t="s">
        <v>47</v>
      </c>
      <c r="K73" s="49">
        <v>2016</v>
      </c>
      <c r="L73" s="50">
        <v>42671</v>
      </c>
      <c r="M73" s="51">
        <v>50000</v>
      </c>
      <c r="N73" s="47"/>
      <c r="O73" s="47"/>
      <c r="P73" s="52" t="s">
        <v>283</v>
      </c>
      <c r="Q73" s="53" t="s">
        <v>284</v>
      </c>
      <c r="R73" s="31"/>
      <c r="S73" s="32"/>
      <c r="T73" s="33"/>
      <c r="U73" s="33"/>
      <c r="V73" s="33"/>
      <c r="W73" s="33"/>
      <c r="X73" s="33"/>
      <c r="Y73" s="33"/>
      <c r="Z73" s="33"/>
      <c r="AA73" s="54"/>
      <c r="AB73" s="34">
        <f t="shared" si="0"/>
        <v>2.6362228620628023E-2</v>
      </c>
      <c r="AC73" s="34">
        <f t="shared" si="1"/>
        <v>0</v>
      </c>
      <c r="AD73" s="34">
        <f t="shared" si="2"/>
        <v>0</v>
      </c>
      <c r="AE73" s="34">
        <f t="shared" si="3"/>
        <v>2.6362228620628023E-2</v>
      </c>
      <c r="AF73" s="35"/>
      <c r="AG73" s="35">
        <f t="shared" si="7"/>
        <v>0</v>
      </c>
      <c r="AH73" s="35">
        <f t="shared" si="8"/>
        <v>0</v>
      </c>
      <c r="AI73" s="35">
        <f t="shared" si="9"/>
        <v>2.6362228620628023E-2</v>
      </c>
    </row>
    <row r="74" spans="1:46" s="54" customFormat="1" ht="24" x14ac:dyDescent="0.3">
      <c r="A74" s="40">
        <v>3</v>
      </c>
      <c r="B74" s="46" t="s">
        <v>285</v>
      </c>
      <c r="C74" s="47" t="s">
        <v>52</v>
      </c>
      <c r="D74" s="47"/>
      <c r="E74" s="47"/>
      <c r="F74" s="47"/>
      <c r="G74" s="48">
        <v>415000</v>
      </c>
      <c r="H74" s="47">
        <v>1</v>
      </c>
      <c r="I74" s="47" t="s">
        <v>71</v>
      </c>
      <c r="J74" s="47" t="s">
        <v>42</v>
      </c>
      <c r="K74" s="49">
        <v>2016</v>
      </c>
      <c r="L74" s="50">
        <v>42644</v>
      </c>
      <c r="M74" s="51"/>
      <c r="N74" s="47"/>
      <c r="O74" s="47"/>
      <c r="P74" s="52" t="s">
        <v>286</v>
      </c>
      <c r="Q74" s="53" t="s">
        <v>287</v>
      </c>
      <c r="R74" s="31"/>
      <c r="S74" s="32"/>
      <c r="T74" s="33"/>
      <c r="U74" s="33"/>
      <c r="V74" s="33"/>
      <c r="W74" s="33"/>
      <c r="X74" s="33"/>
      <c r="Y74" s="33"/>
      <c r="Z74" s="33"/>
      <c r="AA74" s="61"/>
      <c r="AB74" s="34">
        <f t="shared" si="0"/>
        <v>0</v>
      </c>
      <c r="AC74" s="34">
        <f t="shared" si="1"/>
        <v>0</v>
      </c>
      <c r="AD74" s="34">
        <f t="shared" si="2"/>
        <v>0</v>
      </c>
      <c r="AE74" s="34">
        <f t="shared" si="3"/>
        <v>0</v>
      </c>
      <c r="AF74" s="35"/>
      <c r="AG74" s="35">
        <f t="shared" si="7"/>
        <v>0</v>
      </c>
      <c r="AH74" s="35">
        <f t="shared" si="8"/>
        <v>0</v>
      </c>
      <c r="AI74" s="35">
        <f t="shared" si="9"/>
        <v>0</v>
      </c>
      <c r="AK74" s="55"/>
      <c r="AL74" s="55"/>
      <c r="AM74" s="55"/>
      <c r="AN74" s="55"/>
      <c r="AO74" s="55"/>
      <c r="AP74" s="55"/>
      <c r="AQ74" s="55"/>
      <c r="AR74" s="55"/>
      <c r="AS74" s="55"/>
      <c r="AT74" s="55"/>
    </row>
    <row r="75" spans="1:46" s="55" customFormat="1" ht="24" x14ac:dyDescent="0.3">
      <c r="A75" s="41">
        <v>4</v>
      </c>
      <c r="B75" s="46" t="s">
        <v>288</v>
      </c>
      <c r="C75" s="47" t="s">
        <v>265</v>
      </c>
      <c r="D75" s="47"/>
      <c r="E75" s="47"/>
      <c r="F75" s="47"/>
      <c r="G75" s="48"/>
      <c r="H75" s="47">
        <v>3</v>
      </c>
      <c r="I75" s="47" t="s">
        <v>235</v>
      </c>
      <c r="J75" s="47" t="s">
        <v>235</v>
      </c>
      <c r="K75" s="49">
        <v>2016</v>
      </c>
      <c r="L75" s="50">
        <v>42609</v>
      </c>
      <c r="M75" s="51">
        <v>840000</v>
      </c>
      <c r="N75" s="47"/>
      <c r="O75" s="47"/>
      <c r="P75" s="52" t="s">
        <v>289</v>
      </c>
      <c r="Q75" s="53" t="s">
        <v>290</v>
      </c>
      <c r="R75" s="31"/>
      <c r="S75" s="32"/>
      <c r="T75" s="33"/>
      <c r="U75" s="33"/>
      <c r="V75" s="33"/>
      <c r="W75" s="33"/>
      <c r="X75" s="33"/>
      <c r="Y75" s="33"/>
      <c r="Z75" s="33"/>
      <c r="AA75" s="54"/>
      <c r="AB75" s="34">
        <f t="shared" si="0"/>
        <v>0.44288544082655079</v>
      </c>
      <c r="AC75" s="34">
        <f t="shared" si="1"/>
        <v>0</v>
      </c>
      <c r="AD75" s="34">
        <f t="shared" si="2"/>
        <v>0</v>
      </c>
      <c r="AE75" s="34">
        <f t="shared" si="3"/>
        <v>0.44288544082655079</v>
      </c>
      <c r="AF75" s="35"/>
      <c r="AG75" s="35">
        <f t="shared" si="7"/>
        <v>0</v>
      </c>
      <c r="AH75" s="35">
        <f t="shared" si="8"/>
        <v>0</v>
      </c>
      <c r="AI75" s="35">
        <f t="shared" si="9"/>
        <v>0</v>
      </c>
    </row>
    <row r="76" spans="1:46" s="55" customFormat="1" ht="141" customHeight="1" x14ac:dyDescent="0.3">
      <c r="A76" s="36">
        <v>1</v>
      </c>
      <c r="B76" s="46" t="s">
        <v>291</v>
      </c>
      <c r="C76" s="47" t="s">
        <v>61</v>
      </c>
      <c r="D76" s="47"/>
      <c r="E76" s="47"/>
      <c r="F76" s="47"/>
      <c r="G76" s="48"/>
      <c r="H76" s="47">
        <v>1</v>
      </c>
      <c r="I76" s="47" t="s">
        <v>41</v>
      </c>
      <c r="J76" s="47" t="s">
        <v>47</v>
      </c>
      <c r="K76" s="49">
        <v>2016</v>
      </c>
      <c r="L76" s="50">
        <v>42512</v>
      </c>
      <c r="M76" s="51"/>
      <c r="N76" s="47" t="s">
        <v>292</v>
      </c>
      <c r="O76" s="47"/>
      <c r="P76" s="52" t="s">
        <v>293</v>
      </c>
      <c r="Q76" s="53" t="s">
        <v>294</v>
      </c>
      <c r="R76" s="31"/>
      <c r="S76" s="32"/>
      <c r="T76" s="33"/>
      <c r="U76" s="33"/>
      <c r="V76" s="33"/>
      <c r="W76" s="33"/>
      <c r="X76" s="33"/>
      <c r="Y76" s="33"/>
      <c r="Z76" s="33"/>
      <c r="AA76" s="54"/>
      <c r="AB76" s="34"/>
      <c r="AC76" s="34"/>
      <c r="AD76" s="34"/>
      <c r="AE76" s="34"/>
      <c r="AF76" s="35"/>
      <c r="AG76" s="35"/>
      <c r="AH76" s="35"/>
      <c r="AI76" s="35"/>
    </row>
    <row r="77" spans="1:46" s="55" customFormat="1" ht="118.2" customHeight="1" x14ac:dyDescent="0.3">
      <c r="A77" s="36">
        <v>1</v>
      </c>
      <c r="B77" s="46" t="s">
        <v>295</v>
      </c>
      <c r="C77" s="47" t="s">
        <v>100</v>
      </c>
      <c r="D77" s="47" t="s">
        <v>296</v>
      </c>
      <c r="E77" s="47" t="s">
        <v>244</v>
      </c>
      <c r="F77" s="47">
        <v>45</v>
      </c>
      <c r="G77" s="48">
        <v>2000000</v>
      </c>
      <c r="H77" s="47">
        <v>1</v>
      </c>
      <c r="I77" s="47" t="s">
        <v>41</v>
      </c>
      <c r="J77" s="47" t="s">
        <v>72</v>
      </c>
      <c r="K77" s="49">
        <v>2016</v>
      </c>
      <c r="L77" s="50">
        <v>42590</v>
      </c>
      <c r="M77" s="51">
        <v>2000000</v>
      </c>
      <c r="N77" s="47">
        <v>2</v>
      </c>
      <c r="O77" s="47"/>
      <c r="P77" s="52" t="s">
        <v>297</v>
      </c>
      <c r="Q77" s="53" t="s">
        <v>298</v>
      </c>
      <c r="R77" s="31"/>
      <c r="S77" s="32" t="str">
        <f>C77</f>
        <v>Al</v>
      </c>
      <c r="T77" s="33"/>
      <c r="U77" s="33"/>
      <c r="V77" s="33"/>
      <c r="W77" s="33"/>
      <c r="X77" s="33"/>
      <c r="Y77" s="33"/>
      <c r="Z77" s="33"/>
      <c r="AA77" s="54"/>
      <c r="AB77" s="34">
        <f t="shared" si="0"/>
        <v>1.0544891448251208</v>
      </c>
      <c r="AC77" s="34">
        <f t="shared" si="1"/>
        <v>5.128205128205128E-2</v>
      </c>
      <c r="AD77" s="34">
        <f t="shared" si="2"/>
        <v>0</v>
      </c>
      <c r="AE77" s="34">
        <f t="shared" si="3"/>
        <v>1.1057711961071721</v>
      </c>
      <c r="AF77" s="35"/>
      <c r="AG77" s="35">
        <f t="shared" ref="AG77:AG85" si="11">IF(A77=1,AE77,0)</f>
        <v>1.1057711961071721</v>
      </c>
      <c r="AH77" s="35">
        <f t="shared" ref="AH77:AH85" si="12">IF(A77=2,AE77,0)</f>
        <v>0</v>
      </c>
      <c r="AI77" s="35">
        <f t="shared" ref="AI77:AI85" si="13">IF(A77=3,AE77,0)</f>
        <v>0</v>
      </c>
    </row>
    <row r="78" spans="1:46" s="55" customFormat="1" ht="28.8" x14ac:dyDescent="0.3">
      <c r="A78" s="39">
        <v>5</v>
      </c>
      <c r="B78" s="46" t="s">
        <v>299</v>
      </c>
      <c r="C78" s="47" t="s">
        <v>93</v>
      </c>
      <c r="D78" s="47" t="s">
        <v>53</v>
      </c>
      <c r="E78" s="47"/>
      <c r="F78" s="47"/>
      <c r="G78" s="48"/>
      <c r="H78" s="47">
        <v>2</v>
      </c>
      <c r="I78" s="47" t="s">
        <v>41</v>
      </c>
      <c r="J78" s="47" t="s">
        <v>235</v>
      </c>
      <c r="K78" s="49">
        <v>2015</v>
      </c>
      <c r="L78" s="50">
        <v>42352</v>
      </c>
      <c r="M78" s="51"/>
      <c r="N78" s="47"/>
      <c r="O78" s="47">
        <v>21</v>
      </c>
      <c r="P78" s="52" t="s">
        <v>190</v>
      </c>
      <c r="Q78" s="53" t="s">
        <v>300</v>
      </c>
      <c r="R78" s="31"/>
      <c r="S78" s="32"/>
      <c r="T78" s="33"/>
      <c r="U78" s="33"/>
      <c r="V78" s="33"/>
      <c r="W78" s="33"/>
      <c r="X78" s="33"/>
      <c r="Y78" s="33"/>
      <c r="Z78" s="33"/>
      <c r="AA78" s="54"/>
      <c r="AB78" s="34">
        <f t="shared" si="0"/>
        <v>0</v>
      </c>
      <c r="AC78" s="34">
        <f t="shared" si="1"/>
        <v>0</v>
      </c>
      <c r="AD78" s="34">
        <f t="shared" si="2"/>
        <v>1.5</v>
      </c>
      <c r="AE78" s="34">
        <f t="shared" ref="AE78" si="14">SUM(AB78:AD78)</f>
        <v>1.5</v>
      </c>
      <c r="AF78" s="35"/>
      <c r="AG78" s="35">
        <f t="shared" si="11"/>
        <v>0</v>
      </c>
      <c r="AH78" s="35">
        <f t="shared" si="12"/>
        <v>0</v>
      </c>
      <c r="AI78" s="35">
        <f t="shared" si="13"/>
        <v>0</v>
      </c>
    </row>
    <row r="79" spans="1:46" s="55" customFormat="1" ht="24" x14ac:dyDescent="0.3">
      <c r="A79" s="39">
        <v>5</v>
      </c>
      <c r="B79" s="46" t="s">
        <v>301</v>
      </c>
      <c r="C79" s="47" t="s">
        <v>93</v>
      </c>
      <c r="D79" s="47" t="s">
        <v>53</v>
      </c>
      <c r="E79" s="47"/>
      <c r="F79" s="47"/>
      <c r="G79" s="48"/>
      <c r="H79" s="47">
        <v>2</v>
      </c>
      <c r="I79" s="47" t="s">
        <v>41</v>
      </c>
      <c r="J79" s="47" t="s">
        <v>235</v>
      </c>
      <c r="K79" s="49">
        <v>2015</v>
      </c>
      <c r="L79" s="50">
        <v>42329</v>
      </c>
      <c r="M79" s="51"/>
      <c r="N79" s="47"/>
      <c r="O79" s="47">
        <v>115</v>
      </c>
      <c r="P79" s="52" t="s">
        <v>302</v>
      </c>
      <c r="Q79" s="53" t="s">
        <v>237</v>
      </c>
      <c r="R79" s="31"/>
      <c r="S79" s="32"/>
      <c r="T79" s="33"/>
      <c r="U79" s="33"/>
      <c r="V79" s="33"/>
      <c r="W79" s="33"/>
      <c r="X79" s="33"/>
      <c r="Y79" s="33"/>
      <c r="Z79" s="33"/>
      <c r="AA79" s="54"/>
      <c r="AB79" s="34">
        <f t="shared" si="0"/>
        <v>0</v>
      </c>
      <c r="AC79" s="34">
        <f t="shared" si="1"/>
        <v>0</v>
      </c>
      <c r="AD79" s="34">
        <f t="shared" si="2"/>
        <v>8.2142857142857135</v>
      </c>
      <c r="AE79" s="34">
        <f t="shared" si="3"/>
        <v>8.2142857142857135</v>
      </c>
      <c r="AF79" s="35"/>
      <c r="AG79" s="35">
        <f t="shared" si="11"/>
        <v>0</v>
      </c>
      <c r="AH79" s="35">
        <f t="shared" si="12"/>
        <v>0</v>
      </c>
      <c r="AI79" s="35">
        <f t="shared" si="13"/>
        <v>0</v>
      </c>
    </row>
    <row r="80" spans="1:46" s="55" customFormat="1" ht="36" x14ac:dyDescent="0.3">
      <c r="A80" s="36">
        <v>1</v>
      </c>
      <c r="B80" s="46" t="s">
        <v>303</v>
      </c>
      <c r="C80" s="47" t="s">
        <v>147</v>
      </c>
      <c r="D80" s="47" t="s">
        <v>204</v>
      </c>
      <c r="E80" s="47" t="s">
        <v>244</v>
      </c>
      <c r="F80" s="47">
        <v>110</v>
      </c>
      <c r="G80" s="48">
        <v>56400000</v>
      </c>
      <c r="H80" s="47">
        <v>1</v>
      </c>
      <c r="I80" s="47" t="s">
        <v>41</v>
      </c>
      <c r="J80" s="47" t="s">
        <v>47</v>
      </c>
      <c r="K80" s="49">
        <v>2015</v>
      </c>
      <c r="L80" s="62">
        <v>42313</v>
      </c>
      <c r="M80" s="51">
        <v>43700000</v>
      </c>
      <c r="N80" s="47">
        <v>668</v>
      </c>
      <c r="O80" s="47">
        <v>19</v>
      </c>
      <c r="P80" s="52" t="s">
        <v>304</v>
      </c>
      <c r="Q80" s="53" t="s">
        <v>305</v>
      </c>
      <c r="R80" s="31"/>
      <c r="S80" s="32" t="str">
        <f t="shared" ref="S80:S86" si="15">C80</f>
        <v>Fe</v>
      </c>
      <c r="T80" s="33"/>
      <c r="U80" s="33"/>
      <c r="V80" s="33"/>
      <c r="W80" s="33"/>
      <c r="X80" s="33"/>
      <c r="Y80" s="33"/>
      <c r="Z80" s="33"/>
      <c r="AA80" s="54"/>
      <c r="AB80" s="34">
        <f t="shared" si="0"/>
        <v>23.040587814428893</v>
      </c>
      <c r="AC80" s="34">
        <f t="shared" si="1"/>
        <v>17.128205128205128</v>
      </c>
      <c r="AD80" s="34">
        <f t="shared" si="2"/>
        <v>1.3571428571428572</v>
      </c>
      <c r="AE80" s="34">
        <f t="shared" si="3"/>
        <v>41.525935799776875</v>
      </c>
      <c r="AF80" s="35"/>
      <c r="AG80" s="35">
        <f t="shared" si="11"/>
        <v>41.525935799776875</v>
      </c>
      <c r="AH80" s="35">
        <f t="shared" si="12"/>
        <v>0</v>
      </c>
      <c r="AI80" s="35">
        <f t="shared" si="13"/>
        <v>0</v>
      </c>
    </row>
    <row r="81" spans="1:46" s="55" customFormat="1" ht="24" x14ac:dyDescent="0.3">
      <c r="A81" s="41">
        <v>4</v>
      </c>
      <c r="B81" s="46" t="s">
        <v>306</v>
      </c>
      <c r="C81" s="47" t="s">
        <v>65</v>
      </c>
      <c r="D81" s="47" t="s">
        <v>307</v>
      </c>
      <c r="E81" s="47" t="s">
        <v>307</v>
      </c>
      <c r="F81" s="47" t="s">
        <v>307</v>
      </c>
      <c r="G81" s="48"/>
      <c r="H81" s="47">
        <v>3</v>
      </c>
      <c r="I81" s="47" t="s">
        <v>71</v>
      </c>
      <c r="J81" s="47" t="s">
        <v>47</v>
      </c>
      <c r="K81" s="49">
        <v>2015</v>
      </c>
      <c r="L81" s="50">
        <v>42221</v>
      </c>
      <c r="M81" s="51">
        <v>11356.23</v>
      </c>
      <c r="N81" s="49"/>
      <c r="O81" s="47"/>
      <c r="P81" s="52" t="s">
        <v>308</v>
      </c>
      <c r="Q81" s="53" t="s">
        <v>309</v>
      </c>
      <c r="R81" s="31"/>
      <c r="S81" s="32" t="str">
        <f t="shared" si="15"/>
        <v>Au</v>
      </c>
      <c r="T81" s="33"/>
      <c r="U81" s="33"/>
      <c r="V81" s="33"/>
      <c r="W81" s="33"/>
      <c r="X81" s="33"/>
      <c r="Y81" s="33"/>
      <c r="Z81" s="33"/>
      <c r="AA81" s="54"/>
      <c r="AB81" s="34">
        <f t="shared" si="0"/>
        <v>5.9875106305686907E-3</v>
      </c>
      <c r="AC81" s="34">
        <f t="shared" si="1"/>
        <v>0</v>
      </c>
      <c r="AD81" s="34">
        <f t="shared" si="2"/>
        <v>0</v>
      </c>
      <c r="AE81" s="34">
        <f t="shared" si="3"/>
        <v>5.9875106305686907E-3</v>
      </c>
      <c r="AF81" s="35"/>
      <c r="AG81" s="35">
        <f t="shared" si="11"/>
        <v>0</v>
      </c>
      <c r="AH81" s="35">
        <f t="shared" si="12"/>
        <v>0</v>
      </c>
      <c r="AI81" s="35">
        <f t="shared" si="13"/>
        <v>0</v>
      </c>
    </row>
    <row r="82" spans="1:46" s="55" customFormat="1" ht="67.8" customHeight="1" x14ac:dyDescent="0.3">
      <c r="A82" s="41">
        <v>4</v>
      </c>
      <c r="B82" s="46" t="s">
        <v>310</v>
      </c>
      <c r="C82" s="47" t="s">
        <v>65</v>
      </c>
      <c r="D82" s="47"/>
      <c r="E82" s="47"/>
      <c r="F82" s="47"/>
      <c r="G82" s="48"/>
      <c r="H82" s="47">
        <v>2</v>
      </c>
      <c r="I82" s="47" t="s">
        <v>41</v>
      </c>
      <c r="J82" s="47" t="s">
        <v>47</v>
      </c>
      <c r="K82" s="49">
        <v>2015</v>
      </c>
      <c r="L82" s="50">
        <v>42180</v>
      </c>
      <c r="M82" s="51">
        <v>240</v>
      </c>
      <c r="N82" s="63">
        <v>1</v>
      </c>
      <c r="O82" s="47"/>
      <c r="P82" s="52" t="s">
        <v>311</v>
      </c>
      <c r="Q82" s="53" t="s">
        <v>312</v>
      </c>
      <c r="R82" s="31"/>
      <c r="S82" s="32" t="str">
        <f t="shared" si="15"/>
        <v>Au</v>
      </c>
      <c r="T82" s="33"/>
      <c r="U82" s="33"/>
      <c r="V82" s="33"/>
      <c r="W82" s="33"/>
      <c r="X82" s="33"/>
      <c r="Y82" s="33"/>
      <c r="Z82" s="33"/>
      <c r="AA82" s="54"/>
      <c r="AB82" s="34">
        <f t="shared" si="0"/>
        <v>1.2653869737901449E-4</v>
      </c>
      <c r="AC82" s="34">
        <f t="shared" si="1"/>
        <v>2.564102564102564E-2</v>
      </c>
      <c r="AD82" s="34">
        <f t="shared" si="2"/>
        <v>0</v>
      </c>
      <c r="AE82" s="34">
        <f t="shared" si="3"/>
        <v>2.5767564338404655E-2</v>
      </c>
      <c r="AF82" s="35"/>
      <c r="AG82" s="35">
        <f t="shared" si="11"/>
        <v>0</v>
      </c>
      <c r="AH82" s="35">
        <f t="shared" si="12"/>
        <v>0</v>
      </c>
      <c r="AI82" s="35">
        <f t="shared" si="13"/>
        <v>0</v>
      </c>
    </row>
    <row r="83" spans="1:46" s="55" customFormat="1" ht="36.6" customHeight="1" x14ac:dyDescent="0.3">
      <c r="A83" s="36">
        <v>1</v>
      </c>
      <c r="B83" s="46" t="s">
        <v>313</v>
      </c>
      <c r="C83" s="56" t="s">
        <v>147</v>
      </c>
      <c r="D83" s="56" t="s">
        <v>204</v>
      </c>
      <c r="E83" s="56"/>
      <c r="F83" s="56">
        <v>61.5</v>
      </c>
      <c r="G83" s="48">
        <v>4500000</v>
      </c>
      <c r="H83" s="56">
        <v>1</v>
      </c>
      <c r="I83" s="56" t="s">
        <v>41</v>
      </c>
      <c r="J83" s="56" t="s">
        <v>235</v>
      </c>
      <c r="K83" s="64">
        <v>2014</v>
      </c>
      <c r="L83" s="50">
        <v>41892</v>
      </c>
      <c r="M83" s="65"/>
      <c r="N83" s="49"/>
      <c r="O83" s="47">
        <v>3</v>
      </c>
      <c r="P83" s="66" t="s">
        <v>314</v>
      </c>
      <c r="Q83" s="53" t="s">
        <v>315</v>
      </c>
      <c r="R83" s="31"/>
      <c r="S83" s="32" t="str">
        <f t="shared" si="15"/>
        <v>Fe</v>
      </c>
      <c r="T83" s="33"/>
      <c r="U83" s="33"/>
      <c r="V83" s="33"/>
      <c r="W83" s="33"/>
      <c r="X83" s="33"/>
      <c r="Y83" s="33"/>
      <c r="Z83" s="33"/>
      <c r="AA83" s="54"/>
      <c r="AB83" s="34">
        <f t="shared" si="0"/>
        <v>0</v>
      </c>
      <c r="AC83" s="34">
        <f t="shared" si="1"/>
        <v>0</v>
      </c>
      <c r="AD83" s="34">
        <f t="shared" si="2"/>
        <v>0.21428571428571427</v>
      </c>
      <c r="AE83" s="34">
        <f t="shared" si="3"/>
        <v>0.21428571428571427</v>
      </c>
      <c r="AF83" s="35"/>
      <c r="AG83" s="35">
        <f t="shared" si="11"/>
        <v>0.21428571428571427</v>
      </c>
      <c r="AH83" s="35">
        <f t="shared" si="12"/>
        <v>0</v>
      </c>
      <c r="AI83" s="35">
        <f t="shared" si="13"/>
        <v>0</v>
      </c>
    </row>
    <row r="84" spans="1:46" s="55" customFormat="1" ht="24" x14ac:dyDescent="0.3">
      <c r="A84" s="40">
        <v>3</v>
      </c>
      <c r="B84" s="46" t="s">
        <v>316</v>
      </c>
      <c r="C84" s="56" t="s">
        <v>40</v>
      </c>
      <c r="D84" s="56"/>
      <c r="E84" s="56"/>
      <c r="F84" s="56"/>
      <c r="G84" s="48"/>
      <c r="H84" s="56">
        <v>1</v>
      </c>
      <c r="I84" s="56" t="s">
        <v>41</v>
      </c>
      <c r="J84" s="56" t="s">
        <v>72</v>
      </c>
      <c r="K84" s="64">
        <v>2014</v>
      </c>
      <c r="L84" s="62">
        <v>41858</v>
      </c>
      <c r="M84" s="65">
        <v>40000</v>
      </c>
      <c r="N84" s="49"/>
      <c r="O84" s="47"/>
      <c r="P84" s="66" t="s">
        <v>317</v>
      </c>
      <c r="Q84" s="53" t="s">
        <v>318</v>
      </c>
      <c r="R84" s="31" t="s">
        <v>319</v>
      </c>
      <c r="S84" s="32" t="str">
        <f t="shared" si="15"/>
        <v>Cu</v>
      </c>
      <c r="T84" s="33">
        <v>10000</v>
      </c>
      <c r="U84" s="33">
        <v>0.5</v>
      </c>
      <c r="V84" s="33"/>
      <c r="W84" s="33">
        <v>0.5</v>
      </c>
      <c r="X84" s="33"/>
      <c r="Y84" s="33">
        <v>1000</v>
      </c>
      <c r="Z84" s="33" t="s">
        <v>320</v>
      </c>
      <c r="AA84" s="54"/>
      <c r="AB84" s="34">
        <f t="shared" si="0"/>
        <v>2.1089782896502419E-2</v>
      </c>
      <c r="AC84" s="34">
        <f t="shared" si="1"/>
        <v>0</v>
      </c>
      <c r="AD84" s="34">
        <f t="shared" si="2"/>
        <v>0</v>
      </c>
      <c r="AE84" s="34">
        <f t="shared" si="3"/>
        <v>2.1089782896502419E-2</v>
      </c>
      <c r="AF84" s="35"/>
      <c r="AG84" s="35">
        <f t="shared" si="11"/>
        <v>0</v>
      </c>
      <c r="AH84" s="35">
        <f t="shared" si="12"/>
        <v>0</v>
      </c>
      <c r="AI84" s="35">
        <f t="shared" si="13"/>
        <v>2.1089782896502419E-2</v>
      </c>
    </row>
    <row r="85" spans="1:46" s="55" customFormat="1" ht="24" x14ac:dyDescent="0.3">
      <c r="A85" s="36">
        <v>1</v>
      </c>
      <c r="B85" s="46" t="s">
        <v>321</v>
      </c>
      <c r="C85" s="56" t="s">
        <v>242</v>
      </c>
      <c r="D85" s="56" t="s">
        <v>128</v>
      </c>
      <c r="E85" s="56" t="s">
        <v>244</v>
      </c>
      <c r="F85" s="56">
        <v>40</v>
      </c>
      <c r="G85" s="48">
        <v>74000000</v>
      </c>
      <c r="H85" s="56">
        <v>1</v>
      </c>
      <c r="I85" s="56" t="s">
        <v>41</v>
      </c>
      <c r="J85" s="56" t="s">
        <v>133</v>
      </c>
      <c r="K85" s="64">
        <v>2014</v>
      </c>
      <c r="L85" s="62">
        <v>41855</v>
      </c>
      <c r="M85" s="65">
        <v>23600000</v>
      </c>
      <c r="N85" s="63">
        <v>7</v>
      </c>
      <c r="O85" s="47"/>
      <c r="P85" s="66" t="s">
        <v>322</v>
      </c>
      <c r="Q85" s="53" t="s">
        <v>323</v>
      </c>
      <c r="R85" s="31" t="s">
        <v>319</v>
      </c>
      <c r="S85" s="32" t="str">
        <f t="shared" si="15"/>
        <v>Cu Au</v>
      </c>
      <c r="T85" s="33">
        <v>507</v>
      </c>
      <c r="U85" s="33">
        <v>0.28000000000000003</v>
      </c>
      <c r="V85" s="33">
        <v>0.28999999999999998</v>
      </c>
      <c r="W85" s="33">
        <v>0.51260712781355555</v>
      </c>
      <c r="X85" s="33">
        <v>2005</v>
      </c>
      <c r="Y85" s="33">
        <v>56.362812499999997</v>
      </c>
      <c r="Z85" s="33" t="s">
        <v>320</v>
      </c>
      <c r="AA85" s="54"/>
      <c r="AB85" s="34">
        <f t="shared" si="0"/>
        <v>12.442971908936427</v>
      </c>
      <c r="AC85" s="34">
        <f t="shared" si="1"/>
        <v>0.17948717948717949</v>
      </c>
      <c r="AD85" s="34">
        <f t="shared" si="2"/>
        <v>0</v>
      </c>
      <c r="AE85" s="34">
        <f t="shared" si="3"/>
        <v>12.622459088423605</v>
      </c>
      <c r="AF85" s="35"/>
      <c r="AG85" s="35">
        <f t="shared" si="11"/>
        <v>12.622459088423605</v>
      </c>
      <c r="AH85" s="35">
        <f t="shared" si="12"/>
        <v>0</v>
      </c>
      <c r="AI85" s="35">
        <f t="shared" si="13"/>
        <v>0</v>
      </c>
    </row>
    <row r="86" spans="1:46" s="55" customFormat="1" ht="96" x14ac:dyDescent="0.3">
      <c r="A86" s="42">
        <v>2</v>
      </c>
      <c r="B86" s="46" t="s">
        <v>324</v>
      </c>
      <c r="C86" s="56" t="s">
        <v>325</v>
      </c>
      <c r="D86" s="56"/>
      <c r="E86" s="56"/>
      <c r="F86" s="56"/>
      <c r="G86" s="67" t="s">
        <v>326</v>
      </c>
      <c r="H86" s="56">
        <v>1</v>
      </c>
      <c r="I86" s="56" t="s">
        <v>71</v>
      </c>
      <c r="J86" s="56" t="s">
        <v>42</v>
      </c>
      <c r="K86" s="64">
        <v>2014</v>
      </c>
      <c r="L86" s="62">
        <v>41827</v>
      </c>
      <c r="M86" s="65">
        <v>100000</v>
      </c>
      <c r="N86" s="63"/>
      <c r="O86" s="47"/>
      <c r="P86" s="66" t="s">
        <v>327</v>
      </c>
      <c r="Q86" s="53" t="s">
        <v>328</v>
      </c>
      <c r="R86" s="31"/>
      <c r="S86" s="32" t="str">
        <f t="shared" si="15"/>
        <v>Sb</v>
      </c>
      <c r="T86" s="33"/>
      <c r="U86" s="33"/>
      <c r="V86" s="33"/>
      <c r="W86" s="33"/>
      <c r="X86" s="33"/>
      <c r="Y86" s="33"/>
      <c r="Z86" s="33"/>
      <c r="AA86" s="54"/>
      <c r="AB86" s="34">
        <f t="shared" si="0"/>
        <v>5.2724457241256045E-2</v>
      </c>
      <c r="AC86" s="34"/>
      <c r="AD86" s="34"/>
      <c r="AE86" s="34"/>
      <c r="AF86" s="35"/>
      <c r="AG86" s="35"/>
      <c r="AH86" s="35"/>
      <c r="AI86" s="35"/>
    </row>
    <row r="87" spans="1:46" s="54" customFormat="1" ht="72" x14ac:dyDescent="0.3">
      <c r="A87" s="40">
        <v>3</v>
      </c>
      <c r="B87" s="46" t="s">
        <v>329</v>
      </c>
      <c r="C87" s="56" t="s">
        <v>330</v>
      </c>
      <c r="D87" s="56"/>
      <c r="E87" s="56"/>
      <c r="F87" s="56"/>
      <c r="G87" s="48"/>
      <c r="H87" s="56">
        <v>1</v>
      </c>
      <c r="I87" s="56" t="s">
        <v>41</v>
      </c>
      <c r="J87" s="56" t="s">
        <v>42</v>
      </c>
      <c r="K87" s="64">
        <v>2014</v>
      </c>
      <c r="L87" s="62">
        <v>41742</v>
      </c>
      <c r="M87" s="68">
        <v>80000</v>
      </c>
      <c r="N87" s="63"/>
      <c r="O87" s="47"/>
      <c r="P87" s="66" t="s">
        <v>331</v>
      </c>
      <c r="Q87" s="53" t="s">
        <v>332</v>
      </c>
      <c r="R87" s="31"/>
      <c r="S87" s="32" t="s">
        <v>333</v>
      </c>
      <c r="T87" s="33"/>
      <c r="U87" s="33"/>
      <c r="V87" s="33"/>
      <c r="W87" s="33"/>
      <c r="X87" s="33"/>
      <c r="Y87" s="33"/>
      <c r="Z87" s="33"/>
      <c r="AA87" s="61"/>
      <c r="AB87" s="34">
        <f t="shared" si="0"/>
        <v>4.2179565793004838E-2</v>
      </c>
      <c r="AC87" s="34">
        <f t="shared" si="1"/>
        <v>0</v>
      </c>
      <c r="AD87" s="34">
        <f t="shared" si="2"/>
        <v>0</v>
      </c>
      <c r="AE87" s="34">
        <f t="shared" si="3"/>
        <v>4.2179565793004838E-2</v>
      </c>
      <c r="AF87" s="35"/>
      <c r="AG87" s="35">
        <f>IF(A87=1,AE87,0)</f>
        <v>0</v>
      </c>
      <c r="AH87" s="35">
        <f>IF(A87=2,AE87,0)</f>
        <v>0</v>
      </c>
      <c r="AI87" s="35">
        <f>IF(A87=3,AE87,0)</f>
        <v>4.2179565793004838E-2</v>
      </c>
      <c r="AK87" s="55"/>
      <c r="AL87" s="55"/>
      <c r="AM87" s="55"/>
      <c r="AN87" s="55"/>
      <c r="AO87" s="55"/>
      <c r="AP87" s="55"/>
      <c r="AQ87" s="55"/>
      <c r="AR87" s="55"/>
      <c r="AS87" s="55"/>
      <c r="AT87" s="55"/>
    </row>
    <row r="88" spans="1:46" s="54" customFormat="1" ht="15.6" x14ac:dyDescent="0.3">
      <c r="A88" s="40">
        <v>3</v>
      </c>
      <c r="B88" s="46" t="s">
        <v>334</v>
      </c>
      <c r="C88" s="56" t="s">
        <v>335</v>
      </c>
      <c r="D88" s="56"/>
      <c r="E88" s="56"/>
      <c r="F88" s="56"/>
      <c r="G88" s="48"/>
      <c r="H88" s="56">
        <v>1</v>
      </c>
      <c r="I88" s="56" t="s">
        <v>71</v>
      </c>
      <c r="J88" s="56"/>
      <c r="K88" s="64">
        <v>2014</v>
      </c>
      <c r="L88" s="62">
        <v>41680</v>
      </c>
      <c r="M88" s="68">
        <v>24000</v>
      </c>
      <c r="N88" s="63"/>
      <c r="O88" s="47"/>
      <c r="P88" s="66" t="s">
        <v>112</v>
      </c>
      <c r="Q88" s="53" t="s">
        <v>336</v>
      </c>
      <c r="R88" s="31"/>
      <c r="S88" s="32"/>
      <c r="T88" s="33"/>
      <c r="U88" s="33"/>
      <c r="V88" s="33"/>
      <c r="W88" s="33"/>
      <c r="X88" s="33"/>
      <c r="Y88" s="33"/>
      <c r="Z88" s="33"/>
      <c r="AA88" s="61"/>
      <c r="AB88" s="34">
        <f t="shared" si="0"/>
        <v>1.265386973790145E-2</v>
      </c>
      <c r="AC88" s="34"/>
      <c r="AD88" s="34"/>
      <c r="AE88" s="34"/>
      <c r="AF88" s="35"/>
      <c r="AG88" s="35"/>
      <c r="AH88" s="35"/>
      <c r="AI88" s="35"/>
      <c r="AK88" s="55"/>
      <c r="AL88" s="55"/>
      <c r="AM88" s="55"/>
      <c r="AN88" s="55"/>
      <c r="AO88" s="55"/>
      <c r="AP88" s="55"/>
      <c r="AQ88" s="55"/>
      <c r="AR88" s="55"/>
      <c r="AS88" s="55"/>
      <c r="AT88" s="55"/>
    </row>
    <row r="89" spans="1:46" s="55" customFormat="1" ht="24" x14ac:dyDescent="0.3">
      <c r="A89" s="42">
        <v>2</v>
      </c>
      <c r="B89" s="46" t="s">
        <v>337</v>
      </c>
      <c r="C89" s="56" t="s">
        <v>52</v>
      </c>
      <c r="D89" s="56"/>
      <c r="E89" s="56"/>
      <c r="F89" s="56">
        <v>12</v>
      </c>
      <c r="G89" s="48">
        <v>155000000</v>
      </c>
      <c r="H89" s="56">
        <v>1</v>
      </c>
      <c r="I89" s="56" t="s">
        <v>41</v>
      </c>
      <c r="J89" s="56" t="s">
        <v>47</v>
      </c>
      <c r="K89" s="64">
        <v>2014</v>
      </c>
      <c r="L89" s="62">
        <v>41672</v>
      </c>
      <c r="M89" s="65">
        <v>334000</v>
      </c>
      <c r="N89" s="49"/>
      <c r="O89" s="47"/>
      <c r="P89" s="66" t="s">
        <v>338</v>
      </c>
      <c r="Q89" s="53" t="s">
        <v>339</v>
      </c>
      <c r="R89" s="31"/>
      <c r="S89" s="32" t="str">
        <f t="shared" ref="S89:S152" si="16">C89</f>
        <v>Coal</v>
      </c>
      <c r="T89" s="33"/>
      <c r="U89" s="33"/>
      <c r="V89" s="33"/>
      <c r="W89" s="33"/>
      <c r="X89" s="33"/>
      <c r="Y89" s="33"/>
      <c r="Z89" s="33"/>
      <c r="AA89" s="54"/>
      <c r="AB89" s="34">
        <f t="shared" si="0"/>
        <v>0.17609968718579519</v>
      </c>
      <c r="AC89" s="34">
        <f t="shared" si="1"/>
        <v>0</v>
      </c>
      <c r="AD89" s="34">
        <f t="shared" si="2"/>
        <v>0</v>
      </c>
      <c r="AE89" s="34">
        <f t="shared" si="3"/>
        <v>0.17609968718579519</v>
      </c>
      <c r="AF89" s="35"/>
      <c r="AG89" s="35">
        <f>IF(A89=1,AE89,0)</f>
        <v>0</v>
      </c>
      <c r="AH89" s="35">
        <f>IF(A89=2,AE89,0)</f>
        <v>0.17609968718579519</v>
      </c>
      <c r="AI89" s="35">
        <f>IF(A89=3,AE89,0)</f>
        <v>0</v>
      </c>
    </row>
    <row r="90" spans="1:46" s="55" customFormat="1" ht="28.8" x14ac:dyDescent="0.3">
      <c r="A90" s="40">
        <v>3</v>
      </c>
      <c r="B90" s="46" t="s">
        <v>340</v>
      </c>
      <c r="C90" s="56" t="s">
        <v>341</v>
      </c>
      <c r="D90" s="56"/>
      <c r="E90" s="56"/>
      <c r="F90" s="56"/>
      <c r="G90" s="48"/>
      <c r="H90" s="56">
        <v>2</v>
      </c>
      <c r="I90" s="56" t="s">
        <v>41</v>
      </c>
      <c r="J90" s="56" t="s">
        <v>235</v>
      </c>
      <c r="K90" s="64">
        <v>2013</v>
      </c>
      <c r="L90" s="62">
        <v>41593</v>
      </c>
      <c r="M90" s="65"/>
      <c r="N90" s="49"/>
      <c r="O90" s="47"/>
      <c r="P90" s="66" t="s">
        <v>342</v>
      </c>
      <c r="Q90" s="53" t="s">
        <v>343</v>
      </c>
      <c r="R90" s="31"/>
      <c r="S90" s="32" t="str">
        <f t="shared" si="16"/>
        <v>Cu Mo</v>
      </c>
      <c r="T90" s="33"/>
      <c r="U90" s="33"/>
      <c r="V90" s="33"/>
      <c r="W90" s="33"/>
      <c r="X90" s="33"/>
      <c r="Y90" s="33"/>
      <c r="Z90" s="33"/>
      <c r="AA90" s="54"/>
      <c r="AB90" s="34">
        <f t="shared" si="0"/>
        <v>0</v>
      </c>
      <c r="AC90" s="34">
        <f t="shared" si="1"/>
        <v>0</v>
      </c>
      <c r="AD90" s="34">
        <f t="shared" si="2"/>
        <v>0</v>
      </c>
      <c r="AE90" s="34">
        <f t="shared" si="3"/>
        <v>0</v>
      </c>
      <c r="AF90" s="35"/>
      <c r="AG90" s="35">
        <f>IF(A90=1,AE90,0)</f>
        <v>0</v>
      </c>
      <c r="AH90" s="35">
        <f>IF(A90=2,AE90,0)</f>
        <v>0</v>
      </c>
      <c r="AI90" s="35">
        <f>IF(A90=3,AE90,0)</f>
        <v>0</v>
      </c>
    </row>
    <row r="91" spans="1:46" s="55" customFormat="1" ht="48" x14ac:dyDescent="0.3">
      <c r="A91" s="42">
        <v>2</v>
      </c>
      <c r="B91" s="46" t="s">
        <v>344</v>
      </c>
      <c r="C91" s="56" t="s">
        <v>52</v>
      </c>
      <c r="D91" s="56"/>
      <c r="E91" s="56"/>
      <c r="F91" s="56"/>
      <c r="G91" s="48"/>
      <c r="H91" s="56">
        <v>1</v>
      </c>
      <c r="I91" s="56" t="s">
        <v>71</v>
      </c>
      <c r="J91" s="56" t="s">
        <v>235</v>
      </c>
      <c r="K91" s="64">
        <v>2013</v>
      </c>
      <c r="L91" s="62">
        <v>41578</v>
      </c>
      <c r="M91" s="65">
        <v>670000</v>
      </c>
      <c r="N91" s="47">
        <v>180</v>
      </c>
      <c r="O91" s="47"/>
      <c r="P91" s="66" t="s">
        <v>345</v>
      </c>
      <c r="Q91" s="53" t="s">
        <v>346</v>
      </c>
      <c r="R91" s="31"/>
      <c r="S91" s="32" t="str">
        <f t="shared" si="16"/>
        <v>Coal</v>
      </c>
      <c r="T91" s="33"/>
      <c r="U91" s="33"/>
      <c r="V91" s="33"/>
      <c r="W91" s="33"/>
      <c r="X91" s="33"/>
      <c r="Y91" s="33"/>
      <c r="Z91" s="33"/>
      <c r="AA91" s="54"/>
      <c r="AB91" s="34">
        <f t="shared" si="0"/>
        <v>0.35325386351641552</v>
      </c>
      <c r="AC91" s="34">
        <f t="shared" si="1"/>
        <v>4.615384615384615</v>
      </c>
      <c r="AD91" s="34">
        <f t="shared" si="2"/>
        <v>0</v>
      </c>
      <c r="AE91" s="34">
        <f t="shared" si="3"/>
        <v>4.9686384789010303</v>
      </c>
      <c r="AF91" s="35"/>
      <c r="AG91" s="35">
        <f>IF(A91=1,AE91,0)</f>
        <v>0</v>
      </c>
      <c r="AH91" s="35">
        <f>IF(A91=2,AE91,0)</f>
        <v>4.9686384789010303</v>
      </c>
      <c r="AI91" s="35">
        <f>IF(A91=3,AE91,0)</f>
        <v>0</v>
      </c>
    </row>
    <row r="92" spans="1:46" s="55" customFormat="1" ht="24" x14ac:dyDescent="0.3">
      <c r="A92" s="40">
        <v>3</v>
      </c>
      <c r="B92" s="46" t="s">
        <v>347</v>
      </c>
      <c r="C92" s="56" t="s">
        <v>52</v>
      </c>
      <c r="D92" s="56"/>
      <c r="E92" s="56"/>
      <c r="F92" s="56"/>
      <c r="G92" s="48"/>
      <c r="H92" s="56">
        <v>1</v>
      </c>
      <c r="I92" s="56" t="s">
        <v>41</v>
      </c>
      <c r="J92" s="56" t="s">
        <v>42</v>
      </c>
      <c r="K92" s="64">
        <v>2013</v>
      </c>
      <c r="L92" s="62">
        <v>41510</v>
      </c>
      <c r="M92" s="65">
        <v>30</v>
      </c>
      <c r="N92" s="47">
        <v>30</v>
      </c>
      <c r="O92" s="47"/>
      <c r="P92" s="66" t="s">
        <v>348</v>
      </c>
      <c r="Q92" s="53" t="s">
        <v>349</v>
      </c>
      <c r="R92" s="31"/>
      <c r="S92" s="32" t="str">
        <f t="shared" si="16"/>
        <v>Coal</v>
      </c>
      <c r="T92" s="33"/>
      <c r="U92" s="33"/>
      <c r="V92" s="33"/>
      <c r="W92" s="33"/>
      <c r="X92" s="33"/>
      <c r="Y92" s="33"/>
      <c r="Z92" s="33"/>
      <c r="AA92" s="54"/>
      <c r="AB92" s="34">
        <f t="shared" si="0"/>
        <v>1.5817337172376812E-5</v>
      </c>
      <c r="AC92" s="34">
        <f t="shared" si="1"/>
        <v>0.76923076923076927</v>
      </c>
      <c r="AD92" s="34">
        <f t="shared" si="2"/>
        <v>0</v>
      </c>
      <c r="AE92" s="34">
        <f t="shared" si="3"/>
        <v>0.76924658656794165</v>
      </c>
      <c r="AF92" s="35"/>
      <c r="AG92" s="35">
        <f>IF(A92=1,AE92,0)</f>
        <v>0</v>
      </c>
      <c r="AH92" s="35">
        <f>IF(A92=2,AE92,0)</f>
        <v>0</v>
      </c>
      <c r="AI92" s="35">
        <f>IF(A92=3,AE92,0)</f>
        <v>0.76924658656794165</v>
      </c>
    </row>
    <row r="93" spans="1:46" s="55" customFormat="1" ht="28.8" x14ac:dyDescent="0.3">
      <c r="A93" s="40">
        <v>3</v>
      </c>
      <c r="B93" s="46" t="s">
        <v>350</v>
      </c>
      <c r="C93" s="56" t="s">
        <v>65</v>
      </c>
      <c r="D93" s="56"/>
      <c r="E93" s="56"/>
      <c r="F93" s="56"/>
      <c r="G93" s="48"/>
      <c r="H93" s="56">
        <v>1</v>
      </c>
      <c r="I93" s="56" t="s">
        <v>71</v>
      </c>
      <c r="J93" s="56" t="s">
        <v>42</v>
      </c>
      <c r="K93" s="64">
        <v>2013</v>
      </c>
      <c r="L93" s="57">
        <v>41395</v>
      </c>
      <c r="M93" s="65">
        <v>57000</v>
      </c>
      <c r="N93" s="49"/>
      <c r="O93" s="47"/>
      <c r="P93" s="66" t="s">
        <v>351</v>
      </c>
      <c r="Q93" s="53" t="s">
        <v>352</v>
      </c>
      <c r="R93" s="31"/>
      <c r="S93" s="32" t="str">
        <f t="shared" si="16"/>
        <v>Au</v>
      </c>
      <c r="T93" s="33"/>
      <c r="U93" s="33"/>
      <c r="V93" s="33"/>
      <c r="W93" s="33"/>
      <c r="X93" s="33"/>
      <c r="Y93" s="33"/>
      <c r="Z93" s="33"/>
      <c r="AA93" s="54"/>
      <c r="AB93" s="34">
        <f t="shared" si="0"/>
        <v>3.0052940627515946E-2</v>
      </c>
      <c r="AC93" s="34">
        <f t="shared" si="1"/>
        <v>0</v>
      </c>
      <c r="AD93" s="34">
        <f t="shared" si="2"/>
        <v>0</v>
      </c>
      <c r="AE93" s="34">
        <f t="shared" si="3"/>
        <v>3.0052940627515946E-2</v>
      </c>
      <c r="AF93" s="35"/>
      <c r="AG93" s="35">
        <f>IF(A93=1,AE93,0)</f>
        <v>0</v>
      </c>
      <c r="AH93" s="35">
        <f>IF(A93=2,AE93,0)</f>
        <v>0</v>
      </c>
      <c r="AI93" s="35">
        <f>IF(A93=3,AE93,0)</f>
        <v>3.0052940627515946E-2</v>
      </c>
    </row>
    <row r="94" spans="1:46" s="55" customFormat="1" ht="36" x14ac:dyDescent="0.3">
      <c r="A94" s="36">
        <v>1</v>
      </c>
      <c r="B94" s="46" t="s">
        <v>353</v>
      </c>
      <c r="C94" s="56" t="s">
        <v>57</v>
      </c>
      <c r="D94" s="56"/>
      <c r="E94" s="56"/>
      <c r="F94" s="56"/>
      <c r="G94" s="48"/>
      <c r="H94" s="56">
        <v>1</v>
      </c>
      <c r="I94" s="56"/>
      <c r="J94" s="56" t="s">
        <v>42</v>
      </c>
      <c r="K94" s="64">
        <v>2013</v>
      </c>
      <c r="L94" s="62">
        <v>41294</v>
      </c>
      <c r="M94" s="65">
        <v>300000</v>
      </c>
      <c r="N94" s="49">
        <v>130</v>
      </c>
      <c r="O94" s="47">
        <v>4</v>
      </c>
      <c r="P94" s="66" t="s">
        <v>112</v>
      </c>
      <c r="Q94" s="53" t="s">
        <v>354</v>
      </c>
      <c r="R94" s="31"/>
      <c r="S94" s="32" t="str">
        <f t="shared" si="16"/>
        <v>Au Ag</v>
      </c>
      <c r="T94" s="33"/>
      <c r="U94" s="33"/>
      <c r="V94" s="33"/>
      <c r="W94" s="33"/>
      <c r="X94" s="33"/>
      <c r="Y94" s="33"/>
      <c r="Z94" s="33"/>
      <c r="AA94" s="54"/>
      <c r="AB94" s="34">
        <f t="shared" si="0"/>
        <v>0.15817337172376814</v>
      </c>
      <c r="AC94" s="34"/>
      <c r="AD94" s="34"/>
      <c r="AE94" s="34"/>
      <c r="AF94" s="35"/>
      <c r="AG94" s="35"/>
      <c r="AH94" s="35"/>
      <c r="AI94" s="35"/>
    </row>
    <row r="95" spans="1:46" s="55" customFormat="1" ht="49.8" customHeight="1" x14ac:dyDescent="0.3">
      <c r="A95" s="42">
        <v>2</v>
      </c>
      <c r="B95" s="46" t="s">
        <v>355</v>
      </c>
      <c r="C95" s="56" t="s">
        <v>40</v>
      </c>
      <c r="D95" s="56" t="s">
        <v>123</v>
      </c>
      <c r="E95" s="56" t="s">
        <v>356</v>
      </c>
      <c r="F95" s="56">
        <v>7</v>
      </c>
      <c r="G95" s="48">
        <v>800000</v>
      </c>
      <c r="H95" s="56">
        <v>1</v>
      </c>
      <c r="I95" s="56" t="s">
        <v>71</v>
      </c>
      <c r="J95" s="56" t="s">
        <v>72</v>
      </c>
      <c r="K95" s="64">
        <v>2012</v>
      </c>
      <c r="L95" s="62">
        <v>41260</v>
      </c>
      <c r="M95" s="65">
        <v>100000</v>
      </c>
      <c r="N95" s="49">
        <v>0.5</v>
      </c>
      <c r="O95" s="47"/>
      <c r="P95" s="66" t="s">
        <v>357</v>
      </c>
      <c r="Q95" s="53" t="s">
        <v>358</v>
      </c>
      <c r="R95" s="31"/>
      <c r="S95" s="32" t="str">
        <f t="shared" si="16"/>
        <v>Cu</v>
      </c>
      <c r="T95" s="33"/>
      <c r="U95" s="33"/>
      <c r="V95" s="33"/>
      <c r="W95" s="33"/>
      <c r="X95" s="33"/>
      <c r="Y95" s="33"/>
      <c r="Z95" s="33"/>
      <c r="AA95" s="54"/>
      <c r="AB95" s="34">
        <f t="shared" si="0"/>
        <v>5.2724457241256045E-2</v>
      </c>
      <c r="AC95" s="34">
        <f t="shared" si="1"/>
        <v>1.282051282051282E-2</v>
      </c>
      <c r="AD95" s="34">
        <f t="shared" si="2"/>
        <v>0</v>
      </c>
      <c r="AE95" s="34">
        <f t="shared" si="3"/>
        <v>6.5544970061768862E-2</v>
      </c>
      <c r="AF95" s="35"/>
      <c r="AG95" s="35">
        <f t="shared" ref="AG95:AG101" si="17">IF(A95=1,AE95,0)</f>
        <v>0</v>
      </c>
      <c r="AH95" s="35">
        <f t="shared" ref="AH95:AH101" si="18">IF(A95=2,AE95,0)</f>
        <v>6.5544970061768862E-2</v>
      </c>
      <c r="AI95" s="35">
        <f t="shared" ref="AI95:AI101" si="19">IF(A95=3,AE95,0)</f>
        <v>0</v>
      </c>
    </row>
    <row r="96" spans="1:46" s="55" customFormat="1" ht="74.400000000000006" customHeight="1" x14ac:dyDescent="0.3">
      <c r="A96" s="42">
        <v>2</v>
      </c>
      <c r="B96" s="46" t="s">
        <v>359</v>
      </c>
      <c r="C96" s="56" t="s">
        <v>360</v>
      </c>
      <c r="D96" s="56"/>
      <c r="E96" s="56"/>
      <c r="F96" s="56">
        <v>25</v>
      </c>
      <c r="G96" s="48">
        <v>5400000</v>
      </c>
      <c r="H96" s="56">
        <v>1</v>
      </c>
      <c r="I96" s="56" t="s">
        <v>41</v>
      </c>
      <c r="J96" s="56" t="s">
        <v>86</v>
      </c>
      <c r="K96" s="64">
        <v>2012</v>
      </c>
      <c r="L96" s="62">
        <v>41217</v>
      </c>
      <c r="M96" s="65">
        <v>240000</v>
      </c>
      <c r="N96" s="49"/>
      <c r="O96" s="47"/>
      <c r="P96" s="66" t="s">
        <v>314</v>
      </c>
      <c r="Q96" s="53" t="s">
        <v>361</v>
      </c>
      <c r="R96" s="31"/>
      <c r="S96" s="32" t="str">
        <f t="shared" si="16"/>
        <v>Ni Cu Zn U</v>
      </c>
      <c r="T96" s="33"/>
      <c r="U96" s="33"/>
      <c r="V96" s="33"/>
      <c r="W96" s="33"/>
      <c r="X96" s="33"/>
      <c r="Y96" s="33"/>
      <c r="Z96" s="33"/>
      <c r="AA96" s="54"/>
      <c r="AB96" s="34">
        <f t="shared" si="0"/>
        <v>0.12653869737901452</v>
      </c>
      <c r="AC96" s="34">
        <f t="shared" si="1"/>
        <v>0</v>
      </c>
      <c r="AD96" s="34">
        <f t="shared" si="2"/>
        <v>0</v>
      </c>
      <c r="AE96" s="34">
        <f t="shared" si="3"/>
        <v>0.12653869737901452</v>
      </c>
      <c r="AF96" s="35"/>
      <c r="AG96" s="35">
        <f t="shared" si="17"/>
        <v>0</v>
      </c>
      <c r="AH96" s="35">
        <f t="shared" si="18"/>
        <v>0.12653869737901452</v>
      </c>
      <c r="AI96" s="35">
        <f t="shared" si="19"/>
        <v>0</v>
      </c>
    </row>
    <row r="97" spans="1:46" s="55" customFormat="1" ht="33" customHeight="1" x14ac:dyDescent="0.3">
      <c r="A97" s="36">
        <v>1</v>
      </c>
      <c r="B97" s="46" t="s">
        <v>362</v>
      </c>
      <c r="C97" s="56" t="s">
        <v>363</v>
      </c>
      <c r="D97" s="56"/>
      <c r="E97" s="56"/>
      <c r="F97" s="56"/>
      <c r="G97" s="48">
        <v>102000000</v>
      </c>
      <c r="H97" s="56">
        <v>1</v>
      </c>
      <c r="I97" s="56" t="s">
        <v>41</v>
      </c>
      <c r="J97" s="56" t="s">
        <v>42</v>
      </c>
      <c r="K97" s="64">
        <v>2012</v>
      </c>
      <c r="L97" s="62">
        <v>41123</v>
      </c>
      <c r="M97" s="65">
        <v>13000000</v>
      </c>
      <c r="N97" s="49"/>
      <c r="O97" s="47"/>
      <c r="P97" s="66" t="s">
        <v>364</v>
      </c>
      <c r="Q97" s="53" t="s">
        <v>365</v>
      </c>
      <c r="R97" s="31" t="s">
        <v>319</v>
      </c>
      <c r="S97" s="32" t="str">
        <f t="shared" si="16"/>
        <v>Au Cu</v>
      </c>
      <c r="T97" s="33">
        <v>590</v>
      </c>
      <c r="U97" s="33">
        <v>0.3</v>
      </c>
      <c r="V97" s="33">
        <v>0.35</v>
      </c>
      <c r="W97" s="33">
        <f>U97+V97*1100/2/22.046/31.1034</f>
        <v>0.58073274046463597</v>
      </c>
      <c r="X97" s="33">
        <v>1958</v>
      </c>
      <c r="Y97" s="33">
        <v>325</v>
      </c>
      <c r="Z97" s="33" t="s">
        <v>320</v>
      </c>
      <c r="AA97" s="54"/>
      <c r="AB97" s="34">
        <f t="shared" si="0"/>
        <v>6.8541794413632857</v>
      </c>
      <c r="AC97" s="34">
        <f t="shared" si="1"/>
        <v>0</v>
      </c>
      <c r="AD97" s="34">
        <f t="shared" si="2"/>
        <v>0</v>
      </c>
      <c r="AE97" s="34">
        <f t="shared" si="3"/>
        <v>6.8541794413632857</v>
      </c>
      <c r="AF97" s="35"/>
      <c r="AG97" s="35">
        <f t="shared" si="17"/>
        <v>6.8541794413632857</v>
      </c>
      <c r="AH97" s="35">
        <f t="shared" si="18"/>
        <v>0</v>
      </c>
      <c r="AI97" s="35">
        <f t="shared" si="19"/>
        <v>0</v>
      </c>
    </row>
    <row r="98" spans="1:46" s="55" customFormat="1" ht="60" x14ac:dyDescent="0.3">
      <c r="A98" s="40">
        <v>3</v>
      </c>
      <c r="B98" s="46" t="s">
        <v>366</v>
      </c>
      <c r="C98" s="56" t="s">
        <v>61</v>
      </c>
      <c r="D98" s="56"/>
      <c r="E98" s="56"/>
      <c r="F98" s="56">
        <v>25</v>
      </c>
      <c r="G98" s="48">
        <v>1800000</v>
      </c>
      <c r="H98" s="56">
        <v>1</v>
      </c>
      <c r="I98" s="56" t="s">
        <v>71</v>
      </c>
      <c r="J98" s="56" t="s">
        <v>86</v>
      </c>
      <c r="K98" s="64">
        <v>2012</v>
      </c>
      <c r="L98" s="62">
        <v>41101</v>
      </c>
      <c r="M98" s="65"/>
      <c r="N98" s="49"/>
      <c r="O98" s="47"/>
      <c r="P98" s="66" t="s">
        <v>367</v>
      </c>
      <c r="Q98" s="69" t="s">
        <v>368</v>
      </c>
      <c r="R98" s="31"/>
      <c r="S98" s="32" t="str">
        <f t="shared" si="16"/>
        <v>Pb Zn</v>
      </c>
      <c r="T98" s="33"/>
      <c r="U98" s="33"/>
      <c r="V98" s="33"/>
      <c r="W98" s="33"/>
      <c r="X98" s="33"/>
      <c r="Y98" s="33"/>
      <c r="Z98" s="33"/>
      <c r="AA98" s="54"/>
      <c r="AB98" s="34">
        <f t="shared" si="0"/>
        <v>0</v>
      </c>
      <c r="AC98" s="34">
        <f t="shared" si="1"/>
        <v>0</v>
      </c>
      <c r="AD98" s="34">
        <f t="shared" si="2"/>
        <v>0</v>
      </c>
      <c r="AE98" s="34">
        <f t="shared" si="3"/>
        <v>0</v>
      </c>
      <c r="AF98" s="35"/>
      <c r="AG98" s="35">
        <f t="shared" si="17"/>
        <v>0</v>
      </c>
      <c r="AH98" s="35">
        <f t="shared" si="18"/>
        <v>0</v>
      </c>
      <c r="AI98" s="35">
        <f t="shared" si="19"/>
        <v>0</v>
      </c>
    </row>
    <row r="99" spans="1:46" s="55" customFormat="1" ht="24" x14ac:dyDescent="0.3">
      <c r="A99" s="40">
        <v>3</v>
      </c>
      <c r="B99" s="46" t="s">
        <v>369</v>
      </c>
      <c r="C99" s="56" t="s">
        <v>65</v>
      </c>
      <c r="D99" s="56"/>
      <c r="E99" s="56"/>
      <c r="F99" s="56"/>
      <c r="G99" s="48"/>
      <c r="H99" s="56">
        <v>1</v>
      </c>
      <c r="I99" s="56" t="s">
        <v>41</v>
      </c>
      <c r="J99" s="56" t="s">
        <v>82</v>
      </c>
      <c r="K99" s="64">
        <v>2012</v>
      </c>
      <c r="L99" s="62">
        <v>41012</v>
      </c>
      <c r="M99" s="65"/>
      <c r="N99" s="49"/>
      <c r="O99" s="47"/>
      <c r="P99" s="66" t="s">
        <v>370</v>
      </c>
      <c r="Q99" s="53" t="s">
        <v>371</v>
      </c>
      <c r="R99" s="31"/>
      <c r="S99" s="32" t="str">
        <f t="shared" si="16"/>
        <v>Au</v>
      </c>
      <c r="T99" s="33"/>
      <c r="U99" s="33"/>
      <c r="V99" s="33"/>
      <c r="W99" s="33"/>
      <c r="X99" s="33"/>
      <c r="Y99" s="33"/>
      <c r="Z99" s="33"/>
      <c r="AA99" s="54"/>
      <c r="AB99" s="34">
        <f t="shared" si="0"/>
        <v>0</v>
      </c>
      <c r="AC99" s="34">
        <f t="shared" si="1"/>
        <v>0</v>
      </c>
      <c r="AD99" s="34">
        <f t="shared" si="2"/>
        <v>0</v>
      </c>
      <c r="AE99" s="34">
        <f t="shared" si="3"/>
        <v>0</v>
      </c>
      <c r="AF99" s="35"/>
      <c r="AG99" s="35">
        <f t="shared" si="17"/>
        <v>0</v>
      </c>
      <c r="AH99" s="35">
        <f t="shared" si="18"/>
        <v>0</v>
      </c>
      <c r="AI99" s="35">
        <f t="shared" si="19"/>
        <v>0</v>
      </c>
    </row>
    <row r="100" spans="1:46" s="54" customFormat="1" ht="28.8" x14ac:dyDescent="0.3">
      <c r="A100" s="40">
        <v>3</v>
      </c>
      <c r="B100" s="46" t="s">
        <v>372</v>
      </c>
      <c r="C100" s="56" t="s">
        <v>65</v>
      </c>
      <c r="D100" s="56" t="s">
        <v>101</v>
      </c>
      <c r="E100" s="56"/>
      <c r="F100" s="56"/>
      <c r="G100" s="48"/>
      <c r="H100" s="56">
        <v>1</v>
      </c>
      <c r="I100" s="56" t="s">
        <v>41</v>
      </c>
      <c r="J100" s="56" t="s">
        <v>42</v>
      </c>
      <c r="K100" s="64">
        <v>2012</v>
      </c>
      <c r="L100" s="62">
        <v>40909</v>
      </c>
      <c r="M100" s="65">
        <v>900</v>
      </c>
      <c r="N100" s="49"/>
      <c r="O100" s="47"/>
      <c r="P100" s="66" t="s">
        <v>373</v>
      </c>
      <c r="Q100" s="53" t="s">
        <v>374</v>
      </c>
      <c r="R100" s="31"/>
      <c r="S100" s="32" t="str">
        <f t="shared" si="16"/>
        <v>Au</v>
      </c>
      <c r="T100" s="33"/>
      <c r="U100" s="33"/>
      <c r="V100" s="33"/>
      <c r="W100" s="33"/>
      <c r="X100" s="33"/>
      <c r="Y100" s="33"/>
      <c r="Z100" s="33"/>
      <c r="AA100" s="61"/>
      <c r="AB100" s="34">
        <f t="shared" si="0"/>
        <v>4.7452011517130438E-4</v>
      </c>
      <c r="AC100" s="34">
        <f t="shared" si="1"/>
        <v>0</v>
      </c>
      <c r="AD100" s="34">
        <f t="shared" si="2"/>
        <v>0</v>
      </c>
      <c r="AE100" s="34">
        <f t="shared" si="3"/>
        <v>4.7452011517130438E-4</v>
      </c>
      <c r="AF100" s="35"/>
      <c r="AG100" s="35">
        <f t="shared" si="17"/>
        <v>0</v>
      </c>
      <c r="AH100" s="35">
        <f t="shared" si="18"/>
        <v>0</v>
      </c>
      <c r="AI100" s="35">
        <f t="shared" si="19"/>
        <v>4.7452011517130438E-4</v>
      </c>
      <c r="AK100" s="55"/>
      <c r="AL100" s="55"/>
      <c r="AM100" s="55"/>
      <c r="AN100" s="55"/>
      <c r="AO100" s="55"/>
      <c r="AP100" s="55"/>
      <c r="AQ100" s="55"/>
      <c r="AR100" s="55"/>
      <c r="AS100" s="55"/>
      <c r="AT100" s="55"/>
    </row>
    <row r="101" spans="1:46" s="55" customFormat="1" ht="48" x14ac:dyDescent="0.3">
      <c r="A101" s="40">
        <v>3</v>
      </c>
      <c r="B101" s="46" t="s">
        <v>375</v>
      </c>
      <c r="C101" s="56" t="s">
        <v>376</v>
      </c>
      <c r="D101" s="56"/>
      <c r="E101" s="56"/>
      <c r="F101" s="56"/>
      <c r="G101" s="48"/>
      <c r="H101" s="56">
        <v>1</v>
      </c>
      <c r="I101" s="56" t="s">
        <v>41</v>
      </c>
      <c r="J101" s="56" t="s">
        <v>42</v>
      </c>
      <c r="K101" s="64">
        <v>2011</v>
      </c>
      <c r="L101" s="62">
        <v>40745</v>
      </c>
      <c r="M101" s="65">
        <v>10000</v>
      </c>
      <c r="N101" s="49"/>
      <c r="O101" s="47"/>
      <c r="P101" s="66" t="s">
        <v>377</v>
      </c>
      <c r="Q101" s="53" t="s">
        <v>378</v>
      </c>
      <c r="R101" s="31"/>
      <c r="S101" s="32" t="str">
        <f t="shared" si="16"/>
        <v>Mn</v>
      </c>
      <c r="T101" s="33"/>
      <c r="U101" s="33"/>
      <c r="V101" s="33"/>
      <c r="W101" s="33"/>
      <c r="X101" s="33"/>
      <c r="Y101" s="33"/>
      <c r="Z101" s="33"/>
      <c r="AA101" s="54"/>
      <c r="AB101" s="34">
        <f t="shared" si="0"/>
        <v>5.2724457241256047E-3</v>
      </c>
      <c r="AC101" s="34">
        <f t="shared" si="1"/>
        <v>0</v>
      </c>
      <c r="AD101" s="34">
        <f t="shared" si="2"/>
        <v>0</v>
      </c>
      <c r="AE101" s="34">
        <f t="shared" si="3"/>
        <v>5.2724457241256047E-3</v>
      </c>
      <c r="AF101" s="35"/>
      <c r="AG101" s="35">
        <f t="shared" si="17"/>
        <v>0</v>
      </c>
      <c r="AH101" s="35">
        <f t="shared" si="18"/>
        <v>0</v>
      </c>
      <c r="AI101" s="35">
        <f t="shared" si="19"/>
        <v>5.2724457241256047E-3</v>
      </c>
    </row>
    <row r="102" spans="1:46" s="55" customFormat="1" ht="15.6" x14ac:dyDescent="0.3">
      <c r="A102" s="40">
        <v>3</v>
      </c>
      <c r="B102" s="46" t="s">
        <v>379</v>
      </c>
      <c r="C102" s="56" t="s">
        <v>40</v>
      </c>
      <c r="D102" s="56"/>
      <c r="E102" s="56"/>
      <c r="F102" s="56"/>
      <c r="G102" s="48"/>
      <c r="H102" s="56">
        <v>1</v>
      </c>
      <c r="I102" s="56" t="s">
        <v>41</v>
      </c>
      <c r="J102" s="56" t="s">
        <v>47</v>
      </c>
      <c r="K102" s="64">
        <v>2011</v>
      </c>
      <c r="L102" s="62">
        <v>40668</v>
      </c>
      <c r="M102" s="65">
        <v>3600</v>
      </c>
      <c r="N102" s="49"/>
      <c r="O102" s="47"/>
      <c r="P102" s="70" t="s">
        <v>380</v>
      </c>
      <c r="Q102" s="53" t="s">
        <v>381</v>
      </c>
      <c r="R102" s="31"/>
      <c r="S102" s="32" t="str">
        <f t="shared" si="16"/>
        <v>Cu</v>
      </c>
      <c r="T102" s="33"/>
      <c r="U102" s="33"/>
      <c r="V102" s="33"/>
      <c r="W102" s="33"/>
      <c r="X102" s="33"/>
      <c r="Y102" s="33"/>
      <c r="Z102" s="33"/>
      <c r="AA102" s="54"/>
      <c r="AB102" s="34">
        <f t="shared" si="0"/>
        <v>1.8980804606852175E-3</v>
      </c>
      <c r="AC102" s="34"/>
      <c r="AD102" s="34"/>
      <c r="AE102" s="34"/>
      <c r="AF102" s="35"/>
      <c r="AG102" s="35"/>
      <c r="AH102" s="35"/>
      <c r="AI102" s="35"/>
    </row>
    <row r="103" spans="1:46" s="55" customFormat="1" ht="15.6" x14ac:dyDescent="0.3">
      <c r="A103" s="42">
        <v>2</v>
      </c>
      <c r="B103" s="46" t="s">
        <v>382</v>
      </c>
      <c r="C103" s="56" t="s">
        <v>147</v>
      </c>
      <c r="D103" s="56"/>
      <c r="E103" s="56"/>
      <c r="F103" s="56"/>
      <c r="G103" s="48"/>
      <c r="H103" s="56">
        <v>1</v>
      </c>
      <c r="I103" s="56" t="s">
        <v>41</v>
      </c>
      <c r="J103" s="56" t="s">
        <v>235</v>
      </c>
      <c r="K103" s="64">
        <v>2011</v>
      </c>
      <c r="L103" s="57">
        <v>40664</v>
      </c>
      <c r="M103" s="65">
        <v>200000</v>
      </c>
      <c r="N103" s="49"/>
      <c r="O103" s="47"/>
      <c r="P103" s="66" t="s">
        <v>383</v>
      </c>
      <c r="Q103" s="66" t="s">
        <v>384</v>
      </c>
      <c r="R103" s="31"/>
      <c r="S103" s="32" t="str">
        <f t="shared" si="16"/>
        <v>Fe</v>
      </c>
      <c r="T103" s="33"/>
      <c r="U103" s="33"/>
      <c r="V103" s="33"/>
      <c r="W103" s="33"/>
      <c r="X103" s="33"/>
      <c r="Y103" s="33"/>
      <c r="Z103" s="33"/>
      <c r="AA103" s="54"/>
      <c r="AB103" s="34">
        <f t="shared" si="0"/>
        <v>0.10544891448251209</v>
      </c>
      <c r="AC103" s="34">
        <f t="shared" ref="AC103:AC144" si="20">N103/39</f>
        <v>0</v>
      </c>
      <c r="AD103" s="34">
        <f t="shared" ref="AD103:AD144" si="21">O103/14</f>
        <v>0</v>
      </c>
      <c r="AE103" s="34">
        <f t="shared" ref="AE103:AE144" si="22">SUM(AB103:AD103)</f>
        <v>0.10544891448251209</v>
      </c>
      <c r="AF103" s="35"/>
      <c r="AG103" s="35">
        <f>IF(A103=1,AE103,0)</f>
        <v>0</v>
      </c>
      <c r="AH103" s="35">
        <f>IF(A103=2,AE103,0)</f>
        <v>0.10544891448251209</v>
      </c>
      <c r="AI103" s="35">
        <f>IF(A103=3,AE103,0)</f>
        <v>0</v>
      </c>
    </row>
    <row r="104" spans="1:46" s="55" customFormat="1" ht="15.6" x14ac:dyDescent="0.3">
      <c r="A104" s="40">
        <v>3</v>
      </c>
      <c r="B104" s="46" t="s">
        <v>385</v>
      </c>
      <c r="C104" s="56" t="s">
        <v>57</v>
      </c>
      <c r="D104" s="56" t="s">
        <v>204</v>
      </c>
      <c r="E104" s="56"/>
      <c r="F104" s="56">
        <v>36</v>
      </c>
      <c r="G104" s="48">
        <v>400000</v>
      </c>
      <c r="H104" s="56">
        <v>1</v>
      </c>
      <c r="I104" s="56"/>
      <c r="J104" s="56" t="s">
        <v>386</v>
      </c>
      <c r="K104" s="64">
        <v>2011</v>
      </c>
      <c r="L104" s="62">
        <v>40613</v>
      </c>
      <c r="M104" s="65">
        <v>41000</v>
      </c>
      <c r="N104" s="49"/>
      <c r="O104" s="47">
        <v>2</v>
      </c>
      <c r="P104" s="66" t="s">
        <v>387</v>
      </c>
      <c r="Q104" s="66"/>
      <c r="R104" s="31"/>
      <c r="S104" s="32" t="str">
        <f t="shared" si="16"/>
        <v>Au Ag</v>
      </c>
      <c r="T104" s="33"/>
      <c r="U104" s="33"/>
      <c r="V104" s="33"/>
      <c r="W104" s="33"/>
      <c r="X104" s="33"/>
      <c r="Y104" s="33"/>
      <c r="Z104" s="33"/>
      <c r="AA104" s="54"/>
      <c r="AB104" s="34">
        <f t="shared" si="0"/>
        <v>2.1617027468914977E-2</v>
      </c>
      <c r="AC104" s="34"/>
      <c r="AD104" s="34"/>
      <c r="AE104" s="34"/>
      <c r="AF104" s="35"/>
      <c r="AG104" s="35"/>
      <c r="AH104" s="35"/>
      <c r="AI104" s="35"/>
    </row>
    <row r="105" spans="1:46" s="55" customFormat="1" ht="36" x14ac:dyDescent="0.3">
      <c r="A105" s="36">
        <v>1</v>
      </c>
      <c r="B105" s="46" t="s">
        <v>388</v>
      </c>
      <c r="C105" s="56" t="s">
        <v>100</v>
      </c>
      <c r="D105" s="56" t="s">
        <v>123</v>
      </c>
      <c r="E105" s="71" t="s">
        <v>389</v>
      </c>
      <c r="F105" s="56">
        <v>22</v>
      </c>
      <c r="G105" s="48">
        <v>30000000</v>
      </c>
      <c r="H105" s="56">
        <v>1</v>
      </c>
      <c r="I105" s="56" t="s">
        <v>41</v>
      </c>
      <c r="J105" s="56" t="s">
        <v>86</v>
      </c>
      <c r="K105" s="64">
        <v>2010</v>
      </c>
      <c r="L105" s="62">
        <v>40455</v>
      </c>
      <c r="M105" s="65">
        <v>1000000</v>
      </c>
      <c r="N105" s="49"/>
      <c r="O105" s="47">
        <v>10</v>
      </c>
      <c r="P105" s="66" t="s">
        <v>390</v>
      </c>
      <c r="Q105" s="53" t="s">
        <v>391</v>
      </c>
      <c r="R105" s="31"/>
      <c r="S105" s="32" t="str">
        <f t="shared" si="16"/>
        <v>Al</v>
      </c>
      <c r="T105" s="33"/>
      <c r="U105" s="33"/>
      <c r="V105" s="33"/>
      <c r="W105" s="33"/>
      <c r="X105" s="33"/>
      <c r="Y105" s="33"/>
      <c r="Z105" s="33"/>
      <c r="AA105" s="54"/>
      <c r="AB105" s="34">
        <f t="shared" si="0"/>
        <v>0.5272445724125604</v>
      </c>
      <c r="AC105" s="34">
        <f t="shared" si="20"/>
        <v>0</v>
      </c>
      <c r="AD105" s="34">
        <f t="shared" si="21"/>
        <v>0.7142857142857143</v>
      </c>
      <c r="AE105" s="34">
        <f t="shared" si="22"/>
        <v>1.2415302866982747</v>
      </c>
      <c r="AF105" s="35"/>
      <c r="AG105" s="35">
        <f t="shared" ref="AG105:AG119" si="23">IF(A105=1,AE105,0)</f>
        <v>1.2415302866982747</v>
      </c>
      <c r="AH105" s="35">
        <f t="shared" ref="AH105:AH119" si="24">IF(A105=2,AE105,0)</f>
        <v>0</v>
      </c>
      <c r="AI105" s="35">
        <f t="shared" ref="AI105:AI119" si="25">IF(A105=3,AE105,0)</f>
        <v>0</v>
      </c>
    </row>
    <row r="106" spans="1:46" s="55" customFormat="1" ht="36" x14ac:dyDescent="0.3">
      <c r="A106" s="36">
        <v>1</v>
      </c>
      <c r="B106" s="46" t="s">
        <v>392</v>
      </c>
      <c r="C106" s="56" t="s">
        <v>80</v>
      </c>
      <c r="D106" s="56"/>
      <c r="E106" s="56"/>
      <c r="F106" s="56"/>
      <c r="G106" s="48"/>
      <c r="H106" s="56">
        <v>1</v>
      </c>
      <c r="I106" s="56" t="s">
        <v>41</v>
      </c>
      <c r="J106" s="56" t="s">
        <v>42</v>
      </c>
      <c r="K106" s="64">
        <v>2010</v>
      </c>
      <c r="L106" s="62">
        <v>40442</v>
      </c>
      <c r="M106" s="65"/>
      <c r="N106" s="49"/>
      <c r="O106" s="47">
        <v>22</v>
      </c>
      <c r="P106" s="66" t="s">
        <v>393</v>
      </c>
      <c r="Q106" s="53" t="s">
        <v>394</v>
      </c>
      <c r="R106" s="31"/>
      <c r="S106" s="32" t="str">
        <f t="shared" si="16"/>
        <v>Sn</v>
      </c>
      <c r="T106" s="33"/>
      <c r="U106" s="33"/>
      <c r="V106" s="33"/>
      <c r="W106" s="33"/>
      <c r="X106" s="33"/>
      <c r="Y106" s="33"/>
      <c r="Z106" s="33"/>
      <c r="AA106" s="54"/>
      <c r="AB106" s="34">
        <f t="shared" si="0"/>
        <v>0</v>
      </c>
      <c r="AC106" s="34">
        <f t="shared" si="20"/>
        <v>0</v>
      </c>
      <c r="AD106" s="34">
        <f t="shared" si="21"/>
        <v>1.5714285714285714</v>
      </c>
      <c r="AE106" s="34">
        <f t="shared" si="22"/>
        <v>1.5714285714285714</v>
      </c>
      <c r="AF106" s="35"/>
      <c r="AG106" s="35">
        <f t="shared" si="23"/>
        <v>1.5714285714285714</v>
      </c>
      <c r="AH106" s="35">
        <f t="shared" si="24"/>
        <v>0</v>
      </c>
      <c r="AI106" s="35">
        <f t="shared" si="25"/>
        <v>0</v>
      </c>
    </row>
    <row r="107" spans="1:46" s="55" customFormat="1" ht="57" customHeight="1" x14ac:dyDescent="0.3">
      <c r="A107" s="41">
        <v>4</v>
      </c>
      <c r="B107" s="46" t="s">
        <v>395</v>
      </c>
      <c r="C107" s="56" t="s">
        <v>363</v>
      </c>
      <c r="D107" s="56"/>
      <c r="E107" s="56"/>
      <c r="F107" s="56"/>
      <c r="G107" s="48"/>
      <c r="H107" s="56">
        <v>2</v>
      </c>
      <c r="I107" s="56" t="s">
        <v>41</v>
      </c>
      <c r="J107" s="56" t="s">
        <v>235</v>
      </c>
      <c r="K107" s="64">
        <v>2010</v>
      </c>
      <c r="L107" s="62">
        <v>40375</v>
      </c>
      <c r="M107" s="65">
        <v>500</v>
      </c>
      <c r="N107" s="49"/>
      <c r="O107" s="47"/>
      <c r="P107" s="66" t="s">
        <v>396</v>
      </c>
      <c r="Q107" s="53" t="s">
        <v>397</v>
      </c>
      <c r="R107" s="31"/>
      <c r="S107" s="32" t="str">
        <f t="shared" si="16"/>
        <v>Au Cu</v>
      </c>
      <c r="T107" s="33"/>
      <c r="U107" s="33"/>
      <c r="V107" s="33"/>
      <c r="W107" s="33"/>
      <c r="X107" s="33"/>
      <c r="Y107" s="33"/>
      <c r="Z107" s="33"/>
      <c r="AA107" s="54"/>
      <c r="AB107" s="34">
        <f t="shared" si="0"/>
        <v>2.6362228620628022E-4</v>
      </c>
      <c r="AC107" s="34">
        <f t="shared" si="20"/>
        <v>0</v>
      </c>
      <c r="AD107" s="34">
        <f t="shared" si="21"/>
        <v>0</v>
      </c>
      <c r="AE107" s="34">
        <f t="shared" si="22"/>
        <v>2.6362228620628022E-4</v>
      </c>
      <c r="AF107" s="35"/>
      <c r="AG107" s="35">
        <f t="shared" si="23"/>
        <v>0</v>
      </c>
      <c r="AH107" s="35">
        <f t="shared" si="24"/>
        <v>0</v>
      </c>
      <c r="AI107" s="35">
        <f t="shared" si="25"/>
        <v>0</v>
      </c>
    </row>
    <row r="108" spans="1:46" s="55" customFormat="1" ht="36" x14ac:dyDescent="0.3">
      <c r="A108" s="40">
        <v>3</v>
      </c>
      <c r="B108" s="46" t="s">
        <v>395</v>
      </c>
      <c r="C108" s="56" t="s">
        <v>363</v>
      </c>
      <c r="D108" s="56"/>
      <c r="E108" s="56"/>
      <c r="F108" s="56"/>
      <c r="G108" s="48"/>
      <c r="H108" s="56">
        <v>2</v>
      </c>
      <c r="I108" s="56" t="s">
        <v>41</v>
      </c>
      <c r="J108" s="56" t="s">
        <v>235</v>
      </c>
      <c r="K108" s="64">
        <v>2010</v>
      </c>
      <c r="L108" s="62">
        <v>40362</v>
      </c>
      <c r="M108" s="65">
        <v>9100</v>
      </c>
      <c r="N108" s="49"/>
      <c r="O108" s="47"/>
      <c r="P108" s="66" t="s">
        <v>396</v>
      </c>
      <c r="Q108" s="53" t="s">
        <v>398</v>
      </c>
      <c r="R108" s="31"/>
      <c r="S108" s="32" t="str">
        <f t="shared" si="16"/>
        <v>Au Cu</v>
      </c>
      <c r="T108" s="33"/>
      <c r="U108" s="33"/>
      <c r="V108" s="33"/>
      <c r="W108" s="33"/>
      <c r="X108" s="33"/>
      <c r="Y108" s="33"/>
      <c r="Z108" s="33"/>
      <c r="AA108" s="54"/>
      <c r="AB108" s="34">
        <f t="shared" si="0"/>
        <v>4.7979256089542999E-3</v>
      </c>
      <c r="AC108" s="34">
        <f t="shared" si="20"/>
        <v>0</v>
      </c>
      <c r="AD108" s="34">
        <f t="shared" si="21"/>
        <v>0</v>
      </c>
      <c r="AE108" s="34">
        <f t="shared" si="22"/>
        <v>4.7979256089542999E-3</v>
      </c>
      <c r="AF108" s="35"/>
      <c r="AG108" s="35">
        <f t="shared" si="23"/>
        <v>0</v>
      </c>
      <c r="AH108" s="35">
        <f t="shared" si="24"/>
        <v>0</v>
      </c>
      <c r="AI108" s="35">
        <f t="shared" si="25"/>
        <v>4.7979256089542999E-3</v>
      </c>
    </row>
    <row r="109" spans="1:46" s="55" customFormat="1" ht="15.6" x14ac:dyDescent="0.3">
      <c r="A109" s="42">
        <v>2</v>
      </c>
      <c r="B109" s="46" t="s">
        <v>399</v>
      </c>
      <c r="C109" s="72" t="s">
        <v>169</v>
      </c>
      <c r="D109" s="47"/>
      <c r="E109" s="47"/>
      <c r="F109" s="47">
        <v>10</v>
      </c>
      <c r="G109" s="48"/>
      <c r="H109" s="56">
        <v>1</v>
      </c>
      <c r="I109" s="56" t="s">
        <v>41</v>
      </c>
      <c r="J109" s="56" t="s">
        <v>86</v>
      </c>
      <c r="K109" s="64">
        <v>2010</v>
      </c>
      <c r="L109" s="62">
        <v>40354</v>
      </c>
      <c r="M109" s="51">
        <v>100000</v>
      </c>
      <c r="N109" s="47">
        <v>110</v>
      </c>
      <c r="O109" s="47"/>
      <c r="P109" s="66" t="s">
        <v>400</v>
      </c>
      <c r="Q109" s="73" t="s">
        <v>401</v>
      </c>
      <c r="R109" s="31"/>
      <c r="S109" s="32" t="str">
        <f t="shared" si="16"/>
        <v>Ag, Cu, Pb, Zn</v>
      </c>
      <c r="T109" s="33"/>
      <c r="U109" s="33"/>
      <c r="V109" s="33"/>
      <c r="W109" s="33"/>
      <c r="X109" s="33"/>
      <c r="Y109" s="33"/>
      <c r="Z109" s="33"/>
      <c r="AA109" s="54"/>
      <c r="AB109" s="34">
        <f t="shared" si="0"/>
        <v>5.2724457241256045E-2</v>
      </c>
      <c r="AC109" s="34">
        <f t="shared" si="20"/>
        <v>2.8205128205128207</v>
      </c>
      <c r="AD109" s="34">
        <f t="shared" si="21"/>
        <v>0</v>
      </c>
      <c r="AE109" s="34">
        <f t="shared" si="22"/>
        <v>2.8732372777540767</v>
      </c>
      <c r="AF109" s="35"/>
      <c r="AG109" s="35">
        <f t="shared" si="23"/>
        <v>0</v>
      </c>
      <c r="AH109" s="35">
        <f t="shared" si="24"/>
        <v>2.8732372777540767</v>
      </c>
      <c r="AI109" s="35">
        <f t="shared" si="25"/>
        <v>0</v>
      </c>
    </row>
    <row r="110" spans="1:46" s="55" customFormat="1" ht="15.6" x14ac:dyDescent="0.3">
      <c r="A110" s="42">
        <v>2</v>
      </c>
      <c r="B110" s="46" t="s">
        <v>402</v>
      </c>
      <c r="C110" s="72"/>
      <c r="D110" s="47" t="s">
        <v>123</v>
      </c>
      <c r="E110" s="47" t="s">
        <v>403</v>
      </c>
      <c r="F110" s="47">
        <v>15</v>
      </c>
      <c r="G110" s="48">
        <v>220000</v>
      </c>
      <c r="H110" s="47">
        <v>1</v>
      </c>
      <c r="I110" s="47" t="s">
        <v>71</v>
      </c>
      <c r="J110" s="47" t="s">
        <v>386</v>
      </c>
      <c r="K110" s="49">
        <v>2010</v>
      </c>
      <c r="L110" s="62">
        <v>40236</v>
      </c>
      <c r="M110" s="51">
        <v>170000</v>
      </c>
      <c r="N110" s="47">
        <v>0.5</v>
      </c>
      <c r="O110" s="47">
        <v>4</v>
      </c>
      <c r="P110" s="66" t="s">
        <v>404</v>
      </c>
      <c r="Q110" s="52" t="s">
        <v>405</v>
      </c>
      <c r="R110" s="31"/>
      <c r="S110" s="32">
        <f t="shared" si="16"/>
        <v>0</v>
      </c>
      <c r="T110" s="33"/>
      <c r="U110" s="33"/>
      <c r="V110" s="33"/>
      <c r="W110" s="33"/>
      <c r="X110" s="33"/>
      <c r="Y110" s="33"/>
      <c r="Z110" s="33"/>
      <c r="AA110" s="54"/>
      <c r="AB110" s="34">
        <f t="shared" si="0"/>
        <v>8.9631577310135269E-2</v>
      </c>
      <c r="AC110" s="34">
        <f t="shared" si="20"/>
        <v>1.282051282051282E-2</v>
      </c>
      <c r="AD110" s="34">
        <f t="shared" si="21"/>
        <v>0.2857142857142857</v>
      </c>
      <c r="AE110" s="34">
        <f t="shared" si="22"/>
        <v>0.3881663758449338</v>
      </c>
      <c r="AF110" s="35"/>
      <c r="AG110" s="35">
        <f t="shared" si="23"/>
        <v>0</v>
      </c>
      <c r="AH110" s="35">
        <f t="shared" si="24"/>
        <v>0.3881663758449338</v>
      </c>
      <c r="AI110" s="35">
        <f t="shared" si="25"/>
        <v>0</v>
      </c>
    </row>
    <row r="111" spans="1:46" s="55" customFormat="1" ht="15.6" x14ac:dyDescent="0.3">
      <c r="A111" s="40">
        <v>3</v>
      </c>
      <c r="B111" s="46" t="s">
        <v>406</v>
      </c>
      <c r="C111" s="72" t="s">
        <v>40</v>
      </c>
      <c r="D111" s="47" t="s">
        <v>204</v>
      </c>
      <c r="E111" s="47" t="s">
        <v>403</v>
      </c>
      <c r="F111" s="47">
        <v>16</v>
      </c>
      <c r="G111" s="48">
        <v>80000</v>
      </c>
      <c r="H111" s="47">
        <v>1</v>
      </c>
      <c r="I111" s="47" t="s">
        <v>71</v>
      </c>
      <c r="J111" s="47" t="s">
        <v>386</v>
      </c>
      <c r="K111" s="49">
        <v>2010</v>
      </c>
      <c r="L111" s="62">
        <v>40236</v>
      </c>
      <c r="M111" s="51">
        <v>30000</v>
      </c>
      <c r="N111" s="47">
        <v>0.1</v>
      </c>
      <c r="O111" s="47"/>
      <c r="P111" s="66" t="s">
        <v>404</v>
      </c>
      <c r="Q111" s="52" t="s">
        <v>407</v>
      </c>
      <c r="R111" s="31"/>
      <c r="S111" s="32" t="str">
        <f t="shared" si="16"/>
        <v>Cu</v>
      </c>
      <c r="T111" s="33"/>
      <c r="U111" s="33"/>
      <c r="V111" s="33"/>
      <c r="W111" s="33"/>
      <c r="X111" s="33"/>
      <c r="Y111" s="33"/>
      <c r="Z111" s="33"/>
      <c r="AA111" s="54"/>
      <c r="AB111" s="34">
        <f t="shared" si="0"/>
        <v>1.5817337172376815E-2</v>
      </c>
      <c r="AC111" s="34">
        <f t="shared" si="20"/>
        <v>2.5641025641025641E-3</v>
      </c>
      <c r="AD111" s="34">
        <f t="shared" si="21"/>
        <v>0</v>
      </c>
      <c r="AE111" s="34">
        <f t="shared" si="22"/>
        <v>1.838143973647938E-2</v>
      </c>
      <c r="AF111" s="35"/>
      <c r="AG111" s="35">
        <f t="shared" si="23"/>
        <v>0</v>
      </c>
      <c r="AH111" s="35">
        <f t="shared" si="24"/>
        <v>0</v>
      </c>
      <c r="AI111" s="35">
        <f t="shared" si="25"/>
        <v>1.838143973647938E-2</v>
      </c>
    </row>
    <row r="112" spans="1:46" s="55" customFormat="1" ht="29.4" customHeight="1" x14ac:dyDescent="0.3">
      <c r="A112" s="40">
        <v>3</v>
      </c>
      <c r="B112" s="46" t="s">
        <v>408</v>
      </c>
      <c r="C112" s="72"/>
      <c r="D112" s="47" t="s">
        <v>123</v>
      </c>
      <c r="E112" s="47"/>
      <c r="F112" s="47">
        <v>15</v>
      </c>
      <c r="G112" s="48"/>
      <c r="H112" s="47">
        <v>1</v>
      </c>
      <c r="I112" s="47" t="s">
        <v>41</v>
      </c>
      <c r="J112" s="47" t="s">
        <v>386</v>
      </c>
      <c r="K112" s="49">
        <v>2010</v>
      </c>
      <c r="L112" s="62">
        <v>40236</v>
      </c>
      <c r="M112" s="51"/>
      <c r="N112" s="47"/>
      <c r="O112" s="47"/>
      <c r="P112" s="66" t="s">
        <v>409</v>
      </c>
      <c r="Q112" s="52" t="s">
        <v>410</v>
      </c>
      <c r="R112" s="31"/>
      <c r="S112" s="32">
        <f t="shared" si="16"/>
        <v>0</v>
      </c>
      <c r="T112" s="33"/>
      <c r="U112" s="33"/>
      <c r="V112" s="33"/>
      <c r="W112" s="33"/>
      <c r="X112" s="33"/>
      <c r="Y112" s="33"/>
      <c r="Z112" s="33"/>
      <c r="AA112" s="54"/>
      <c r="AB112" s="34">
        <f t="shared" si="0"/>
        <v>0</v>
      </c>
      <c r="AC112" s="34">
        <f t="shared" si="20"/>
        <v>0</v>
      </c>
      <c r="AD112" s="34">
        <f t="shared" si="21"/>
        <v>0</v>
      </c>
      <c r="AE112" s="34">
        <f t="shared" si="22"/>
        <v>0</v>
      </c>
      <c r="AF112" s="35"/>
      <c r="AG112" s="35">
        <f t="shared" si="23"/>
        <v>0</v>
      </c>
      <c r="AH112" s="35">
        <f t="shared" si="24"/>
        <v>0</v>
      </c>
      <c r="AI112" s="35">
        <f t="shared" si="25"/>
        <v>0</v>
      </c>
    </row>
    <row r="113" spans="1:781" s="55" customFormat="1" ht="15.6" x14ac:dyDescent="0.3">
      <c r="A113" s="40">
        <v>3</v>
      </c>
      <c r="B113" s="46" t="s">
        <v>411</v>
      </c>
      <c r="C113" s="72"/>
      <c r="D113" s="47"/>
      <c r="E113" s="47"/>
      <c r="F113" s="47"/>
      <c r="G113" s="48"/>
      <c r="H113" s="47">
        <v>1</v>
      </c>
      <c r="I113" s="47" t="s">
        <v>71</v>
      </c>
      <c r="J113" s="47" t="s">
        <v>386</v>
      </c>
      <c r="K113" s="49">
        <v>2010</v>
      </c>
      <c r="L113" s="62">
        <v>40236</v>
      </c>
      <c r="M113" s="51"/>
      <c r="N113" s="47"/>
      <c r="O113" s="47"/>
      <c r="P113" s="66" t="s">
        <v>409</v>
      </c>
      <c r="Q113" s="52" t="s">
        <v>412</v>
      </c>
      <c r="R113" s="31"/>
      <c r="S113" s="32">
        <f t="shared" si="16"/>
        <v>0</v>
      </c>
      <c r="T113" s="33"/>
      <c r="U113" s="33"/>
      <c r="V113" s="33"/>
      <c r="W113" s="33"/>
      <c r="X113" s="33"/>
      <c r="Y113" s="33"/>
      <c r="Z113" s="33"/>
      <c r="AA113" s="54"/>
      <c r="AB113" s="34">
        <f t="shared" si="0"/>
        <v>0</v>
      </c>
      <c r="AC113" s="34">
        <f t="shared" si="20"/>
        <v>0</v>
      </c>
      <c r="AD113" s="34">
        <f t="shared" si="21"/>
        <v>0</v>
      </c>
      <c r="AE113" s="34">
        <f t="shared" si="22"/>
        <v>0</v>
      </c>
      <c r="AF113" s="35"/>
      <c r="AG113" s="35">
        <f t="shared" si="23"/>
        <v>0</v>
      </c>
      <c r="AH113" s="35">
        <f t="shared" si="24"/>
        <v>0</v>
      </c>
      <c r="AI113" s="35">
        <f t="shared" si="25"/>
        <v>0</v>
      </c>
    </row>
    <row r="114" spans="1:781" s="55" customFormat="1" ht="28.8" x14ac:dyDescent="0.3">
      <c r="A114" s="40">
        <v>3</v>
      </c>
      <c r="B114" s="46" t="s">
        <v>413</v>
      </c>
      <c r="C114" s="72"/>
      <c r="D114" s="47" t="s">
        <v>204</v>
      </c>
      <c r="E114" s="47"/>
      <c r="F114" s="47"/>
      <c r="G114" s="48"/>
      <c r="H114" s="47">
        <v>1</v>
      </c>
      <c r="I114" s="47" t="s">
        <v>71</v>
      </c>
      <c r="J114" s="47" t="s">
        <v>386</v>
      </c>
      <c r="K114" s="49">
        <v>2010</v>
      </c>
      <c r="L114" s="62">
        <v>40236</v>
      </c>
      <c r="M114" s="51"/>
      <c r="N114" s="47"/>
      <c r="O114" s="47"/>
      <c r="P114" s="66" t="s">
        <v>409</v>
      </c>
      <c r="Q114" s="52" t="s">
        <v>414</v>
      </c>
      <c r="R114" s="31"/>
      <c r="S114" s="32">
        <f t="shared" si="16"/>
        <v>0</v>
      </c>
      <c r="T114" s="33"/>
      <c r="U114" s="33"/>
      <c r="V114" s="33"/>
      <c r="W114" s="33"/>
      <c r="X114" s="33"/>
      <c r="Y114" s="33"/>
      <c r="Z114" s="33"/>
      <c r="AA114" s="54"/>
      <c r="AB114" s="34">
        <f t="shared" si="0"/>
        <v>0</v>
      </c>
      <c r="AC114" s="34">
        <f t="shared" si="20"/>
        <v>0</v>
      </c>
      <c r="AD114" s="34">
        <f t="shared" si="21"/>
        <v>0</v>
      </c>
      <c r="AE114" s="34">
        <f t="shared" si="22"/>
        <v>0</v>
      </c>
      <c r="AF114" s="35"/>
      <c r="AG114" s="35">
        <f t="shared" si="23"/>
        <v>0</v>
      </c>
      <c r="AH114" s="35">
        <f t="shared" si="24"/>
        <v>0</v>
      </c>
      <c r="AI114" s="35">
        <f t="shared" si="25"/>
        <v>0</v>
      </c>
    </row>
    <row r="115" spans="1:781" s="55" customFormat="1" ht="48" x14ac:dyDescent="0.3">
      <c r="A115" s="36">
        <v>1</v>
      </c>
      <c r="B115" s="21" t="s">
        <v>415</v>
      </c>
      <c r="C115" s="22" t="s">
        <v>65</v>
      </c>
      <c r="D115" s="23"/>
      <c r="E115" s="23"/>
      <c r="F115" s="23">
        <v>27</v>
      </c>
      <c r="G115" s="74">
        <v>4600000</v>
      </c>
      <c r="H115" s="23">
        <v>1</v>
      </c>
      <c r="I115" s="23" t="s">
        <v>71</v>
      </c>
      <c r="J115" s="23" t="s">
        <v>47</v>
      </c>
      <c r="K115" s="25">
        <v>2009</v>
      </c>
      <c r="L115" s="26">
        <v>40054</v>
      </c>
      <c r="M115" s="27">
        <v>1200000</v>
      </c>
      <c r="N115" s="28"/>
      <c r="O115" s="28">
        <v>2</v>
      </c>
      <c r="P115" s="29" t="s">
        <v>416</v>
      </c>
      <c r="Q115" s="30" t="s">
        <v>417</v>
      </c>
      <c r="R115" s="31" t="s">
        <v>418</v>
      </c>
      <c r="S115" s="32" t="str">
        <f t="shared" si="16"/>
        <v>Au</v>
      </c>
      <c r="T115" s="33"/>
      <c r="U115" s="33"/>
      <c r="V115" s="33"/>
      <c r="W115" s="33"/>
      <c r="X115" s="33">
        <v>1978</v>
      </c>
      <c r="Y115" s="33"/>
      <c r="Z115" s="33"/>
      <c r="AA115" s="1"/>
      <c r="AB115" s="34">
        <f t="shared" si="0"/>
        <v>0.63269348689507254</v>
      </c>
      <c r="AC115" s="34">
        <f t="shared" si="20"/>
        <v>0</v>
      </c>
      <c r="AD115" s="34">
        <f t="shared" si="21"/>
        <v>0.14285714285714285</v>
      </c>
      <c r="AE115" s="34">
        <f t="shared" si="22"/>
        <v>0.77555062975221545</v>
      </c>
      <c r="AF115" s="35"/>
      <c r="AG115" s="35">
        <f t="shared" si="23"/>
        <v>0.77555062975221545</v>
      </c>
      <c r="AH115" s="35">
        <f t="shared" si="24"/>
        <v>0</v>
      </c>
      <c r="AI115" s="35">
        <f t="shared" si="25"/>
        <v>0</v>
      </c>
      <c r="AK115" s="1"/>
      <c r="AL115" s="1"/>
      <c r="AM115" s="1"/>
      <c r="AN115" s="1"/>
      <c r="AO115" s="1"/>
      <c r="AP115" s="1"/>
      <c r="AQ115" s="1"/>
      <c r="AR115" s="1"/>
      <c r="AS115" s="1"/>
      <c r="AT115" s="1"/>
      <c r="AU115" s="1"/>
      <c r="AV115" s="1"/>
      <c r="AW115" s="1"/>
      <c r="AX115" s="1"/>
      <c r="AY115" s="1"/>
      <c r="AZ115" s="1"/>
      <c r="BA115" s="1"/>
      <c r="BB115" s="1"/>
      <c r="BC115" s="1"/>
      <c r="BD115" s="1"/>
      <c r="BE115" s="1"/>
      <c r="BF115" s="1"/>
      <c r="BG115" s="1"/>
      <c r="BH115" s="1"/>
      <c r="BI115" s="1"/>
      <c r="BJ115" s="1"/>
      <c r="BK115" s="1"/>
      <c r="BL115" s="1"/>
      <c r="BM115" s="1"/>
      <c r="BN115" s="1"/>
      <c r="BO115" s="1"/>
      <c r="BP115" s="1"/>
      <c r="BQ115" s="1"/>
      <c r="BR115" s="1"/>
      <c r="BS115" s="1"/>
      <c r="BT115" s="1"/>
      <c r="BU115" s="1"/>
      <c r="BV115" s="1"/>
      <c r="BW115" s="1"/>
      <c r="BX115" s="1"/>
      <c r="BY115" s="1"/>
      <c r="BZ115" s="1"/>
      <c r="CA115" s="1"/>
      <c r="CB115" s="1"/>
      <c r="CC115" s="1"/>
      <c r="CD115" s="1"/>
      <c r="CE115" s="1"/>
      <c r="CF115" s="1"/>
      <c r="CG115" s="1"/>
      <c r="CH115" s="1"/>
      <c r="CI115" s="1"/>
      <c r="CJ115" s="1"/>
      <c r="CK115" s="1"/>
      <c r="CL115" s="1"/>
      <c r="CM115" s="1"/>
      <c r="CN115" s="1"/>
      <c r="CO115" s="1"/>
      <c r="CP115" s="1"/>
      <c r="CQ115" s="1"/>
      <c r="CR115" s="1"/>
      <c r="CS115" s="1"/>
      <c r="CT115" s="1"/>
      <c r="CU115" s="1"/>
      <c r="CV115" s="1"/>
      <c r="CW115" s="1"/>
      <c r="CX115" s="1"/>
      <c r="CY115" s="1"/>
      <c r="CZ115" s="1"/>
      <c r="DA115" s="1"/>
      <c r="DB115" s="1"/>
      <c r="DC115" s="1"/>
      <c r="DD115" s="1"/>
      <c r="DE115" s="1"/>
      <c r="DF115" s="1"/>
      <c r="DG115" s="1"/>
      <c r="DH115" s="1"/>
      <c r="DI115" s="1"/>
      <c r="DJ115" s="1"/>
      <c r="DK115" s="1"/>
      <c r="DL115" s="1"/>
      <c r="DM115" s="1"/>
      <c r="DN115" s="1"/>
      <c r="DO115" s="1"/>
      <c r="DP115" s="1"/>
      <c r="DQ115" s="1"/>
      <c r="DR115" s="1"/>
      <c r="DS115" s="1"/>
      <c r="DT115" s="1"/>
      <c r="DU115" s="1"/>
      <c r="DV115" s="1"/>
      <c r="DW115" s="1"/>
      <c r="DX115" s="1"/>
      <c r="DY115" s="1"/>
      <c r="DZ115" s="1"/>
      <c r="EA115" s="1"/>
      <c r="EB115" s="1"/>
      <c r="EC115" s="1"/>
      <c r="ED115" s="1"/>
      <c r="EE115" s="1"/>
      <c r="EF115" s="1"/>
      <c r="EG115" s="1"/>
      <c r="EH115" s="1"/>
      <c r="EI115" s="1"/>
      <c r="EJ115" s="1"/>
      <c r="EK115" s="1"/>
      <c r="EL115" s="1"/>
      <c r="EM115" s="1"/>
      <c r="EN115" s="1"/>
      <c r="EO115" s="1"/>
      <c r="EP115" s="1"/>
      <c r="EQ115" s="1"/>
      <c r="ER115" s="1"/>
      <c r="ES115" s="1"/>
      <c r="ET115" s="1"/>
      <c r="EU115" s="1"/>
      <c r="EV115" s="1"/>
      <c r="EW115" s="1"/>
      <c r="EX115" s="1"/>
      <c r="EY115" s="1"/>
      <c r="EZ115" s="1"/>
      <c r="FA115" s="1"/>
      <c r="FB115" s="1"/>
      <c r="FC115" s="1"/>
      <c r="FD115" s="1"/>
      <c r="FE115" s="1"/>
      <c r="FF115" s="1"/>
      <c r="FG115" s="1"/>
      <c r="FH115" s="1"/>
      <c r="FI115" s="1"/>
      <c r="FJ115" s="1"/>
      <c r="FK115" s="1"/>
      <c r="FL115" s="1"/>
      <c r="FM115" s="1"/>
      <c r="FN115" s="1"/>
      <c r="FO115" s="1"/>
      <c r="FP115" s="1"/>
      <c r="FQ115" s="1"/>
      <c r="FR115" s="1"/>
      <c r="FS115" s="1"/>
      <c r="FT115" s="1"/>
      <c r="FU115" s="1"/>
      <c r="FV115" s="1"/>
      <c r="FW115" s="1"/>
      <c r="FX115" s="1"/>
      <c r="FY115" s="1"/>
      <c r="FZ115" s="1"/>
      <c r="GA115" s="1"/>
      <c r="GB115" s="1"/>
      <c r="GC115" s="1"/>
      <c r="GD115" s="1"/>
      <c r="GE115" s="1"/>
      <c r="GF115" s="1"/>
      <c r="GG115" s="1"/>
      <c r="GH115" s="1"/>
      <c r="GI115" s="1"/>
      <c r="GJ115" s="1"/>
      <c r="GK115" s="1"/>
      <c r="GL115" s="1"/>
      <c r="GM115" s="1"/>
      <c r="GN115" s="1"/>
      <c r="GO115" s="1"/>
      <c r="GP115" s="1"/>
      <c r="GQ115" s="1"/>
      <c r="GR115" s="1"/>
      <c r="GS115" s="1"/>
      <c r="GT115" s="1"/>
      <c r="GU115" s="1"/>
      <c r="GV115" s="1"/>
      <c r="GW115" s="1"/>
      <c r="GX115" s="1"/>
      <c r="GY115" s="1"/>
      <c r="GZ115" s="1"/>
      <c r="HA115" s="1"/>
      <c r="HB115" s="1"/>
      <c r="HC115" s="1"/>
      <c r="HD115" s="1"/>
      <c r="HE115" s="1"/>
      <c r="HF115" s="1"/>
      <c r="HG115" s="1"/>
      <c r="HH115" s="1"/>
      <c r="HI115" s="1"/>
      <c r="HJ115" s="1"/>
      <c r="HK115" s="1"/>
      <c r="HL115" s="1"/>
      <c r="HM115" s="1"/>
      <c r="HN115" s="1"/>
      <c r="HO115" s="1"/>
      <c r="HP115" s="1"/>
      <c r="HQ115" s="1"/>
      <c r="HR115" s="1"/>
      <c r="HS115" s="1"/>
      <c r="HT115" s="1"/>
      <c r="HU115" s="1"/>
      <c r="HV115" s="1"/>
      <c r="HW115" s="1"/>
      <c r="HX115" s="1"/>
      <c r="HY115" s="1"/>
      <c r="HZ115" s="1"/>
      <c r="IA115" s="1"/>
      <c r="IB115" s="1"/>
      <c r="IC115" s="1"/>
      <c r="ID115" s="1"/>
      <c r="IE115" s="1"/>
      <c r="IF115" s="1"/>
      <c r="IG115" s="1"/>
      <c r="IH115" s="1"/>
      <c r="II115" s="1"/>
      <c r="IJ115" s="1"/>
      <c r="IK115" s="1"/>
      <c r="IL115" s="1"/>
      <c r="IM115" s="1"/>
      <c r="IN115" s="1"/>
      <c r="IO115" s="1"/>
      <c r="IP115" s="1"/>
      <c r="IQ115" s="1"/>
      <c r="IR115" s="1"/>
      <c r="IS115" s="1"/>
      <c r="IT115" s="1"/>
      <c r="IU115" s="1"/>
      <c r="IV115" s="1"/>
      <c r="IW115" s="1"/>
      <c r="IX115" s="1"/>
      <c r="IY115" s="1"/>
      <c r="IZ115" s="1"/>
      <c r="JA115" s="1"/>
      <c r="JB115" s="1"/>
      <c r="JC115" s="1"/>
      <c r="JD115" s="1"/>
      <c r="JE115" s="1"/>
      <c r="JF115" s="1"/>
      <c r="JG115" s="1"/>
      <c r="JH115" s="1"/>
      <c r="JI115" s="1"/>
      <c r="JJ115" s="1"/>
      <c r="JK115" s="1"/>
      <c r="JL115" s="1"/>
      <c r="JM115" s="1"/>
      <c r="JN115" s="1"/>
      <c r="JO115" s="1"/>
      <c r="JP115" s="1"/>
      <c r="JQ115" s="1"/>
      <c r="JR115" s="1"/>
      <c r="JS115" s="1"/>
      <c r="JT115" s="1"/>
      <c r="JU115" s="1"/>
      <c r="JV115" s="1"/>
      <c r="JW115" s="1"/>
      <c r="JX115" s="1"/>
      <c r="JY115" s="1"/>
      <c r="JZ115" s="1"/>
      <c r="KA115" s="1"/>
      <c r="KB115" s="1"/>
      <c r="KC115" s="1"/>
      <c r="KD115" s="1"/>
      <c r="KE115" s="1"/>
      <c r="KF115" s="1"/>
      <c r="KG115" s="1"/>
      <c r="KH115" s="1"/>
      <c r="KI115" s="1"/>
      <c r="KJ115" s="1"/>
      <c r="KK115" s="1"/>
      <c r="KL115" s="1"/>
      <c r="KM115" s="1"/>
      <c r="KN115" s="1"/>
      <c r="KO115" s="1"/>
      <c r="KP115" s="1"/>
      <c r="KQ115" s="1"/>
      <c r="KR115" s="1"/>
      <c r="KS115" s="1"/>
      <c r="KT115" s="1"/>
      <c r="KU115" s="1"/>
      <c r="KV115" s="1"/>
      <c r="KW115" s="1"/>
      <c r="KX115" s="1"/>
      <c r="KY115" s="1"/>
      <c r="KZ115" s="1"/>
      <c r="LA115" s="1"/>
      <c r="LB115" s="1"/>
      <c r="LC115" s="1"/>
      <c r="LD115" s="1"/>
      <c r="LE115" s="1"/>
      <c r="LF115" s="1"/>
      <c r="LG115" s="1"/>
      <c r="LH115" s="1"/>
      <c r="LI115" s="1"/>
      <c r="LJ115" s="1"/>
      <c r="LK115" s="1"/>
      <c r="LL115" s="1"/>
      <c r="LM115" s="1"/>
      <c r="LN115" s="1"/>
      <c r="LO115" s="1"/>
      <c r="LP115" s="1"/>
      <c r="LQ115" s="1"/>
      <c r="LR115" s="1"/>
      <c r="LS115" s="1"/>
      <c r="LT115" s="1"/>
      <c r="LU115" s="1"/>
      <c r="LV115" s="1"/>
      <c r="LW115" s="1"/>
      <c r="LX115" s="1"/>
      <c r="LY115" s="1"/>
      <c r="LZ115" s="1"/>
      <c r="MA115" s="1"/>
      <c r="MB115" s="1"/>
      <c r="MC115" s="1"/>
      <c r="MD115" s="1"/>
      <c r="ME115" s="1"/>
      <c r="MF115" s="1"/>
      <c r="MG115" s="1"/>
      <c r="MH115" s="1"/>
      <c r="MI115" s="1"/>
      <c r="MJ115" s="1"/>
      <c r="MK115" s="1"/>
      <c r="ML115" s="1"/>
      <c r="MM115" s="1"/>
      <c r="MN115" s="1"/>
      <c r="MO115" s="1"/>
      <c r="MP115" s="1"/>
      <c r="MQ115" s="1"/>
      <c r="MR115" s="1"/>
      <c r="MS115" s="1"/>
      <c r="MT115" s="1"/>
      <c r="MU115" s="1"/>
      <c r="MV115" s="1"/>
      <c r="MW115" s="1"/>
      <c r="MX115" s="1"/>
      <c r="MY115" s="1"/>
      <c r="MZ115" s="1"/>
      <c r="NA115" s="1"/>
      <c r="NB115" s="1"/>
      <c r="NC115" s="1"/>
      <c r="ND115" s="1"/>
      <c r="NE115" s="1"/>
      <c r="NF115" s="1"/>
      <c r="NG115" s="1"/>
      <c r="NH115" s="1"/>
      <c r="NI115" s="1"/>
      <c r="NJ115" s="1"/>
      <c r="NK115" s="1"/>
      <c r="NL115" s="1"/>
      <c r="NM115" s="1"/>
      <c r="NN115" s="1"/>
      <c r="NO115" s="1"/>
      <c r="NP115" s="1"/>
      <c r="NQ115" s="1"/>
      <c r="NR115" s="1"/>
      <c r="NS115" s="1"/>
      <c r="NT115" s="1"/>
      <c r="NU115" s="1"/>
      <c r="NV115" s="1"/>
      <c r="NW115" s="1"/>
      <c r="NX115" s="1"/>
      <c r="NY115" s="1"/>
      <c r="NZ115" s="1"/>
      <c r="OA115" s="1"/>
      <c r="OB115" s="1"/>
      <c r="OC115" s="1"/>
      <c r="OD115" s="1"/>
      <c r="OE115" s="1"/>
      <c r="OF115" s="1"/>
      <c r="OG115" s="1"/>
      <c r="OH115" s="1"/>
      <c r="OI115" s="1"/>
      <c r="OJ115" s="1"/>
      <c r="OK115" s="1"/>
      <c r="OL115" s="1"/>
      <c r="OM115" s="1"/>
      <c r="ON115" s="1"/>
      <c r="OO115" s="1"/>
      <c r="OP115" s="1"/>
      <c r="OQ115" s="1"/>
      <c r="OR115" s="1"/>
      <c r="OS115" s="1"/>
      <c r="OT115" s="1"/>
      <c r="OU115" s="1"/>
      <c r="OV115" s="1"/>
      <c r="OW115" s="1"/>
      <c r="OX115" s="1"/>
      <c r="OY115" s="1"/>
      <c r="OZ115" s="1"/>
      <c r="PA115" s="1"/>
      <c r="PB115" s="1"/>
      <c r="PC115" s="1"/>
      <c r="PD115" s="1"/>
      <c r="PE115" s="1"/>
      <c r="PF115" s="1"/>
      <c r="PG115" s="1"/>
      <c r="PH115" s="1"/>
      <c r="PI115" s="1"/>
      <c r="PJ115" s="1"/>
      <c r="PK115" s="1"/>
      <c r="PL115" s="1"/>
      <c r="PM115" s="1"/>
      <c r="PN115" s="1"/>
      <c r="PO115" s="1"/>
      <c r="PP115" s="1"/>
      <c r="PQ115" s="1"/>
      <c r="PR115" s="1"/>
      <c r="PS115" s="1"/>
      <c r="PT115" s="1"/>
      <c r="PU115" s="1"/>
      <c r="PV115" s="1"/>
      <c r="PW115" s="1"/>
      <c r="PX115" s="1"/>
      <c r="PY115" s="1"/>
      <c r="PZ115" s="1"/>
      <c r="QA115" s="1"/>
      <c r="QB115" s="1"/>
      <c r="QC115" s="1"/>
      <c r="QD115" s="1"/>
      <c r="QE115" s="1"/>
      <c r="QF115" s="1"/>
      <c r="QG115" s="1"/>
      <c r="QH115" s="1"/>
      <c r="QI115" s="1"/>
      <c r="QJ115" s="1"/>
      <c r="QK115" s="1"/>
      <c r="QL115" s="1"/>
      <c r="QM115" s="1"/>
      <c r="QN115" s="1"/>
      <c r="QO115" s="1"/>
      <c r="QP115" s="1"/>
      <c r="QQ115" s="1"/>
      <c r="QR115" s="1"/>
      <c r="QS115" s="1"/>
      <c r="QT115" s="1"/>
      <c r="QU115" s="1"/>
      <c r="QV115" s="1"/>
      <c r="QW115" s="1"/>
      <c r="QX115" s="1"/>
      <c r="QY115" s="1"/>
      <c r="QZ115" s="1"/>
      <c r="RA115" s="1"/>
      <c r="RB115" s="1"/>
      <c r="RC115" s="1"/>
      <c r="RD115" s="1"/>
      <c r="RE115" s="1"/>
      <c r="RF115" s="1"/>
      <c r="RG115" s="1"/>
      <c r="RH115" s="1"/>
      <c r="RI115" s="1"/>
      <c r="RJ115" s="1"/>
      <c r="RK115" s="1"/>
      <c r="RL115" s="1"/>
      <c r="RM115" s="1"/>
      <c r="RN115" s="1"/>
      <c r="RO115" s="1"/>
      <c r="RP115" s="1"/>
      <c r="RQ115" s="1"/>
      <c r="RR115" s="1"/>
      <c r="RS115" s="1"/>
      <c r="RT115" s="1"/>
      <c r="RU115" s="1"/>
      <c r="RV115" s="1"/>
      <c r="RW115" s="1"/>
      <c r="RX115" s="1"/>
      <c r="RY115" s="1"/>
      <c r="RZ115" s="1"/>
      <c r="SA115" s="1"/>
      <c r="SB115" s="1"/>
      <c r="SC115" s="1"/>
      <c r="SD115" s="1"/>
      <c r="SE115" s="1"/>
      <c r="SF115" s="1"/>
      <c r="SG115" s="1"/>
      <c r="SH115" s="1"/>
      <c r="SI115" s="1"/>
      <c r="SJ115" s="1"/>
      <c r="SK115" s="1"/>
      <c r="SL115" s="1"/>
      <c r="SM115" s="1"/>
      <c r="SN115" s="1"/>
      <c r="SO115" s="1"/>
      <c r="SP115" s="1"/>
      <c r="SQ115" s="1"/>
      <c r="SR115" s="1"/>
      <c r="SS115" s="1"/>
      <c r="ST115" s="1"/>
      <c r="SU115" s="1"/>
      <c r="SV115" s="1"/>
      <c r="SW115" s="1"/>
      <c r="SX115" s="1"/>
      <c r="SY115" s="1"/>
      <c r="SZ115" s="1"/>
      <c r="TA115" s="1"/>
      <c r="TB115" s="1"/>
      <c r="TC115" s="1"/>
      <c r="TD115" s="1"/>
      <c r="TE115" s="1"/>
      <c r="TF115" s="1"/>
      <c r="TG115" s="1"/>
      <c r="TH115" s="1"/>
      <c r="TI115" s="1"/>
      <c r="TJ115" s="1"/>
      <c r="TK115" s="1"/>
      <c r="TL115" s="1"/>
      <c r="TM115" s="1"/>
      <c r="TN115" s="1"/>
      <c r="TO115" s="1"/>
      <c r="TP115" s="1"/>
      <c r="TQ115" s="1"/>
      <c r="TR115" s="1"/>
      <c r="TS115" s="1"/>
      <c r="TT115" s="1"/>
      <c r="TU115" s="1"/>
      <c r="TV115" s="1"/>
      <c r="TW115" s="1"/>
      <c r="TX115" s="1"/>
      <c r="TY115" s="1"/>
      <c r="TZ115" s="1"/>
      <c r="UA115" s="1"/>
      <c r="UB115" s="1"/>
      <c r="UC115" s="1"/>
      <c r="UD115" s="1"/>
      <c r="UE115" s="1"/>
      <c r="UF115" s="1"/>
      <c r="UG115" s="1"/>
      <c r="UH115" s="1"/>
      <c r="UI115" s="1"/>
      <c r="UJ115" s="1"/>
      <c r="UK115" s="1"/>
      <c r="UL115" s="1"/>
      <c r="UM115" s="1"/>
      <c r="UN115" s="1"/>
      <c r="UO115" s="1"/>
      <c r="UP115" s="1"/>
      <c r="UQ115" s="1"/>
      <c r="UR115" s="1"/>
      <c r="US115" s="1"/>
      <c r="UT115" s="1"/>
      <c r="UU115" s="1"/>
      <c r="UV115" s="1"/>
      <c r="UW115" s="1"/>
      <c r="UX115" s="1"/>
      <c r="UY115" s="1"/>
      <c r="UZ115" s="1"/>
      <c r="VA115" s="1"/>
      <c r="VB115" s="1"/>
      <c r="VC115" s="1"/>
      <c r="VD115" s="1"/>
      <c r="VE115" s="1"/>
      <c r="VF115" s="1"/>
      <c r="VG115" s="1"/>
      <c r="VH115" s="1"/>
      <c r="VI115" s="1"/>
      <c r="VJ115" s="1"/>
      <c r="VK115" s="1"/>
      <c r="VL115" s="1"/>
      <c r="VM115" s="1"/>
      <c r="VN115" s="1"/>
      <c r="VO115" s="1"/>
      <c r="VP115" s="1"/>
      <c r="VQ115" s="1"/>
      <c r="VR115" s="1"/>
      <c r="VS115" s="1"/>
      <c r="VT115" s="1"/>
      <c r="VU115" s="1"/>
      <c r="VV115" s="1"/>
      <c r="VW115" s="1"/>
      <c r="VX115" s="1"/>
      <c r="VY115" s="1"/>
      <c r="VZ115" s="1"/>
      <c r="WA115" s="1"/>
      <c r="WB115" s="1"/>
      <c r="WC115" s="1"/>
      <c r="WD115" s="1"/>
      <c r="WE115" s="1"/>
      <c r="WF115" s="1"/>
      <c r="WG115" s="1"/>
      <c r="WH115" s="1"/>
      <c r="WI115" s="1"/>
      <c r="WJ115" s="1"/>
      <c r="WK115" s="1"/>
      <c r="WL115" s="1"/>
      <c r="WM115" s="1"/>
      <c r="WN115" s="1"/>
      <c r="WO115" s="1"/>
      <c r="WP115" s="1"/>
      <c r="WQ115" s="1"/>
      <c r="WR115" s="1"/>
      <c r="WS115" s="1"/>
      <c r="WT115" s="1"/>
      <c r="WU115" s="1"/>
      <c r="WV115" s="1"/>
      <c r="WW115" s="1"/>
      <c r="WX115" s="1"/>
      <c r="WY115" s="1"/>
      <c r="WZ115" s="1"/>
      <c r="XA115" s="1"/>
      <c r="XB115" s="1"/>
      <c r="XC115" s="1"/>
      <c r="XD115" s="1"/>
      <c r="XE115" s="1"/>
      <c r="XF115" s="1"/>
      <c r="XG115" s="1"/>
      <c r="XH115" s="1"/>
      <c r="XI115" s="1"/>
      <c r="XJ115" s="1"/>
      <c r="XK115" s="1"/>
      <c r="XL115" s="1"/>
      <c r="XM115" s="1"/>
      <c r="XN115" s="1"/>
      <c r="XO115" s="1"/>
      <c r="XP115" s="1"/>
      <c r="XQ115" s="1"/>
      <c r="XR115" s="1"/>
      <c r="XS115" s="1"/>
      <c r="XT115" s="1"/>
      <c r="XU115" s="1"/>
      <c r="XV115" s="1"/>
      <c r="XW115" s="1"/>
      <c r="XX115" s="1"/>
      <c r="XY115" s="1"/>
      <c r="XZ115" s="1"/>
      <c r="YA115" s="1"/>
      <c r="YB115" s="1"/>
      <c r="YC115" s="1"/>
      <c r="YD115" s="1"/>
      <c r="YE115" s="1"/>
      <c r="YF115" s="1"/>
      <c r="YG115" s="1"/>
      <c r="YH115" s="1"/>
      <c r="YI115" s="1"/>
      <c r="YJ115" s="1"/>
      <c r="YK115" s="1"/>
      <c r="YL115" s="1"/>
      <c r="YM115" s="1"/>
      <c r="YN115" s="1"/>
      <c r="YO115" s="1"/>
      <c r="YP115" s="1"/>
      <c r="YQ115" s="1"/>
      <c r="YR115" s="1"/>
      <c r="YS115" s="1"/>
      <c r="YT115" s="1"/>
      <c r="YU115" s="1"/>
      <c r="YV115" s="1"/>
      <c r="YW115" s="1"/>
      <c r="YX115" s="1"/>
      <c r="YY115" s="1"/>
      <c r="YZ115" s="1"/>
      <c r="ZA115" s="1"/>
      <c r="ZB115" s="1"/>
      <c r="ZC115" s="1"/>
      <c r="ZD115" s="1"/>
      <c r="ZE115" s="1"/>
      <c r="ZF115" s="1"/>
      <c r="ZG115" s="1"/>
      <c r="ZH115" s="1"/>
      <c r="ZI115" s="1"/>
      <c r="ZJ115" s="1"/>
      <c r="ZK115" s="1"/>
      <c r="ZL115" s="1"/>
      <c r="ZM115" s="1"/>
      <c r="ZN115" s="1"/>
      <c r="ZO115" s="1"/>
      <c r="ZP115" s="1"/>
      <c r="ZQ115" s="1"/>
      <c r="ZR115" s="1"/>
      <c r="ZS115" s="1"/>
      <c r="ZT115" s="1"/>
      <c r="ZU115" s="1"/>
      <c r="ZV115" s="1"/>
      <c r="ZW115" s="1"/>
      <c r="ZX115" s="1"/>
      <c r="ZY115" s="1"/>
      <c r="ZZ115" s="1"/>
      <c r="AAA115" s="1"/>
      <c r="AAB115" s="1"/>
      <c r="AAC115" s="1"/>
      <c r="AAD115" s="1"/>
      <c r="AAE115" s="1"/>
      <c r="AAF115" s="1"/>
      <c r="AAG115" s="1"/>
      <c r="AAH115" s="1"/>
      <c r="AAI115" s="1"/>
      <c r="AAJ115" s="1"/>
      <c r="AAK115" s="1"/>
      <c r="AAL115" s="1"/>
      <c r="AAM115" s="1"/>
      <c r="AAN115" s="1"/>
      <c r="AAO115" s="1"/>
      <c r="AAP115" s="1"/>
      <c r="AAQ115" s="1"/>
      <c r="AAR115" s="1"/>
      <c r="AAS115" s="1"/>
      <c r="AAT115" s="1"/>
      <c r="AAU115" s="1"/>
      <c r="AAV115" s="1"/>
      <c r="AAW115" s="1"/>
      <c r="AAX115" s="1"/>
      <c r="AAY115" s="1"/>
      <c r="AAZ115" s="1"/>
      <c r="ABA115" s="1"/>
      <c r="ABB115" s="1"/>
      <c r="ABC115" s="1"/>
      <c r="ABD115" s="1"/>
      <c r="ABE115" s="1"/>
      <c r="ABF115" s="1"/>
      <c r="ABG115" s="1"/>
      <c r="ABH115" s="1"/>
      <c r="ABI115" s="1"/>
      <c r="ABJ115" s="1"/>
      <c r="ABK115" s="1"/>
      <c r="ABL115" s="1"/>
      <c r="ABM115" s="1"/>
      <c r="ABN115" s="1"/>
      <c r="ABO115" s="1"/>
      <c r="ABP115" s="1"/>
      <c r="ABQ115" s="1"/>
      <c r="ABR115" s="1"/>
      <c r="ABS115" s="1"/>
      <c r="ABT115" s="1"/>
      <c r="ABU115" s="1"/>
      <c r="ABV115" s="1"/>
      <c r="ABW115" s="1"/>
      <c r="ABX115" s="1"/>
      <c r="ABY115" s="1"/>
      <c r="ABZ115" s="1"/>
      <c r="ACA115" s="1"/>
      <c r="ACB115" s="1"/>
      <c r="ACC115" s="1"/>
      <c r="ACD115" s="1"/>
      <c r="ACE115" s="1"/>
      <c r="ACF115" s="1"/>
      <c r="ACG115" s="1"/>
      <c r="ACH115" s="1"/>
      <c r="ACI115" s="1"/>
      <c r="ACJ115" s="1"/>
      <c r="ACK115" s="1"/>
      <c r="ACL115" s="1"/>
      <c r="ACM115" s="1"/>
      <c r="ACN115" s="1"/>
      <c r="ACO115" s="1"/>
      <c r="ACP115" s="1"/>
      <c r="ACQ115" s="1"/>
      <c r="ACR115" s="1"/>
      <c r="ACS115" s="1"/>
      <c r="ACT115" s="1"/>
      <c r="ACU115" s="1"/>
      <c r="ACV115" s="1"/>
      <c r="ACW115" s="1"/>
      <c r="ACX115" s="1"/>
      <c r="ACY115" s="1"/>
      <c r="ACZ115" s="1"/>
      <c r="ADA115" s="1"/>
    </row>
    <row r="116" spans="1:781" s="1" customFormat="1" ht="28.8" x14ac:dyDescent="0.3">
      <c r="A116" s="42">
        <v>2</v>
      </c>
      <c r="B116" s="21" t="s">
        <v>419</v>
      </c>
      <c r="C116" s="22" t="s">
        <v>376</v>
      </c>
      <c r="D116" s="23"/>
      <c r="E116" s="23"/>
      <c r="F116" s="23"/>
      <c r="G116" s="74"/>
      <c r="H116" s="23">
        <v>1</v>
      </c>
      <c r="I116" s="23" t="s">
        <v>41</v>
      </c>
      <c r="J116" s="23" t="s">
        <v>235</v>
      </c>
      <c r="K116" s="25">
        <v>2009</v>
      </c>
      <c r="L116" s="26">
        <v>39947</v>
      </c>
      <c r="M116" s="27">
        <v>50000</v>
      </c>
      <c r="N116" s="28"/>
      <c r="O116" s="28">
        <v>3</v>
      </c>
      <c r="P116" s="29" t="s">
        <v>112</v>
      </c>
      <c r="Q116" s="30" t="s">
        <v>420</v>
      </c>
      <c r="R116" s="31"/>
      <c r="S116" s="32" t="str">
        <f t="shared" si="16"/>
        <v>Mn</v>
      </c>
      <c r="T116" s="33"/>
      <c r="U116" s="33"/>
      <c r="V116" s="33"/>
      <c r="W116" s="33"/>
      <c r="X116" s="33"/>
      <c r="Y116" s="33"/>
      <c r="Z116" s="33"/>
      <c r="AB116" s="34">
        <f t="shared" si="0"/>
        <v>2.6362228620628023E-2</v>
      </c>
      <c r="AC116" s="34">
        <f t="shared" si="20"/>
        <v>0</v>
      </c>
      <c r="AD116" s="34">
        <f t="shared" si="21"/>
        <v>0.21428571428571427</v>
      </c>
      <c r="AE116" s="34">
        <f t="shared" si="22"/>
        <v>0.24064794290634228</v>
      </c>
      <c r="AF116" s="35"/>
      <c r="AG116" s="35">
        <f t="shared" si="23"/>
        <v>0</v>
      </c>
      <c r="AH116" s="35">
        <f t="shared" si="24"/>
        <v>0.24064794290634228</v>
      </c>
      <c r="AI116" s="35">
        <f t="shared" si="25"/>
        <v>0</v>
      </c>
    </row>
    <row r="117" spans="1:781" s="76" customFormat="1" ht="24" x14ac:dyDescent="0.3">
      <c r="A117" s="36">
        <v>1</v>
      </c>
      <c r="B117" s="75" t="s">
        <v>421</v>
      </c>
      <c r="C117" s="22" t="s">
        <v>52</v>
      </c>
      <c r="D117" s="23" t="s">
        <v>204</v>
      </c>
      <c r="E117" s="23"/>
      <c r="F117" s="23"/>
      <c r="G117" s="74"/>
      <c r="H117" s="23">
        <v>1</v>
      </c>
      <c r="I117" s="23" t="s">
        <v>41</v>
      </c>
      <c r="J117" s="23" t="s">
        <v>235</v>
      </c>
      <c r="K117" s="25">
        <v>2008</v>
      </c>
      <c r="L117" s="26">
        <v>39804</v>
      </c>
      <c r="M117" s="27">
        <v>4100000</v>
      </c>
      <c r="N117" s="28">
        <v>4.0999999999999996</v>
      </c>
      <c r="O117" s="28"/>
      <c r="P117" s="29" t="s">
        <v>422</v>
      </c>
      <c r="Q117" s="30" t="s">
        <v>423</v>
      </c>
      <c r="R117" s="31" t="s">
        <v>424</v>
      </c>
      <c r="S117" s="32" t="str">
        <f t="shared" si="16"/>
        <v>Coal</v>
      </c>
      <c r="T117" s="33"/>
      <c r="U117" s="33"/>
      <c r="V117" s="33"/>
      <c r="W117" s="33"/>
      <c r="X117" s="33">
        <v>1955</v>
      </c>
      <c r="Y117" s="33"/>
      <c r="Z117" s="33"/>
      <c r="AA117" s="1"/>
      <c r="AB117" s="34">
        <f t="shared" si="0"/>
        <v>2.161702746891498</v>
      </c>
      <c r="AC117" s="34">
        <f t="shared" si="20"/>
        <v>0.10512820512820512</v>
      </c>
      <c r="AD117" s="34">
        <f t="shared" si="21"/>
        <v>0</v>
      </c>
      <c r="AE117" s="34">
        <f t="shared" si="22"/>
        <v>2.2668309520197032</v>
      </c>
      <c r="AF117" s="35"/>
      <c r="AG117" s="35">
        <f t="shared" si="23"/>
        <v>2.2668309520197032</v>
      </c>
      <c r="AH117" s="35">
        <f t="shared" si="24"/>
        <v>0</v>
      </c>
      <c r="AI117" s="35">
        <f t="shared" si="25"/>
        <v>0</v>
      </c>
      <c r="AK117" s="1"/>
      <c r="AL117" s="1"/>
      <c r="AM117" s="1"/>
      <c r="AN117" s="1"/>
      <c r="AO117" s="1"/>
      <c r="AP117" s="1"/>
      <c r="AQ117" s="1"/>
      <c r="AR117" s="1"/>
      <c r="AS117" s="1"/>
      <c r="AT117" s="1"/>
      <c r="AU117" s="1"/>
      <c r="AV117" s="1"/>
      <c r="AW117" s="1"/>
      <c r="AX117" s="1"/>
      <c r="AY117" s="1"/>
      <c r="AZ117" s="1"/>
      <c r="BA117" s="1"/>
      <c r="BB117" s="1"/>
      <c r="BC117" s="1"/>
      <c r="BD117" s="1"/>
      <c r="BE117" s="1"/>
      <c r="BF117" s="1"/>
      <c r="BG117" s="1"/>
      <c r="BH117" s="1"/>
      <c r="BI117" s="1"/>
      <c r="BJ117" s="1"/>
      <c r="BK117" s="1"/>
      <c r="BL117" s="1"/>
      <c r="BM117" s="1"/>
      <c r="BN117" s="1"/>
      <c r="BO117" s="1"/>
      <c r="BP117" s="1"/>
      <c r="BQ117" s="1"/>
      <c r="BR117" s="1"/>
      <c r="BS117" s="1"/>
      <c r="BT117" s="1"/>
      <c r="BU117" s="1"/>
      <c r="BV117" s="1"/>
      <c r="BW117" s="1"/>
      <c r="BX117" s="1"/>
      <c r="BY117" s="1"/>
      <c r="BZ117" s="1"/>
      <c r="CA117" s="1"/>
      <c r="CB117" s="1"/>
      <c r="CC117" s="1"/>
      <c r="CD117" s="1"/>
      <c r="CE117" s="1"/>
      <c r="CF117" s="1"/>
      <c r="CG117" s="1"/>
      <c r="CH117" s="1"/>
      <c r="CI117" s="1"/>
      <c r="CJ117" s="1"/>
      <c r="CK117" s="1"/>
      <c r="CL117" s="1"/>
      <c r="CM117" s="1"/>
      <c r="CN117" s="1"/>
      <c r="CO117" s="1"/>
      <c r="CP117" s="1"/>
      <c r="CQ117" s="1"/>
      <c r="CR117" s="1"/>
      <c r="CS117" s="1"/>
      <c r="CT117" s="1"/>
      <c r="CU117" s="1"/>
      <c r="CV117" s="1"/>
      <c r="CW117" s="1"/>
      <c r="CX117" s="1"/>
      <c r="CY117" s="1"/>
      <c r="CZ117" s="1"/>
      <c r="DA117" s="1"/>
      <c r="DB117" s="1"/>
      <c r="DC117" s="1"/>
      <c r="DD117" s="1"/>
      <c r="DE117" s="1"/>
      <c r="DF117" s="1"/>
      <c r="DG117" s="1"/>
      <c r="DH117" s="1"/>
      <c r="DI117" s="1"/>
      <c r="DJ117" s="1"/>
      <c r="DK117" s="1"/>
      <c r="DL117" s="1"/>
      <c r="DM117" s="1"/>
      <c r="DN117" s="1"/>
      <c r="DO117" s="1"/>
      <c r="DP117" s="1"/>
      <c r="DQ117" s="1"/>
      <c r="DR117" s="1"/>
      <c r="DS117" s="1"/>
      <c r="DT117" s="1"/>
      <c r="DU117" s="1"/>
      <c r="DV117" s="1"/>
      <c r="DW117" s="1"/>
      <c r="DX117" s="1"/>
      <c r="DY117" s="1"/>
      <c r="DZ117" s="1"/>
      <c r="EA117" s="1"/>
      <c r="EB117" s="1"/>
      <c r="EC117" s="1"/>
      <c r="ED117" s="1"/>
      <c r="EE117" s="1"/>
      <c r="EF117" s="1"/>
      <c r="EG117" s="1"/>
      <c r="EH117" s="1"/>
      <c r="EI117" s="1"/>
      <c r="EJ117" s="1"/>
      <c r="EK117" s="1"/>
      <c r="EL117" s="1"/>
      <c r="EM117" s="1"/>
      <c r="EN117" s="1"/>
      <c r="EO117" s="1"/>
      <c r="EP117" s="1"/>
      <c r="EQ117" s="1"/>
      <c r="ER117" s="1"/>
      <c r="ES117" s="1"/>
      <c r="ET117" s="1"/>
      <c r="EU117" s="1"/>
      <c r="EV117" s="1"/>
      <c r="EW117" s="1"/>
      <c r="EX117" s="1"/>
      <c r="EY117" s="1"/>
      <c r="EZ117" s="1"/>
      <c r="FA117" s="1"/>
      <c r="FB117" s="1"/>
      <c r="FC117" s="1"/>
      <c r="FD117" s="1"/>
      <c r="FE117" s="1"/>
      <c r="FF117" s="1"/>
      <c r="FG117" s="1"/>
      <c r="FH117" s="1"/>
      <c r="FI117" s="1"/>
      <c r="FJ117" s="1"/>
      <c r="FK117" s="1"/>
      <c r="FL117" s="1"/>
      <c r="FM117" s="1"/>
      <c r="FN117" s="1"/>
      <c r="FO117" s="1"/>
      <c r="FP117" s="1"/>
      <c r="FQ117" s="1"/>
      <c r="FR117" s="1"/>
      <c r="FS117" s="1"/>
      <c r="FT117" s="1"/>
      <c r="FU117" s="1"/>
      <c r="FV117" s="1"/>
      <c r="FW117" s="1"/>
      <c r="FX117" s="1"/>
      <c r="FY117" s="1"/>
      <c r="FZ117" s="1"/>
      <c r="GA117" s="1"/>
      <c r="GB117" s="1"/>
      <c r="GC117" s="1"/>
      <c r="GD117" s="1"/>
      <c r="GE117" s="1"/>
      <c r="GF117" s="1"/>
      <c r="GG117" s="1"/>
      <c r="GH117" s="1"/>
      <c r="GI117" s="1"/>
      <c r="GJ117" s="1"/>
      <c r="GK117" s="1"/>
      <c r="GL117" s="1"/>
      <c r="GM117" s="1"/>
      <c r="GN117" s="1"/>
      <c r="GO117" s="1"/>
      <c r="GP117" s="1"/>
      <c r="GQ117" s="1"/>
      <c r="GR117" s="1"/>
      <c r="GS117" s="1"/>
      <c r="GT117" s="1"/>
      <c r="GU117" s="1"/>
      <c r="GV117" s="1"/>
      <c r="GW117" s="1"/>
      <c r="GX117" s="1"/>
      <c r="GY117" s="1"/>
      <c r="GZ117" s="1"/>
      <c r="HA117" s="1"/>
      <c r="HB117" s="1"/>
      <c r="HC117" s="1"/>
      <c r="HD117" s="1"/>
      <c r="HE117" s="1"/>
      <c r="HF117" s="1"/>
      <c r="HG117" s="1"/>
      <c r="HH117" s="1"/>
      <c r="HI117" s="1"/>
      <c r="HJ117" s="1"/>
      <c r="HK117" s="1"/>
      <c r="HL117" s="1"/>
      <c r="HM117" s="1"/>
      <c r="HN117" s="1"/>
      <c r="HO117" s="1"/>
      <c r="HP117" s="1"/>
      <c r="HQ117" s="1"/>
      <c r="HR117" s="1"/>
      <c r="HS117" s="1"/>
      <c r="HT117" s="1"/>
      <c r="HU117" s="1"/>
      <c r="HV117" s="1"/>
      <c r="HW117" s="1"/>
      <c r="HX117" s="1"/>
      <c r="HY117" s="1"/>
      <c r="HZ117" s="1"/>
      <c r="IA117" s="1"/>
      <c r="IB117" s="1"/>
      <c r="IC117" s="1"/>
      <c r="ID117" s="1"/>
      <c r="IE117" s="1"/>
      <c r="IF117" s="1"/>
      <c r="IG117" s="1"/>
      <c r="IH117" s="1"/>
      <c r="II117" s="1"/>
      <c r="IJ117" s="1"/>
      <c r="IK117" s="1"/>
      <c r="IL117" s="1"/>
      <c r="IM117" s="1"/>
      <c r="IN117" s="1"/>
      <c r="IO117" s="1"/>
      <c r="IP117" s="1"/>
      <c r="IQ117" s="1"/>
      <c r="IR117" s="1"/>
      <c r="IS117" s="1"/>
      <c r="IT117" s="1"/>
      <c r="IU117" s="1"/>
      <c r="IV117" s="1"/>
      <c r="IW117" s="1"/>
      <c r="IX117" s="1"/>
      <c r="IY117" s="1"/>
      <c r="IZ117" s="1"/>
      <c r="JA117" s="1"/>
      <c r="JB117" s="1"/>
      <c r="JC117" s="1"/>
      <c r="JD117" s="1"/>
      <c r="JE117" s="1"/>
      <c r="JF117" s="1"/>
      <c r="JG117" s="1"/>
      <c r="JH117" s="1"/>
      <c r="JI117" s="1"/>
      <c r="JJ117" s="1"/>
      <c r="JK117" s="1"/>
      <c r="JL117" s="1"/>
      <c r="JM117" s="1"/>
      <c r="JN117" s="1"/>
      <c r="JO117" s="1"/>
      <c r="JP117" s="1"/>
      <c r="JQ117" s="1"/>
      <c r="JR117" s="1"/>
      <c r="JS117" s="1"/>
      <c r="JT117" s="1"/>
      <c r="JU117" s="1"/>
      <c r="JV117" s="1"/>
      <c r="JW117" s="1"/>
      <c r="JX117" s="1"/>
      <c r="JY117" s="1"/>
      <c r="JZ117" s="1"/>
      <c r="KA117" s="1"/>
      <c r="KB117" s="1"/>
      <c r="KC117" s="1"/>
      <c r="KD117" s="1"/>
      <c r="KE117" s="1"/>
      <c r="KF117" s="1"/>
      <c r="KG117" s="1"/>
      <c r="KH117" s="1"/>
      <c r="KI117" s="1"/>
      <c r="KJ117" s="1"/>
      <c r="KK117" s="1"/>
      <c r="KL117" s="1"/>
      <c r="KM117" s="1"/>
      <c r="KN117" s="1"/>
      <c r="KO117" s="1"/>
      <c r="KP117" s="1"/>
      <c r="KQ117" s="1"/>
      <c r="KR117" s="1"/>
      <c r="KS117" s="1"/>
      <c r="KT117" s="1"/>
      <c r="KU117" s="1"/>
      <c r="KV117" s="1"/>
      <c r="KW117" s="1"/>
      <c r="KX117" s="1"/>
      <c r="KY117" s="1"/>
      <c r="KZ117" s="1"/>
      <c r="LA117" s="1"/>
      <c r="LB117" s="1"/>
      <c r="LC117" s="1"/>
      <c r="LD117" s="1"/>
      <c r="LE117" s="1"/>
      <c r="LF117" s="1"/>
      <c r="LG117" s="1"/>
      <c r="LH117" s="1"/>
      <c r="LI117" s="1"/>
      <c r="LJ117" s="1"/>
      <c r="LK117" s="1"/>
      <c r="LL117" s="1"/>
      <c r="LM117" s="1"/>
      <c r="LN117" s="1"/>
      <c r="LO117" s="1"/>
      <c r="LP117" s="1"/>
      <c r="LQ117" s="1"/>
      <c r="LR117" s="1"/>
      <c r="LS117" s="1"/>
      <c r="LT117" s="1"/>
      <c r="LU117" s="1"/>
      <c r="LV117" s="1"/>
      <c r="LW117" s="1"/>
      <c r="LX117" s="1"/>
      <c r="LY117" s="1"/>
      <c r="LZ117" s="1"/>
      <c r="MA117" s="1"/>
      <c r="MB117" s="1"/>
      <c r="MC117" s="1"/>
      <c r="MD117" s="1"/>
      <c r="ME117" s="1"/>
      <c r="MF117" s="1"/>
      <c r="MG117" s="1"/>
      <c r="MH117" s="1"/>
      <c r="MI117" s="1"/>
      <c r="MJ117" s="1"/>
      <c r="MK117" s="1"/>
      <c r="ML117" s="1"/>
      <c r="MM117" s="1"/>
      <c r="MN117" s="1"/>
      <c r="MO117" s="1"/>
      <c r="MP117" s="1"/>
      <c r="MQ117" s="1"/>
      <c r="MR117" s="1"/>
      <c r="MS117" s="1"/>
      <c r="MT117" s="1"/>
      <c r="MU117" s="1"/>
      <c r="MV117" s="1"/>
      <c r="MW117" s="1"/>
      <c r="MX117" s="1"/>
      <c r="MY117" s="1"/>
      <c r="MZ117" s="1"/>
      <c r="NA117" s="1"/>
      <c r="NB117" s="1"/>
      <c r="NC117" s="1"/>
      <c r="ND117" s="1"/>
      <c r="NE117" s="1"/>
      <c r="NF117" s="1"/>
      <c r="NG117" s="1"/>
      <c r="NH117" s="1"/>
      <c r="NI117" s="1"/>
      <c r="NJ117" s="1"/>
      <c r="NK117" s="1"/>
      <c r="NL117" s="1"/>
      <c r="NM117" s="1"/>
      <c r="NN117" s="1"/>
      <c r="NO117" s="1"/>
      <c r="NP117" s="1"/>
      <c r="NQ117" s="1"/>
      <c r="NR117" s="1"/>
      <c r="NS117" s="1"/>
      <c r="NT117" s="1"/>
      <c r="NU117" s="1"/>
      <c r="NV117" s="1"/>
      <c r="NW117" s="1"/>
      <c r="NX117" s="1"/>
      <c r="NY117" s="1"/>
      <c r="NZ117" s="1"/>
      <c r="OA117" s="1"/>
      <c r="OB117" s="1"/>
      <c r="OC117" s="1"/>
      <c r="OD117" s="1"/>
      <c r="OE117" s="1"/>
      <c r="OF117" s="1"/>
      <c r="OG117" s="1"/>
      <c r="OH117" s="1"/>
      <c r="OI117" s="1"/>
      <c r="OJ117" s="1"/>
      <c r="OK117" s="1"/>
      <c r="OL117" s="1"/>
      <c r="OM117" s="1"/>
      <c r="ON117" s="1"/>
      <c r="OO117" s="1"/>
      <c r="OP117" s="1"/>
      <c r="OQ117" s="1"/>
      <c r="OR117" s="1"/>
      <c r="OS117" s="1"/>
      <c r="OT117" s="1"/>
      <c r="OU117" s="1"/>
      <c r="OV117" s="1"/>
      <c r="OW117" s="1"/>
      <c r="OX117" s="1"/>
      <c r="OY117" s="1"/>
      <c r="OZ117" s="1"/>
      <c r="PA117" s="1"/>
      <c r="PB117" s="1"/>
      <c r="PC117" s="1"/>
      <c r="PD117" s="1"/>
      <c r="PE117" s="1"/>
      <c r="PF117" s="1"/>
      <c r="PG117" s="1"/>
      <c r="PH117" s="1"/>
      <c r="PI117" s="1"/>
      <c r="PJ117" s="1"/>
      <c r="PK117" s="1"/>
      <c r="PL117" s="1"/>
      <c r="PM117" s="1"/>
      <c r="PN117" s="1"/>
      <c r="PO117" s="1"/>
      <c r="PP117" s="1"/>
      <c r="PQ117" s="1"/>
      <c r="PR117" s="1"/>
      <c r="PS117" s="1"/>
      <c r="PT117" s="1"/>
      <c r="PU117" s="1"/>
      <c r="PV117" s="1"/>
      <c r="PW117" s="1"/>
      <c r="PX117" s="1"/>
      <c r="PY117" s="1"/>
      <c r="PZ117" s="1"/>
      <c r="QA117" s="1"/>
      <c r="QB117" s="1"/>
      <c r="QC117" s="1"/>
      <c r="QD117" s="1"/>
      <c r="QE117" s="1"/>
      <c r="QF117" s="1"/>
      <c r="QG117" s="1"/>
      <c r="QH117" s="1"/>
      <c r="QI117" s="1"/>
      <c r="QJ117" s="1"/>
      <c r="QK117" s="1"/>
      <c r="QL117" s="1"/>
      <c r="QM117" s="1"/>
      <c r="QN117" s="1"/>
      <c r="QO117" s="1"/>
      <c r="QP117" s="1"/>
      <c r="QQ117" s="1"/>
      <c r="QR117" s="1"/>
      <c r="QS117" s="1"/>
      <c r="QT117" s="1"/>
      <c r="QU117" s="1"/>
      <c r="QV117" s="1"/>
      <c r="QW117" s="1"/>
      <c r="QX117" s="1"/>
      <c r="QY117" s="1"/>
      <c r="QZ117" s="1"/>
      <c r="RA117" s="1"/>
      <c r="RB117" s="1"/>
      <c r="RC117" s="1"/>
      <c r="RD117" s="1"/>
      <c r="RE117" s="1"/>
      <c r="RF117" s="1"/>
      <c r="RG117" s="1"/>
      <c r="RH117" s="1"/>
      <c r="RI117" s="1"/>
      <c r="RJ117" s="1"/>
      <c r="RK117" s="1"/>
      <c r="RL117" s="1"/>
      <c r="RM117" s="1"/>
      <c r="RN117" s="1"/>
      <c r="RO117" s="1"/>
      <c r="RP117" s="1"/>
      <c r="RQ117" s="1"/>
      <c r="RR117" s="1"/>
      <c r="RS117" s="1"/>
      <c r="RT117" s="1"/>
      <c r="RU117" s="1"/>
      <c r="RV117" s="1"/>
      <c r="RW117" s="1"/>
      <c r="RX117" s="1"/>
      <c r="RY117" s="1"/>
      <c r="RZ117" s="1"/>
      <c r="SA117" s="1"/>
      <c r="SB117" s="1"/>
      <c r="SC117" s="1"/>
      <c r="SD117" s="1"/>
      <c r="SE117" s="1"/>
      <c r="SF117" s="1"/>
      <c r="SG117" s="1"/>
      <c r="SH117" s="1"/>
      <c r="SI117" s="1"/>
      <c r="SJ117" s="1"/>
      <c r="SK117" s="1"/>
      <c r="SL117" s="1"/>
      <c r="SM117" s="1"/>
      <c r="SN117" s="1"/>
      <c r="SO117" s="1"/>
      <c r="SP117" s="1"/>
      <c r="SQ117" s="1"/>
      <c r="SR117" s="1"/>
      <c r="SS117" s="1"/>
      <c r="ST117" s="1"/>
      <c r="SU117" s="1"/>
      <c r="SV117" s="1"/>
      <c r="SW117" s="1"/>
      <c r="SX117" s="1"/>
      <c r="SY117" s="1"/>
      <c r="SZ117" s="1"/>
      <c r="TA117" s="1"/>
      <c r="TB117" s="1"/>
      <c r="TC117" s="1"/>
      <c r="TD117" s="1"/>
      <c r="TE117" s="1"/>
      <c r="TF117" s="1"/>
      <c r="TG117" s="1"/>
      <c r="TH117" s="1"/>
      <c r="TI117" s="1"/>
      <c r="TJ117" s="1"/>
      <c r="TK117" s="1"/>
      <c r="TL117" s="1"/>
      <c r="TM117" s="1"/>
      <c r="TN117" s="1"/>
      <c r="TO117" s="1"/>
      <c r="TP117" s="1"/>
      <c r="TQ117" s="1"/>
      <c r="TR117" s="1"/>
      <c r="TS117" s="1"/>
      <c r="TT117" s="1"/>
      <c r="TU117" s="1"/>
      <c r="TV117" s="1"/>
      <c r="TW117" s="1"/>
      <c r="TX117" s="1"/>
      <c r="TY117" s="1"/>
      <c r="TZ117" s="1"/>
      <c r="UA117" s="1"/>
      <c r="UB117" s="1"/>
      <c r="UC117" s="1"/>
      <c r="UD117" s="1"/>
      <c r="UE117" s="1"/>
      <c r="UF117" s="1"/>
      <c r="UG117" s="1"/>
      <c r="UH117" s="1"/>
      <c r="UI117" s="1"/>
      <c r="UJ117" s="1"/>
      <c r="UK117" s="1"/>
      <c r="UL117" s="1"/>
      <c r="UM117" s="1"/>
      <c r="UN117" s="1"/>
      <c r="UO117" s="1"/>
      <c r="UP117" s="1"/>
      <c r="UQ117" s="1"/>
      <c r="UR117" s="1"/>
      <c r="US117" s="1"/>
      <c r="UT117" s="1"/>
      <c r="UU117" s="1"/>
      <c r="UV117" s="1"/>
      <c r="UW117" s="1"/>
      <c r="UX117" s="1"/>
      <c r="UY117" s="1"/>
      <c r="UZ117" s="1"/>
      <c r="VA117" s="1"/>
      <c r="VB117" s="1"/>
      <c r="VC117" s="1"/>
      <c r="VD117" s="1"/>
      <c r="VE117" s="1"/>
      <c r="VF117" s="1"/>
      <c r="VG117" s="1"/>
      <c r="VH117" s="1"/>
      <c r="VI117" s="1"/>
      <c r="VJ117" s="1"/>
      <c r="VK117" s="1"/>
      <c r="VL117" s="1"/>
      <c r="VM117" s="1"/>
      <c r="VN117" s="1"/>
      <c r="VO117" s="1"/>
      <c r="VP117" s="1"/>
      <c r="VQ117" s="1"/>
      <c r="VR117" s="1"/>
      <c r="VS117" s="1"/>
      <c r="VT117" s="1"/>
      <c r="VU117" s="1"/>
      <c r="VV117" s="1"/>
      <c r="VW117" s="1"/>
      <c r="VX117" s="1"/>
      <c r="VY117" s="1"/>
      <c r="VZ117" s="1"/>
      <c r="WA117" s="1"/>
      <c r="WB117" s="1"/>
      <c r="WC117" s="1"/>
      <c r="WD117" s="1"/>
      <c r="WE117" s="1"/>
      <c r="WF117" s="1"/>
      <c r="WG117" s="1"/>
      <c r="WH117" s="1"/>
      <c r="WI117" s="1"/>
      <c r="WJ117" s="1"/>
      <c r="WK117" s="1"/>
      <c r="WL117" s="1"/>
      <c r="WM117" s="1"/>
      <c r="WN117" s="1"/>
      <c r="WO117" s="1"/>
      <c r="WP117" s="1"/>
      <c r="WQ117" s="1"/>
      <c r="WR117" s="1"/>
      <c r="WS117" s="1"/>
      <c r="WT117" s="1"/>
      <c r="WU117" s="1"/>
      <c r="WV117" s="1"/>
      <c r="WW117" s="1"/>
      <c r="WX117" s="1"/>
      <c r="WY117" s="1"/>
      <c r="WZ117" s="1"/>
      <c r="XA117" s="1"/>
      <c r="XB117" s="1"/>
      <c r="XC117" s="1"/>
      <c r="XD117" s="1"/>
      <c r="XE117" s="1"/>
      <c r="XF117" s="1"/>
      <c r="XG117" s="1"/>
      <c r="XH117" s="1"/>
      <c r="XI117" s="1"/>
      <c r="XJ117" s="1"/>
      <c r="XK117" s="1"/>
      <c r="XL117" s="1"/>
      <c r="XM117" s="1"/>
      <c r="XN117" s="1"/>
      <c r="XO117" s="1"/>
      <c r="XP117" s="1"/>
      <c r="XQ117" s="1"/>
      <c r="XR117" s="1"/>
      <c r="XS117" s="1"/>
      <c r="XT117" s="1"/>
      <c r="XU117" s="1"/>
      <c r="XV117" s="1"/>
      <c r="XW117" s="1"/>
      <c r="XX117" s="1"/>
      <c r="XY117" s="1"/>
      <c r="XZ117" s="1"/>
      <c r="YA117" s="1"/>
      <c r="YB117" s="1"/>
      <c r="YC117" s="1"/>
      <c r="YD117" s="1"/>
      <c r="YE117" s="1"/>
      <c r="YF117" s="1"/>
      <c r="YG117" s="1"/>
      <c r="YH117" s="1"/>
      <c r="YI117" s="1"/>
      <c r="YJ117" s="1"/>
      <c r="YK117" s="1"/>
      <c r="YL117" s="1"/>
      <c r="YM117" s="1"/>
      <c r="YN117" s="1"/>
      <c r="YO117" s="1"/>
      <c r="YP117" s="1"/>
      <c r="YQ117" s="1"/>
      <c r="YR117" s="1"/>
      <c r="YS117" s="1"/>
      <c r="YT117" s="1"/>
      <c r="YU117" s="1"/>
      <c r="YV117" s="1"/>
      <c r="YW117" s="1"/>
      <c r="YX117" s="1"/>
      <c r="YY117" s="1"/>
      <c r="YZ117" s="1"/>
      <c r="ZA117" s="1"/>
      <c r="ZB117" s="1"/>
      <c r="ZC117" s="1"/>
      <c r="ZD117" s="1"/>
      <c r="ZE117" s="1"/>
      <c r="ZF117" s="1"/>
      <c r="ZG117" s="1"/>
      <c r="ZH117" s="1"/>
      <c r="ZI117" s="1"/>
      <c r="ZJ117" s="1"/>
      <c r="ZK117" s="1"/>
      <c r="ZL117" s="1"/>
      <c r="ZM117" s="1"/>
      <c r="ZN117" s="1"/>
      <c r="ZO117" s="1"/>
      <c r="ZP117" s="1"/>
      <c r="ZQ117" s="1"/>
      <c r="ZR117" s="1"/>
      <c r="ZS117" s="1"/>
      <c r="ZT117" s="1"/>
      <c r="ZU117" s="1"/>
      <c r="ZV117" s="1"/>
      <c r="ZW117" s="1"/>
      <c r="ZX117" s="1"/>
      <c r="ZY117" s="1"/>
      <c r="ZZ117" s="1"/>
      <c r="AAA117" s="1"/>
      <c r="AAB117" s="1"/>
      <c r="AAC117" s="1"/>
      <c r="AAD117" s="1"/>
      <c r="AAE117" s="1"/>
      <c r="AAF117" s="1"/>
      <c r="AAG117" s="1"/>
      <c r="AAH117" s="1"/>
      <c r="AAI117" s="1"/>
      <c r="AAJ117" s="1"/>
      <c r="AAK117" s="1"/>
      <c r="AAL117" s="1"/>
      <c r="AAM117" s="1"/>
      <c r="AAN117" s="1"/>
      <c r="AAO117" s="1"/>
      <c r="AAP117" s="1"/>
      <c r="AAQ117" s="1"/>
      <c r="AAR117" s="1"/>
      <c r="AAS117" s="1"/>
      <c r="AAT117" s="1"/>
      <c r="AAU117" s="1"/>
      <c r="AAV117" s="1"/>
      <c r="AAW117" s="1"/>
      <c r="AAX117" s="1"/>
      <c r="AAY117" s="1"/>
      <c r="AAZ117" s="1"/>
      <c r="ABA117" s="1"/>
      <c r="ABB117" s="1"/>
      <c r="ABC117" s="1"/>
      <c r="ABD117" s="1"/>
      <c r="ABE117" s="1"/>
      <c r="ABF117" s="1"/>
      <c r="ABG117" s="1"/>
      <c r="ABH117" s="1"/>
      <c r="ABI117" s="1"/>
      <c r="ABJ117" s="1"/>
      <c r="ABK117" s="1"/>
      <c r="ABL117" s="1"/>
      <c r="ABM117" s="1"/>
      <c r="ABN117" s="1"/>
      <c r="ABO117" s="1"/>
      <c r="ABP117" s="1"/>
      <c r="ABQ117" s="1"/>
      <c r="ABR117" s="1"/>
      <c r="ABS117" s="1"/>
      <c r="ABT117" s="1"/>
      <c r="ABU117" s="1"/>
      <c r="ABV117" s="1"/>
      <c r="ABW117" s="1"/>
      <c r="ABX117" s="1"/>
      <c r="ABY117" s="1"/>
      <c r="ABZ117" s="1"/>
      <c r="ACA117" s="1"/>
      <c r="ACB117" s="1"/>
      <c r="ACC117" s="1"/>
      <c r="ACD117" s="1"/>
      <c r="ACE117" s="1"/>
      <c r="ACF117" s="1"/>
      <c r="ACG117" s="1"/>
      <c r="ACH117" s="1"/>
      <c r="ACI117" s="1"/>
      <c r="ACJ117" s="1"/>
      <c r="ACK117" s="1"/>
      <c r="ACL117" s="1"/>
      <c r="ACM117" s="1"/>
      <c r="ACN117" s="1"/>
      <c r="ACO117" s="1"/>
      <c r="ACP117" s="1"/>
      <c r="ACQ117" s="1"/>
      <c r="ACR117" s="1"/>
      <c r="ACS117" s="1"/>
      <c r="ACT117" s="1"/>
      <c r="ACU117" s="1"/>
      <c r="ACV117" s="1"/>
      <c r="ACW117" s="1"/>
      <c r="ACX117" s="1"/>
      <c r="ACY117" s="1"/>
      <c r="ACZ117" s="1"/>
      <c r="ADA117" s="1"/>
    </row>
    <row r="118" spans="1:781" s="1" customFormat="1" ht="42" customHeight="1" x14ac:dyDescent="0.3">
      <c r="A118" s="36">
        <v>1</v>
      </c>
      <c r="B118" s="21" t="s">
        <v>425</v>
      </c>
      <c r="C118" s="22" t="s">
        <v>147</v>
      </c>
      <c r="D118" s="23" t="s">
        <v>204</v>
      </c>
      <c r="E118" s="23" t="s">
        <v>426</v>
      </c>
      <c r="F118" s="23">
        <v>50.7</v>
      </c>
      <c r="G118" s="74">
        <v>290000</v>
      </c>
      <c r="H118" s="23">
        <v>1</v>
      </c>
      <c r="I118" s="23" t="s">
        <v>41</v>
      </c>
      <c r="J118" s="23" t="s">
        <v>72</v>
      </c>
      <c r="K118" s="25">
        <v>2008</v>
      </c>
      <c r="L118" s="26">
        <v>39699</v>
      </c>
      <c r="M118" s="27">
        <v>190000</v>
      </c>
      <c r="N118" s="28">
        <v>2.5</v>
      </c>
      <c r="O118" s="28">
        <v>277</v>
      </c>
      <c r="P118" s="29" t="s">
        <v>427</v>
      </c>
      <c r="Q118" s="30" t="s">
        <v>428</v>
      </c>
      <c r="R118" s="31"/>
      <c r="S118" s="32" t="str">
        <f t="shared" si="16"/>
        <v>Fe</v>
      </c>
      <c r="T118" s="33"/>
      <c r="U118" s="33"/>
      <c r="V118" s="33"/>
      <c r="W118" s="33"/>
      <c r="X118" s="33"/>
      <c r="Y118" s="33"/>
      <c r="Z118" s="33"/>
      <c r="AB118" s="34">
        <f t="shared" si="0"/>
        <v>0.10017646875838648</v>
      </c>
      <c r="AC118" s="34">
        <f t="shared" si="20"/>
        <v>6.4102564102564097E-2</v>
      </c>
      <c r="AD118" s="34">
        <f t="shared" si="21"/>
        <v>19.785714285714285</v>
      </c>
      <c r="AE118" s="34">
        <f t="shared" si="22"/>
        <v>19.949993318575235</v>
      </c>
      <c r="AF118" s="35"/>
      <c r="AG118" s="35">
        <f t="shared" si="23"/>
        <v>19.949993318575235</v>
      </c>
      <c r="AH118" s="35">
        <f t="shared" si="24"/>
        <v>0</v>
      </c>
      <c r="AI118" s="35">
        <f t="shared" si="25"/>
        <v>0</v>
      </c>
    </row>
    <row r="119" spans="1:781" s="1" customFormat="1" ht="36" x14ac:dyDescent="0.3">
      <c r="A119" s="40">
        <v>3</v>
      </c>
      <c r="B119" s="21" t="s">
        <v>429</v>
      </c>
      <c r="C119" s="22" t="s">
        <v>127</v>
      </c>
      <c r="D119" s="23"/>
      <c r="E119" s="23"/>
      <c r="F119" s="23"/>
      <c r="G119" s="74"/>
      <c r="H119" s="23">
        <v>2</v>
      </c>
      <c r="I119" s="23" t="s">
        <v>41</v>
      </c>
      <c r="J119" s="23" t="s">
        <v>235</v>
      </c>
      <c r="K119" s="25">
        <v>2008</v>
      </c>
      <c r="L119" s="26">
        <v>39584</v>
      </c>
      <c r="M119" s="27">
        <v>4500</v>
      </c>
      <c r="N119" s="28"/>
      <c r="O119" s="28"/>
      <c r="P119" s="29" t="s">
        <v>430</v>
      </c>
      <c r="Q119" s="30" t="s">
        <v>431</v>
      </c>
      <c r="R119" s="31"/>
      <c r="S119" s="32" t="str">
        <f t="shared" si="16"/>
        <v>Diamonds</v>
      </c>
      <c r="T119" s="33"/>
      <c r="U119" s="33"/>
      <c r="V119" s="33"/>
      <c r="W119" s="33"/>
      <c r="X119" s="33"/>
      <c r="Y119" s="33"/>
      <c r="Z119" s="33"/>
      <c r="AB119" s="34">
        <f t="shared" si="0"/>
        <v>2.3726005758565221E-3</v>
      </c>
      <c r="AC119" s="34">
        <f t="shared" si="20"/>
        <v>0</v>
      </c>
      <c r="AD119" s="34">
        <f t="shared" si="21"/>
        <v>0</v>
      </c>
      <c r="AE119" s="34">
        <f t="shared" si="22"/>
        <v>2.3726005758565221E-3</v>
      </c>
      <c r="AF119" s="35"/>
      <c r="AG119" s="35">
        <f t="shared" si="23"/>
        <v>0</v>
      </c>
      <c r="AH119" s="35">
        <f t="shared" si="24"/>
        <v>0</v>
      </c>
      <c r="AI119" s="35">
        <f t="shared" si="25"/>
        <v>2.3726005758565221E-3</v>
      </c>
    </row>
    <row r="120" spans="1:781" s="1" customFormat="1" ht="36" x14ac:dyDescent="0.3">
      <c r="A120" s="36">
        <v>1</v>
      </c>
      <c r="B120" s="21" t="s">
        <v>432</v>
      </c>
      <c r="C120" s="22" t="s">
        <v>147</v>
      </c>
      <c r="D120" s="23"/>
      <c r="E120" s="23"/>
      <c r="F120" s="23">
        <v>10</v>
      </c>
      <c r="G120" s="74">
        <v>150000</v>
      </c>
      <c r="H120" s="23">
        <v>1</v>
      </c>
      <c r="I120" s="23"/>
      <c r="J120" s="23" t="s">
        <v>86</v>
      </c>
      <c r="K120" s="25">
        <v>2007</v>
      </c>
      <c r="L120" s="37">
        <v>39411</v>
      </c>
      <c r="M120" s="27"/>
      <c r="N120" s="28"/>
      <c r="O120" s="28">
        <v>10</v>
      </c>
      <c r="P120" s="29" t="s">
        <v>433</v>
      </c>
      <c r="Q120" s="30" t="s">
        <v>434</v>
      </c>
      <c r="R120" s="31"/>
      <c r="S120" s="32" t="str">
        <f t="shared" si="16"/>
        <v>Fe</v>
      </c>
      <c r="T120" s="33"/>
      <c r="U120" s="33"/>
      <c r="V120" s="33"/>
      <c r="W120" s="33"/>
      <c r="X120" s="33"/>
      <c r="Y120" s="33"/>
      <c r="Z120" s="33"/>
      <c r="AB120" s="34"/>
      <c r="AC120" s="34"/>
      <c r="AD120" s="34"/>
      <c r="AE120" s="34"/>
      <c r="AF120" s="35"/>
      <c r="AG120" s="35"/>
      <c r="AH120" s="35"/>
      <c r="AI120" s="35"/>
    </row>
    <row r="121" spans="1:781" s="1" customFormat="1" ht="36" x14ac:dyDescent="0.3">
      <c r="A121" s="42">
        <v>2</v>
      </c>
      <c r="B121" s="21" t="s">
        <v>435</v>
      </c>
      <c r="C121" s="22" t="s">
        <v>436</v>
      </c>
      <c r="D121" s="23" t="s">
        <v>204</v>
      </c>
      <c r="E121" s="23"/>
      <c r="F121" s="23">
        <v>22</v>
      </c>
      <c r="G121" s="74"/>
      <c r="H121" s="23">
        <v>1</v>
      </c>
      <c r="I121" s="23" t="s">
        <v>41</v>
      </c>
      <c r="J121" s="23" t="s">
        <v>72</v>
      </c>
      <c r="K121" s="25">
        <v>2007</v>
      </c>
      <c r="L121" s="77">
        <v>39114</v>
      </c>
      <c r="M121" s="27">
        <v>150000</v>
      </c>
      <c r="N121" s="28"/>
      <c r="O121" s="28"/>
      <c r="P121" s="29" t="s">
        <v>437</v>
      </c>
      <c r="Q121" s="30" t="s">
        <v>438</v>
      </c>
      <c r="R121" s="31"/>
      <c r="S121" s="32" t="str">
        <f t="shared" si="16"/>
        <v>Limestone</v>
      </c>
      <c r="T121" s="33"/>
      <c r="U121" s="33"/>
      <c r="V121" s="33"/>
      <c r="W121" s="33"/>
      <c r="X121" s="33"/>
      <c r="Y121" s="33"/>
      <c r="Z121" s="33"/>
      <c r="AB121" s="34">
        <f t="shared" ref="AB121:AB144" si="26">M121/1896653</f>
        <v>7.9086685861884068E-2</v>
      </c>
      <c r="AC121" s="34"/>
      <c r="AD121" s="34"/>
      <c r="AE121" s="34"/>
      <c r="AF121" s="35"/>
      <c r="AG121" s="35"/>
      <c r="AH121" s="35"/>
      <c r="AI121" s="35"/>
    </row>
    <row r="122" spans="1:781" s="1" customFormat="1" ht="24" x14ac:dyDescent="0.3">
      <c r="A122" s="40">
        <v>3</v>
      </c>
      <c r="B122" s="21" t="s">
        <v>439</v>
      </c>
      <c r="C122" s="22" t="s">
        <v>440</v>
      </c>
      <c r="D122" s="23" t="s">
        <v>204</v>
      </c>
      <c r="E122" s="23" t="s">
        <v>356</v>
      </c>
      <c r="F122" s="23"/>
      <c r="G122" s="74"/>
      <c r="H122" s="23">
        <v>1</v>
      </c>
      <c r="I122" s="23" t="s">
        <v>71</v>
      </c>
      <c r="J122" s="23" t="s">
        <v>42</v>
      </c>
      <c r="K122" s="25">
        <v>2007</v>
      </c>
      <c r="L122" s="26">
        <v>39104</v>
      </c>
      <c r="M122" s="27">
        <v>20000</v>
      </c>
      <c r="N122" s="28"/>
      <c r="O122" s="28"/>
      <c r="P122" s="29" t="s">
        <v>441</v>
      </c>
      <c r="Q122" s="30" t="s">
        <v>442</v>
      </c>
      <c r="R122" s="31"/>
      <c r="S122" s="32" t="str">
        <f t="shared" si="16"/>
        <v>F</v>
      </c>
      <c r="T122" s="33"/>
      <c r="U122" s="33"/>
      <c r="V122" s="33"/>
      <c r="W122" s="33"/>
      <c r="X122" s="33"/>
      <c r="Y122" s="33"/>
      <c r="Z122" s="33"/>
      <c r="AB122" s="34">
        <f t="shared" si="26"/>
        <v>1.0544891448251209E-2</v>
      </c>
      <c r="AC122" s="34">
        <f t="shared" si="20"/>
        <v>0</v>
      </c>
      <c r="AD122" s="34">
        <f t="shared" si="21"/>
        <v>0</v>
      </c>
      <c r="AE122" s="34">
        <f t="shared" si="22"/>
        <v>1.0544891448251209E-2</v>
      </c>
      <c r="AF122" s="35"/>
      <c r="AG122" s="35">
        <f t="shared" ref="AG122:AG127" si="27">IF(A122=1,AE122,0)</f>
        <v>0</v>
      </c>
      <c r="AH122" s="35">
        <f t="shared" ref="AH122:AH127" si="28">IF(A122=2,AE122,0)</f>
        <v>0</v>
      </c>
      <c r="AI122" s="35">
        <f t="shared" ref="AI122:AI127" si="29">IF(A122=3,AE122,0)</f>
        <v>1.0544891448251209E-2</v>
      </c>
    </row>
    <row r="123" spans="1:781" s="1" customFormat="1" ht="36" x14ac:dyDescent="0.3">
      <c r="A123" s="36">
        <v>1</v>
      </c>
      <c r="B123" s="21" t="s">
        <v>443</v>
      </c>
      <c r="C123" s="22" t="s">
        <v>100</v>
      </c>
      <c r="D123" s="23"/>
      <c r="E123" s="23"/>
      <c r="F123" s="23">
        <v>35</v>
      </c>
      <c r="G123" s="74">
        <v>3800000</v>
      </c>
      <c r="H123" s="23">
        <v>1</v>
      </c>
      <c r="I123" s="23" t="s">
        <v>41</v>
      </c>
      <c r="J123" s="23" t="s">
        <v>42</v>
      </c>
      <c r="K123" s="25">
        <v>2007</v>
      </c>
      <c r="L123" s="26">
        <v>39092</v>
      </c>
      <c r="M123" s="27">
        <v>2000000</v>
      </c>
      <c r="N123" s="28"/>
      <c r="O123" s="28"/>
      <c r="P123" s="29" t="s">
        <v>314</v>
      </c>
      <c r="Q123" s="30" t="s">
        <v>444</v>
      </c>
      <c r="R123" s="31" t="s">
        <v>445</v>
      </c>
      <c r="S123" s="32" t="str">
        <f t="shared" si="16"/>
        <v>Al</v>
      </c>
      <c r="T123" s="33"/>
      <c r="U123" s="33"/>
      <c r="V123" s="33"/>
      <c r="W123" s="33"/>
      <c r="X123" s="33"/>
      <c r="Y123" s="33"/>
      <c r="Z123" s="33"/>
      <c r="AB123" s="34">
        <f t="shared" si="26"/>
        <v>1.0544891448251208</v>
      </c>
      <c r="AC123" s="34">
        <f t="shared" si="20"/>
        <v>0</v>
      </c>
      <c r="AD123" s="34">
        <f t="shared" si="21"/>
        <v>0</v>
      </c>
      <c r="AE123" s="34">
        <f t="shared" si="22"/>
        <v>1.0544891448251208</v>
      </c>
      <c r="AF123" s="35"/>
      <c r="AG123" s="35">
        <f t="shared" si="27"/>
        <v>1.0544891448251208</v>
      </c>
      <c r="AH123" s="35">
        <f t="shared" si="28"/>
        <v>0</v>
      </c>
      <c r="AI123" s="35">
        <f t="shared" si="29"/>
        <v>0</v>
      </c>
    </row>
    <row r="124" spans="1:781" s="1" customFormat="1" ht="36" x14ac:dyDescent="0.3">
      <c r="A124" s="42">
        <v>2</v>
      </c>
      <c r="B124" s="21" t="s">
        <v>446</v>
      </c>
      <c r="C124" s="22" t="s">
        <v>69</v>
      </c>
      <c r="D124" s="23" t="s">
        <v>123</v>
      </c>
      <c r="E124" s="23" t="s">
        <v>356</v>
      </c>
      <c r="F124" s="23">
        <v>25</v>
      </c>
      <c r="G124" s="74"/>
      <c r="H124" s="23">
        <v>1</v>
      </c>
      <c r="I124" s="23" t="s">
        <v>71</v>
      </c>
      <c r="J124" s="23" t="s">
        <v>42</v>
      </c>
      <c r="K124" s="25">
        <v>2006</v>
      </c>
      <c r="L124" s="26">
        <v>39048</v>
      </c>
      <c r="M124" s="27">
        <f>230000+1600</f>
        <v>231600</v>
      </c>
      <c r="N124" s="28">
        <v>2.5</v>
      </c>
      <c r="O124" s="28"/>
      <c r="P124" s="29" t="s">
        <v>447</v>
      </c>
      <c r="Q124" s="30" t="s">
        <v>448</v>
      </c>
      <c r="R124" s="31"/>
      <c r="S124" s="32" t="str">
        <f t="shared" si="16"/>
        <v>?</v>
      </c>
      <c r="T124" s="33"/>
      <c r="U124" s="33"/>
      <c r="V124" s="33"/>
      <c r="W124" s="33"/>
      <c r="X124" s="33"/>
      <c r="Y124" s="33"/>
      <c r="Z124" s="33"/>
      <c r="AB124" s="34">
        <f t="shared" si="26"/>
        <v>0.12210984297074901</v>
      </c>
      <c r="AC124" s="34">
        <f t="shared" si="20"/>
        <v>6.4102564102564097E-2</v>
      </c>
      <c r="AD124" s="34">
        <f t="shared" si="21"/>
        <v>0</v>
      </c>
      <c r="AE124" s="34">
        <f t="shared" si="22"/>
        <v>0.1862124070733131</v>
      </c>
      <c r="AF124" s="35"/>
      <c r="AG124" s="35">
        <f t="shared" si="27"/>
        <v>0</v>
      </c>
      <c r="AH124" s="35">
        <f t="shared" si="28"/>
        <v>0.1862124070733131</v>
      </c>
      <c r="AI124" s="35">
        <f t="shared" si="29"/>
        <v>0</v>
      </c>
    </row>
    <row r="125" spans="1:781" s="1" customFormat="1" ht="52.2" customHeight="1" x14ac:dyDescent="0.3">
      <c r="A125" s="41">
        <v>4</v>
      </c>
      <c r="B125" s="78" t="s">
        <v>449</v>
      </c>
      <c r="C125" s="22" t="s">
        <v>40</v>
      </c>
      <c r="D125" s="79"/>
      <c r="E125" s="80"/>
      <c r="F125" s="80"/>
      <c r="G125" s="74"/>
      <c r="H125" s="23">
        <v>2</v>
      </c>
      <c r="I125" s="23" t="s">
        <v>41</v>
      </c>
      <c r="J125" s="23" t="s">
        <v>235</v>
      </c>
      <c r="K125" s="25">
        <v>2006</v>
      </c>
      <c r="L125" s="37">
        <v>39027</v>
      </c>
      <c r="M125" s="81"/>
      <c r="N125" s="79"/>
      <c r="O125" s="80"/>
      <c r="P125" s="29" t="s">
        <v>112</v>
      </c>
      <c r="Q125" s="82" t="s">
        <v>450</v>
      </c>
      <c r="R125" s="31" t="s">
        <v>451</v>
      </c>
      <c r="S125" s="32" t="str">
        <f t="shared" si="16"/>
        <v>Cu</v>
      </c>
      <c r="T125" s="33">
        <v>1100</v>
      </c>
      <c r="U125" s="33">
        <v>2.16</v>
      </c>
      <c r="V125" s="33"/>
      <c r="W125" s="33">
        <v>3.6</v>
      </c>
      <c r="X125" s="33">
        <v>1939</v>
      </c>
      <c r="Y125" s="33">
        <v>135</v>
      </c>
      <c r="Z125" s="33" t="s">
        <v>452</v>
      </c>
      <c r="AA125" s="54"/>
      <c r="AB125" s="34">
        <f t="shared" si="26"/>
        <v>0</v>
      </c>
      <c r="AC125" s="34">
        <f t="shared" si="20"/>
        <v>0</v>
      </c>
      <c r="AD125" s="34">
        <f t="shared" si="21"/>
        <v>0</v>
      </c>
      <c r="AE125" s="34">
        <f t="shared" si="22"/>
        <v>0</v>
      </c>
      <c r="AF125" s="35"/>
      <c r="AG125" s="35">
        <f t="shared" si="27"/>
        <v>0</v>
      </c>
      <c r="AH125" s="35">
        <f t="shared" si="28"/>
        <v>0</v>
      </c>
      <c r="AI125" s="35">
        <f t="shared" si="29"/>
        <v>0</v>
      </c>
      <c r="AK125" s="55"/>
      <c r="AL125" s="55"/>
      <c r="AM125" s="55"/>
      <c r="AN125" s="55"/>
      <c r="AO125" s="55"/>
      <c r="AP125" s="55"/>
      <c r="AQ125" s="55"/>
      <c r="AR125" s="55"/>
      <c r="AS125" s="55"/>
      <c r="AT125" s="55"/>
      <c r="AU125" s="55"/>
      <c r="AV125" s="55"/>
      <c r="AW125" s="55"/>
      <c r="AX125" s="55"/>
      <c r="AY125" s="55"/>
      <c r="AZ125" s="55"/>
      <c r="BA125" s="55"/>
      <c r="BB125" s="55"/>
      <c r="BC125" s="55"/>
      <c r="BD125" s="55"/>
      <c r="BE125" s="55"/>
      <c r="BF125" s="55"/>
      <c r="BG125" s="55"/>
      <c r="BH125" s="55"/>
      <c r="BI125" s="55"/>
      <c r="BJ125" s="55"/>
      <c r="BK125" s="55"/>
      <c r="BL125" s="55"/>
      <c r="BM125" s="55"/>
      <c r="BN125" s="55"/>
      <c r="BO125" s="55"/>
      <c r="BP125" s="55"/>
      <c r="BQ125" s="55"/>
      <c r="BR125" s="55"/>
      <c r="BS125" s="55"/>
      <c r="BT125" s="55"/>
      <c r="BU125" s="55"/>
      <c r="BV125" s="55"/>
      <c r="BW125" s="55"/>
      <c r="BX125" s="55"/>
      <c r="BY125" s="55"/>
      <c r="BZ125" s="55"/>
      <c r="CA125" s="55"/>
      <c r="CB125" s="55"/>
      <c r="CC125" s="55"/>
      <c r="CD125" s="55"/>
      <c r="CE125" s="55"/>
      <c r="CF125" s="55"/>
      <c r="CG125" s="55"/>
      <c r="CH125" s="55"/>
      <c r="CI125" s="55"/>
      <c r="CJ125" s="55"/>
      <c r="CK125" s="55"/>
      <c r="CL125" s="55"/>
      <c r="CM125" s="55"/>
      <c r="CN125" s="55"/>
      <c r="CO125" s="55"/>
      <c r="CP125" s="55"/>
      <c r="CQ125" s="55"/>
      <c r="CR125" s="55"/>
      <c r="CS125" s="55"/>
      <c r="CT125" s="55"/>
      <c r="CU125" s="55"/>
      <c r="CV125" s="55"/>
      <c r="CW125" s="55"/>
      <c r="CX125" s="55"/>
      <c r="CY125" s="55"/>
      <c r="CZ125" s="55"/>
      <c r="DA125" s="55"/>
      <c r="DB125" s="55"/>
      <c r="DC125" s="55"/>
      <c r="DD125" s="55"/>
      <c r="DE125" s="55"/>
      <c r="DF125" s="55"/>
      <c r="DG125" s="55"/>
      <c r="DH125" s="55"/>
      <c r="DI125" s="55"/>
      <c r="DJ125" s="55"/>
      <c r="DK125" s="55"/>
      <c r="DL125" s="55"/>
      <c r="DM125" s="55"/>
      <c r="DN125" s="55"/>
      <c r="DO125" s="55"/>
      <c r="DP125" s="55"/>
      <c r="DQ125" s="55"/>
      <c r="DR125" s="55"/>
      <c r="DS125" s="55"/>
      <c r="DT125" s="55"/>
      <c r="DU125" s="55"/>
      <c r="DV125" s="55"/>
      <c r="DW125" s="55"/>
      <c r="DX125" s="55"/>
      <c r="DY125" s="55"/>
      <c r="DZ125" s="55"/>
      <c r="EA125" s="55"/>
      <c r="EB125" s="55"/>
      <c r="EC125" s="55"/>
      <c r="ED125" s="55"/>
      <c r="EE125" s="55"/>
      <c r="EF125" s="55"/>
      <c r="EG125" s="55"/>
      <c r="EH125" s="55"/>
      <c r="EI125" s="55"/>
      <c r="EJ125" s="55"/>
      <c r="EK125" s="55"/>
      <c r="EL125" s="55"/>
      <c r="EM125" s="55"/>
      <c r="EN125" s="55"/>
      <c r="EO125" s="55"/>
      <c r="EP125" s="55"/>
      <c r="EQ125" s="55"/>
      <c r="ER125" s="55"/>
      <c r="ES125" s="55"/>
      <c r="ET125" s="55"/>
      <c r="EU125" s="55"/>
      <c r="EV125" s="55"/>
      <c r="EW125" s="55"/>
      <c r="EX125" s="55"/>
      <c r="EY125" s="55"/>
      <c r="EZ125" s="55"/>
      <c r="FA125" s="55"/>
      <c r="FB125" s="55"/>
      <c r="FC125" s="55"/>
      <c r="FD125" s="55"/>
      <c r="FE125" s="55"/>
      <c r="FF125" s="55"/>
      <c r="FG125" s="55"/>
      <c r="FH125" s="55"/>
      <c r="FI125" s="55"/>
      <c r="FJ125" s="55"/>
      <c r="FK125" s="55"/>
      <c r="FL125" s="55"/>
      <c r="FM125" s="55"/>
      <c r="FN125" s="55"/>
      <c r="FO125" s="55"/>
      <c r="FP125" s="55"/>
      <c r="FQ125" s="55"/>
      <c r="FR125" s="55"/>
      <c r="FS125" s="55"/>
      <c r="FT125" s="55"/>
      <c r="FU125" s="55"/>
      <c r="FV125" s="55"/>
      <c r="FW125" s="55"/>
      <c r="FX125" s="55"/>
      <c r="FY125" s="55"/>
      <c r="FZ125" s="55"/>
      <c r="GA125" s="55"/>
      <c r="GB125" s="55"/>
      <c r="GC125" s="55"/>
      <c r="GD125" s="55"/>
      <c r="GE125" s="55"/>
      <c r="GF125" s="55"/>
      <c r="GG125" s="55"/>
      <c r="GH125" s="55"/>
      <c r="GI125" s="55"/>
      <c r="GJ125" s="55"/>
      <c r="GK125" s="55"/>
      <c r="GL125" s="55"/>
      <c r="GM125" s="55"/>
      <c r="GN125" s="55"/>
      <c r="GO125" s="55"/>
      <c r="GP125" s="55"/>
      <c r="GQ125" s="55"/>
      <c r="GR125" s="55"/>
      <c r="GS125" s="55"/>
      <c r="GT125" s="55"/>
      <c r="GU125" s="55"/>
      <c r="GV125" s="55"/>
      <c r="GW125" s="55"/>
      <c r="GX125" s="55"/>
      <c r="GY125" s="55"/>
      <c r="GZ125" s="55"/>
      <c r="HA125" s="55"/>
      <c r="HB125" s="55"/>
      <c r="HC125" s="55"/>
      <c r="HD125" s="55"/>
      <c r="HE125" s="55"/>
      <c r="HF125" s="55"/>
      <c r="HG125" s="55"/>
      <c r="HH125" s="55"/>
      <c r="HI125" s="55"/>
      <c r="HJ125" s="55"/>
      <c r="HK125" s="55"/>
      <c r="HL125" s="55"/>
      <c r="HM125" s="55"/>
      <c r="HN125" s="55"/>
      <c r="HO125" s="55"/>
      <c r="HP125" s="55"/>
      <c r="HQ125" s="55"/>
      <c r="HR125" s="55"/>
      <c r="HS125" s="55"/>
      <c r="HT125" s="55"/>
      <c r="HU125" s="55"/>
      <c r="HV125" s="55"/>
      <c r="HW125" s="55"/>
      <c r="HX125" s="55"/>
      <c r="HY125" s="55"/>
      <c r="HZ125" s="55"/>
      <c r="IA125" s="55"/>
      <c r="IB125" s="55"/>
      <c r="IC125" s="55"/>
      <c r="ID125" s="55"/>
      <c r="IE125" s="55"/>
      <c r="IF125" s="55"/>
      <c r="IG125" s="55"/>
      <c r="IH125" s="55"/>
      <c r="II125" s="55"/>
      <c r="IJ125" s="55"/>
      <c r="IK125" s="55"/>
      <c r="IL125" s="55"/>
      <c r="IM125" s="55"/>
      <c r="IN125" s="55"/>
      <c r="IO125" s="55"/>
      <c r="IP125" s="55"/>
      <c r="IQ125" s="55"/>
      <c r="IR125" s="55"/>
      <c r="IS125" s="55"/>
      <c r="IT125" s="55"/>
      <c r="IU125" s="55"/>
      <c r="IV125" s="55"/>
      <c r="IW125" s="55"/>
      <c r="IX125" s="55"/>
      <c r="IY125" s="55"/>
      <c r="IZ125" s="55"/>
      <c r="JA125" s="55"/>
      <c r="JB125" s="55"/>
      <c r="JC125" s="55"/>
      <c r="JD125" s="55"/>
      <c r="JE125" s="55"/>
      <c r="JF125" s="55"/>
      <c r="JG125" s="55"/>
      <c r="JH125" s="55"/>
      <c r="JI125" s="55"/>
      <c r="JJ125" s="55"/>
      <c r="JK125" s="55"/>
      <c r="JL125" s="55"/>
      <c r="JM125" s="55"/>
      <c r="JN125" s="55"/>
      <c r="JO125" s="55"/>
      <c r="JP125" s="55"/>
      <c r="JQ125" s="55"/>
      <c r="JR125" s="55"/>
      <c r="JS125" s="55"/>
      <c r="JT125" s="55"/>
      <c r="JU125" s="55"/>
      <c r="JV125" s="55"/>
      <c r="JW125" s="55"/>
      <c r="JX125" s="55"/>
      <c r="JY125" s="55"/>
      <c r="JZ125" s="55"/>
      <c r="KA125" s="55"/>
      <c r="KB125" s="55"/>
      <c r="KC125" s="55"/>
      <c r="KD125" s="55"/>
      <c r="KE125" s="55"/>
      <c r="KF125" s="55"/>
      <c r="KG125" s="55"/>
      <c r="KH125" s="55"/>
      <c r="KI125" s="55"/>
      <c r="KJ125" s="55"/>
      <c r="KK125" s="55"/>
      <c r="KL125" s="55"/>
      <c r="KM125" s="55"/>
      <c r="KN125" s="55"/>
      <c r="KO125" s="55"/>
      <c r="KP125" s="55"/>
      <c r="KQ125" s="55"/>
      <c r="KR125" s="55"/>
      <c r="KS125" s="55"/>
      <c r="KT125" s="55"/>
      <c r="KU125" s="55"/>
      <c r="KV125" s="55"/>
      <c r="KW125" s="55"/>
      <c r="KX125" s="55"/>
      <c r="KY125" s="55"/>
      <c r="KZ125" s="55"/>
      <c r="LA125" s="55"/>
      <c r="LB125" s="55"/>
      <c r="LC125" s="55"/>
      <c r="LD125" s="55"/>
      <c r="LE125" s="55"/>
      <c r="LF125" s="55"/>
      <c r="LG125" s="55"/>
      <c r="LH125" s="55"/>
      <c r="LI125" s="55"/>
      <c r="LJ125" s="55"/>
      <c r="LK125" s="55"/>
      <c r="LL125" s="55"/>
      <c r="LM125" s="55"/>
      <c r="LN125" s="55"/>
      <c r="LO125" s="55"/>
      <c r="LP125" s="55"/>
      <c r="LQ125" s="55"/>
      <c r="LR125" s="55"/>
      <c r="LS125" s="55"/>
      <c r="LT125" s="55"/>
      <c r="LU125" s="55"/>
      <c r="LV125" s="55"/>
      <c r="LW125" s="55"/>
      <c r="LX125" s="55"/>
      <c r="LY125" s="55"/>
      <c r="LZ125" s="55"/>
      <c r="MA125" s="55"/>
      <c r="MB125" s="55"/>
      <c r="MC125" s="55"/>
      <c r="MD125" s="55"/>
      <c r="ME125" s="55"/>
      <c r="MF125" s="55"/>
      <c r="MG125" s="55"/>
      <c r="MH125" s="55"/>
      <c r="MI125" s="55"/>
      <c r="MJ125" s="55"/>
      <c r="MK125" s="55"/>
      <c r="ML125" s="55"/>
      <c r="MM125" s="55"/>
      <c r="MN125" s="55"/>
      <c r="MO125" s="55"/>
      <c r="MP125" s="55"/>
      <c r="MQ125" s="55"/>
      <c r="MR125" s="55"/>
      <c r="MS125" s="55"/>
      <c r="MT125" s="55"/>
      <c r="MU125" s="55"/>
      <c r="MV125" s="55"/>
      <c r="MW125" s="55"/>
      <c r="MX125" s="55"/>
      <c r="MY125" s="55"/>
      <c r="MZ125" s="55"/>
      <c r="NA125" s="55"/>
      <c r="NB125" s="55"/>
      <c r="NC125" s="55"/>
      <c r="ND125" s="55"/>
      <c r="NE125" s="55"/>
      <c r="NF125" s="55"/>
      <c r="NG125" s="55"/>
      <c r="NH125" s="55"/>
      <c r="NI125" s="55"/>
      <c r="NJ125" s="55"/>
      <c r="NK125" s="55"/>
      <c r="NL125" s="55"/>
      <c r="NM125" s="55"/>
      <c r="NN125" s="55"/>
      <c r="NO125" s="55"/>
      <c r="NP125" s="55"/>
      <c r="NQ125" s="55"/>
      <c r="NR125" s="55"/>
      <c r="NS125" s="55"/>
      <c r="NT125" s="55"/>
      <c r="NU125" s="55"/>
      <c r="NV125" s="55"/>
      <c r="NW125" s="55"/>
      <c r="NX125" s="55"/>
      <c r="NY125" s="55"/>
      <c r="NZ125" s="55"/>
      <c r="OA125" s="55"/>
      <c r="OB125" s="55"/>
      <c r="OC125" s="55"/>
      <c r="OD125" s="55"/>
      <c r="OE125" s="55"/>
      <c r="OF125" s="55"/>
      <c r="OG125" s="55"/>
      <c r="OH125" s="55"/>
      <c r="OI125" s="55"/>
      <c r="OJ125" s="55"/>
      <c r="OK125" s="55"/>
      <c r="OL125" s="55"/>
      <c r="OM125" s="55"/>
      <c r="ON125" s="55"/>
      <c r="OO125" s="55"/>
      <c r="OP125" s="55"/>
      <c r="OQ125" s="55"/>
      <c r="OR125" s="55"/>
      <c r="OS125" s="55"/>
      <c r="OT125" s="55"/>
      <c r="OU125" s="55"/>
      <c r="OV125" s="55"/>
      <c r="OW125" s="55"/>
      <c r="OX125" s="55"/>
      <c r="OY125" s="55"/>
      <c r="OZ125" s="55"/>
      <c r="PA125" s="55"/>
      <c r="PB125" s="55"/>
      <c r="PC125" s="55"/>
      <c r="PD125" s="55"/>
      <c r="PE125" s="55"/>
      <c r="PF125" s="55"/>
      <c r="PG125" s="55"/>
      <c r="PH125" s="55"/>
      <c r="PI125" s="55"/>
      <c r="PJ125" s="55"/>
      <c r="PK125" s="55"/>
      <c r="PL125" s="55"/>
      <c r="PM125" s="55"/>
      <c r="PN125" s="55"/>
      <c r="PO125" s="55"/>
      <c r="PP125" s="55"/>
      <c r="PQ125" s="55"/>
      <c r="PR125" s="55"/>
      <c r="PS125" s="55"/>
      <c r="PT125" s="55"/>
      <c r="PU125" s="55"/>
      <c r="PV125" s="55"/>
      <c r="PW125" s="55"/>
      <c r="PX125" s="55"/>
      <c r="PY125" s="55"/>
      <c r="PZ125" s="55"/>
      <c r="QA125" s="55"/>
      <c r="QB125" s="55"/>
      <c r="QC125" s="55"/>
      <c r="QD125" s="55"/>
      <c r="QE125" s="55"/>
      <c r="QF125" s="55"/>
      <c r="QG125" s="55"/>
      <c r="QH125" s="55"/>
      <c r="QI125" s="55"/>
      <c r="QJ125" s="55"/>
      <c r="QK125" s="55"/>
      <c r="QL125" s="55"/>
      <c r="QM125" s="55"/>
      <c r="QN125" s="55"/>
      <c r="QO125" s="55"/>
      <c r="QP125" s="55"/>
      <c r="QQ125" s="55"/>
      <c r="QR125" s="55"/>
      <c r="QS125" s="55"/>
      <c r="QT125" s="55"/>
      <c r="QU125" s="55"/>
      <c r="QV125" s="55"/>
      <c r="QW125" s="55"/>
      <c r="QX125" s="55"/>
      <c r="QY125" s="55"/>
      <c r="QZ125" s="55"/>
      <c r="RA125" s="55"/>
      <c r="RB125" s="55"/>
      <c r="RC125" s="55"/>
      <c r="RD125" s="55"/>
      <c r="RE125" s="55"/>
      <c r="RF125" s="55"/>
      <c r="RG125" s="55"/>
      <c r="RH125" s="55"/>
      <c r="RI125" s="55"/>
      <c r="RJ125" s="55"/>
      <c r="RK125" s="55"/>
      <c r="RL125" s="55"/>
      <c r="RM125" s="55"/>
      <c r="RN125" s="55"/>
      <c r="RO125" s="55"/>
      <c r="RP125" s="55"/>
      <c r="RQ125" s="55"/>
      <c r="RR125" s="55"/>
      <c r="RS125" s="55"/>
      <c r="RT125" s="55"/>
      <c r="RU125" s="55"/>
      <c r="RV125" s="55"/>
      <c r="RW125" s="55"/>
      <c r="RX125" s="55"/>
      <c r="RY125" s="55"/>
      <c r="RZ125" s="55"/>
      <c r="SA125" s="55"/>
      <c r="SB125" s="55"/>
      <c r="SC125" s="55"/>
      <c r="SD125" s="55"/>
      <c r="SE125" s="55"/>
      <c r="SF125" s="55"/>
      <c r="SG125" s="55"/>
      <c r="SH125" s="55"/>
      <c r="SI125" s="55"/>
      <c r="SJ125" s="55"/>
      <c r="SK125" s="55"/>
      <c r="SL125" s="55"/>
      <c r="SM125" s="55"/>
      <c r="SN125" s="55"/>
      <c r="SO125" s="55"/>
      <c r="SP125" s="55"/>
      <c r="SQ125" s="55"/>
      <c r="SR125" s="55"/>
      <c r="SS125" s="55"/>
      <c r="ST125" s="55"/>
      <c r="SU125" s="55"/>
      <c r="SV125" s="55"/>
      <c r="SW125" s="55"/>
      <c r="SX125" s="55"/>
      <c r="SY125" s="55"/>
      <c r="SZ125" s="55"/>
      <c r="TA125" s="55"/>
      <c r="TB125" s="55"/>
      <c r="TC125" s="55"/>
      <c r="TD125" s="55"/>
      <c r="TE125" s="55"/>
      <c r="TF125" s="55"/>
      <c r="TG125" s="55"/>
      <c r="TH125" s="55"/>
      <c r="TI125" s="55"/>
      <c r="TJ125" s="55"/>
      <c r="TK125" s="55"/>
      <c r="TL125" s="55"/>
      <c r="TM125" s="55"/>
      <c r="TN125" s="55"/>
      <c r="TO125" s="55"/>
      <c r="TP125" s="55"/>
      <c r="TQ125" s="55"/>
      <c r="TR125" s="55"/>
      <c r="TS125" s="55"/>
      <c r="TT125" s="55"/>
      <c r="TU125" s="55"/>
      <c r="TV125" s="55"/>
      <c r="TW125" s="55"/>
      <c r="TX125" s="55"/>
      <c r="TY125" s="55"/>
      <c r="TZ125" s="55"/>
      <c r="UA125" s="55"/>
      <c r="UB125" s="55"/>
      <c r="UC125" s="55"/>
      <c r="UD125" s="55"/>
      <c r="UE125" s="55"/>
      <c r="UF125" s="55"/>
      <c r="UG125" s="55"/>
      <c r="UH125" s="55"/>
      <c r="UI125" s="55"/>
      <c r="UJ125" s="55"/>
      <c r="UK125" s="55"/>
      <c r="UL125" s="55"/>
      <c r="UM125" s="55"/>
      <c r="UN125" s="55"/>
      <c r="UO125" s="55"/>
      <c r="UP125" s="55"/>
      <c r="UQ125" s="55"/>
      <c r="UR125" s="55"/>
      <c r="US125" s="55"/>
      <c r="UT125" s="55"/>
      <c r="UU125" s="55"/>
      <c r="UV125" s="55"/>
      <c r="UW125" s="55"/>
      <c r="UX125" s="55"/>
      <c r="UY125" s="55"/>
      <c r="UZ125" s="55"/>
      <c r="VA125" s="55"/>
      <c r="VB125" s="55"/>
      <c r="VC125" s="55"/>
      <c r="VD125" s="55"/>
      <c r="VE125" s="55"/>
      <c r="VF125" s="55"/>
      <c r="VG125" s="55"/>
      <c r="VH125" s="55"/>
      <c r="VI125" s="55"/>
      <c r="VJ125" s="55"/>
      <c r="VK125" s="55"/>
      <c r="VL125" s="55"/>
      <c r="VM125" s="55"/>
      <c r="VN125" s="55"/>
      <c r="VO125" s="55"/>
      <c r="VP125" s="55"/>
      <c r="VQ125" s="55"/>
      <c r="VR125" s="55"/>
      <c r="VS125" s="55"/>
      <c r="VT125" s="55"/>
      <c r="VU125" s="55"/>
      <c r="VV125" s="55"/>
      <c r="VW125" s="55"/>
      <c r="VX125" s="55"/>
      <c r="VY125" s="55"/>
      <c r="VZ125" s="55"/>
      <c r="WA125" s="55"/>
      <c r="WB125" s="55"/>
      <c r="WC125" s="55"/>
      <c r="WD125" s="55"/>
      <c r="WE125" s="55"/>
      <c r="WF125" s="55"/>
      <c r="WG125" s="55"/>
      <c r="WH125" s="55"/>
      <c r="WI125" s="55"/>
      <c r="WJ125" s="55"/>
      <c r="WK125" s="55"/>
      <c r="WL125" s="55"/>
      <c r="WM125" s="55"/>
      <c r="WN125" s="55"/>
      <c r="WO125" s="55"/>
      <c r="WP125" s="55"/>
      <c r="WQ125" s="55"/>
      <c r="WR125" s="55"/>
      <c r="WS125" s="55"/>
      <c r="WT125" s="55"/>
      <c r="WU125" s="55"/>
      <c r="WV125" s="55"/>
      <c r="WW125" s="55"/>
      <c r="WX125" s="55"/>
      <c r="WY125" s="55"/>
      <c r="WZ125" s="55"/>
      <c r="XA125" s="55"/>
      <c r="XB125" s="55"/>
      <c r="XC125" s="55"/>
      <c r="XD125" s="55"/>
      <c r="XE125" s="55"/>
      <c r="XF125" s="55"/>
      <c r="XG125" s="55"/>
      <c r="XH125" s="55"/>
      <c r="XI125" s="55"/>
      <c r="XJ125" s="55"/>
      <c r="XK125" s="55"/>
      <c r="XL125" s="55"/>
      <c r="XM125" s="55"/>
      <c r="XN125" s="55"/>
      <c r="XO125" s="55"/>
      <c r="XP125" s="55"/>
      <c r="XQ125" s="55"/>
      <c r="XR125" s="55"/>
      <c r="XS125" s="55"/>
      <c r="XT125" s="55"/>
      <c r="XU125" s="55"/>
      <c r="XV125" s="55"/>
      <c r="XW125" s="55"/>
      <c r="XX125" s="55"/>
      <c r="XY125" s="55"/>
      <c r="XZ125" s="55"/>
      <c r="YA125" s="55"/>
      <c r="YB125" s="55"/>
      <c r="YC125" s="55"/>
      <c r="YD125" s="55"/>
      <c r="YE125" s="55"/>
      <c r="YF125" s="55"/>
      <c r="YG125" s="55"/>
      <c r="YH125" s="55"/>
      <c r="YI125" s="55"/>
      <c r="YJ125" s="55"/>
      <c r="YK125" s="55"/>
      <c r="YL125" s="55"/>
      <c r="YM125" s="55"/>
      <c r="YN125" s="55"/>
      <c r="YO125" s="55"/>
      <c r="YP125" s="55"/>
      <c r="YQ125" s="55"/>
      <c r="YR125" s="55"/>
      <c r="YS125" s="55"/>
      <c r="YT125" s="55"/>
      <c r="YU125" s="55"/>
      <c r="YV125" s="55"/>
      <c r="YW125" s="55"/>
      <c r="YX125" s="55"/>
      <c r="YY125" s="55"/>
      <c r="YZ125" s="55"/>
      <c r="ZA125" s="55"/>
      <c r="ZB125" s="55"/>
      <c r="ZC125" s="55"/>
      <c r="ZD125" s="55"/>
      <c r="ZE125" s="55"/>
      <c r="ZF125" s="55"/>
      <c r="ZG125" s="55"/>
      <c r="ZH125" s="55"/>
      <c r="ZI125" s="55"/>
      <c r="ZJ125" s="55"/>
      <c r="ZK125" s="55"/>
      <c r="ZL125" s="55"/>
      <c r="ZM125" s="55"/>
      <c r="ZN125" s="55"/>
      <c r="ZO125" s="55"/>
      <c r="ZP125" s="55"/>
      <c r="ZQ125" s="55"/>
      <c r="ZR125" s="55"/>
      <c r="ZS125" s="55"/>
      <c r="ZT125" s="55"/>
      <c r="ZU125" s="55"/>
      <c r="ZV125" s="55"/>
      <c r="ZW125" s="55"/>
      <c r="ZX125" s="55"/>
      <c r="ZY125" s="55"/>
      <c r="ZZ125" s="55"/>
      <c r="AAA125" s="55"/>
      <c r="AAB125" s="55"/>
      <c r="AAC125" s="55"/>
      <c r="AAD125" s="55"/>
      <c r="AAE125" s="55"/>
      <c r="AAF125" s="55"/>
      <c r="AAG125" s="55"/>
      <c r="AAH125" s="55"/>
      <c r="AAI125" s="55"/>
      <c r="AAJ125" s="55"/>
      <c r="AAK125" s="55"/>
      <c r="AAL125" s="55"/>
      <c r="AAM125" s="55"/>
      <c r="AAN125" s="55"/>
      <c r="AAO125" s="55"/>
      <c r="AAP125" s="55"/>
      <c r="AAQ125" s="55"/>
      <c r="AAR125" s="55"/>
      <c r="AAS125" s="55"/>
      <c r="AAT125" s="55"/>
      <c r="AAU125" s="55"/>
      <c r="AAV125" s="55"/>
      <c r="AAW125" s="55"/>
      <c r="AAX125" s="55"/>
      <c r="AAY125" s="55"/>
      <c r="AAZ125" s="55"/>
      <c r="ABA125" s="55"/>
      <c r="ABB125" s="55"/>
      <c r="ABC125" s="55"/>
      <c r="ABD125" s="55"/>
      <c r="ABE125" s="55"/>
      <c r="ABF125" s="55"/>
      <c r="ABG125" s="55"/>
      <c r="ABH125" s="55"/>
      <c r="ABI125" s="55"/>
      <c r="ABJ125" s="55"/>
      <c r="ABK125" s="55"/>
      <c r="ABL125" s="55"/>
      <c r="ABM125" s="55"/>
      <c r="ABN125" s="55"/>
      <c r="ABO125" s="55"/>
      <c r="ABP125" s="55"/>
      <c r="ABQ125" s="55"/>
      <c r="ABR125" s="55"/>
      <c r="ABS125" s="55"/>
      <c r="ABT125" s="55"/>
      <c r="ABU125" s="55"/>
      <c r="ABV125" s="55"/>
      <c r="ABW125" s="55"/>
      <c r="ABX125" s="55"/>
      <c r="ABY125" s="55"/>
      <c r="ABZ125" s="55"/>
      <c r="ACA125" s="55"/>
      <c r="ACB125" s="55"/>
      <c r="ACC125" s="55"/>
      <c r="ACD125" s="55"/>
      <c r="ACE125" s="55"/>
      <c r="ACF125" s="55"/>
      <c r="ACG125" s="55"/>
      <c r="ACH125" s="55"/>
      <c r="ACI125" s="55"/>
      <c r="ACJ125" s="55"/>
      <c r="ACK125" s="55"/>
      <c r="ACL125" s="55"/>
      <c r="ACM125" s="55"/>
      <c r="ACN125" s="55"/>
      <c r="ACO125" s="55"/>
      <c r="ACP125" s="55"/>
      <c r="ACQ125" s="55"/>
      <c r="ACR125" s="55"/>
      <c r="ACS125" s="55"/>
      <c r="ACT125" s="55"/>
      <c r="ACU125" s="55"/>
      <c r="ACV125" s="55"/>
      <c r="ACW125" s="55"/>
      <c r="ACX125" s="55"/>
      <c r="ACY125" s="55"/>
      <c r="ACZ125" s="55"/>
      <c r="ADA125" s="55"/>
    </row>
    <row r="126" spans="1:781" s="55" customFormat="1" ht="36" x14ac:dyDescent="0.3">
      <c r="A126" s="36">
        <v>1</v>
      </c>
      <c r="B126" s="21" t="s">
        <v>453</v>
      </c>
      <c r="C126" s="22" t="s">
        <v>65</v>
      </c>
      <c r="D126" s="23"/>
      <c r="E126" s="23"/>
      <c r="F126" s="23"/>
      <c r="G126" s="74"/>
      <c r="H126" s="23">
        <v>1</v>
      </c>
      <c r="I126" s="23" t="s">
        <v>41</v>
      </c>
      <c r="J126" s="23" t="s">
        <v>47</v>
      </c>
      <c r="K126" s="25">
        <v>2006</v>
      </c>
      <c r="L126" s="37">
        <v>38837</v>
      </c>
      <c r="M126" s="27"/>
      <c r="N126" s="28">
        <v>5</v>
      </c>
      <c r="O126" s="28">
        <v>17</v>
      </c>
      <c r="P126" s="29" t="s">
        <v>112</v>
      </c>
      <c r="Q126" s="30" t="s">
        <v>454</v>
      </c>
      <c r="R126" s="31"/>
      <c r="S126" s="32" t="str">
        <f t="shared" si="16"/>
        <v>Au</v>
      </c>
      <c r="T126" s="33"/>
      <c r="U126" s="33"/>
      <c r="V126" s="33"/>
      <c r="W126" s="33"/>
      <c r="X126" s="33"/>
      <c r="Y126" s="33"/>
      <c r="Z126" s="33"/>
      <c r="AA126" s="1"/>
      <c r="AB126" s="34">
        <f t="shared" si="26"/>
        <v>0</v>
      </c>
      <c r="AC126" s="34">
        <f t="shared" si="20"/>
        <v>0.12820512820512819</v>
      </c>
      <c r="AD126" s="34">
        <f t="shared" si="21"/>
        <v>1.2142857142857142</v>
      </c>
      <c r="AE126" s="34">
        <f t="shared" si="22"/>
        <v>1.3424908424908424</v>
      </c>
      <c r="AF126" s="35"/>
      <c r="AG126" s="35">
        <f t="shared" si="27"/>
        <v>1.3424908424908424</v>
      </c>
      <c r="AH126" s="35">
        <f t="shared" si="28"/>
        <v>0</v>
      </c>
      <c r="AI126" s="35">
        <f t="shared" si="29"/>
        <v>0</v>
      </c>
      <c r="AK126" s="1"/>
      <c r="AL126" s="1"/>
      <c r="AM126" s="1"/>
      <c r="AN126" s="1"/>
      <c r="AO126" s="1"/>
      <c r="AP126" s="1"/>
      <c r="AQ126" s="1"/>
      <c r="AR126" s="1"/>
      <c r="AS126" s="1"/>
      <c r="AT126" s="1"/>
      <c r="AU126" s="1"/>
      <c r="AV126" s="1"/>
      <c r="AW126" s="1"/>
      <c r="AX126" s="1"/>
      <c r="AY126" s="1"/>
      <c r="AZ126" s="1"/>
      <c r="BA126" s="1"/>
      <c r="BB126" s="1"/>
      <c r="BC126" s="1"/>
      <c r="BD126" s="1"/>
      <c r="BE126" s="1"/>
      <c r="BF126" s="1"/>
      <c r="BG126" s="1"/>
      <c r="BH126" s="1"/>
      <c r="BI126" s="1"/>
      <c r="BJ126" s="1"/>
      <c r="BK126" s="1"/>
      <c r="BL126" s="1"/>
      <c r="BM126" s="1"/>
      <c r="BN126" s="1"/>
      <c r="BO126" s="1"/>
      <c r="BP126" s="1"/>
      <c r="BQ126" s="1"/>
      <c r="BR126" s="1"/>
      <c r="BS126" s="1"/>
      <c r="BT126" s="1"/>
      <c r="BU126" s="1"/>
      <c r="BV126" s="1"/>
      <c r="BW126" s="1"/>
      <c r="BX126" s="1"/>
      <c r="BY126" s="1"/>
      <c r="BZ126" s="1"/>
      <c r="CA126" s="1"/>
      <c r="CB126" s="1"/>
      <c r="CC126" s="1"/>
      <c r="CD126" s="1"/>
      <c r="CE126" s="1"/>
      <c r="CF126" s="1"/>
      <c r="CG126" s="1"/>
      <c r="CH126" s="1"/>
      <c r="CI126" s="1"/>
      <c r="CJ126" s="1"/>
      <c r="CK126" s="1"/>
      <c r="CL126" s="1"/>
      <c r="CM126" s="1"/>
      <c r="CN126" s="1"/>
      <c r="CO126" s="1"/>
      <c r="CP126" s="1"/>
      <c r="CQ126" s="1"/>
      <c r="CR126" s="1"/>
      <c r="CS126" s="1"/>
      <c r="CT126" s="1"/>
      <c r="CU126" s="1"/>
      <c r="CV126" s="1"/>
      <c r="CW126" s="1"/>
      <c r="CX126" s="1"/>
      <c r="CY126" s="1"/>
      <c r="CZ126" s="1"/>
      <c r="DA126" s="1"/>
      <c r="DB126" s="1"/>
      <c r="DC126" s="1"/>
      <c r="DD126" s="1"/>
      <c r="DE126" s="1"/>
      <c r="DF126" s="1"/>
      <c r="DG126" s="1"/>
      <c r="DH126" s="1"/>
      <c r="DI126" s="1"/>
      <c r="DJ126" s="1"/>
      <c r="DK126" s="1"/>
      <c r="DL126" s="1"/>
      <c r="DM126" s="1"/>
      <c r="DN126" s="1"/>
      <c r="DO126" s="1"/>
      <c r="DP126" s="1"/>
      <c r="DQ126" s="1"/>
      <c r="DR126" s="1"/>
      <c r="DS126" s="1"/>
      <c r="DT126" s="1"/>
      <c r="DU126" s="1"/>
      <c r="DV126" s="1"/>
      <c r="DW126" s="1"/>
      <c r="DX126" s="1"/>
      <c r="DY126" s="1"/>
      <c r="DZ126" s="1"/>
      <c r="EA126" s="1"/>
      <c r="EB126" s="1"/>
      <c r="EC126" s="1"/>
      <c r="ED126" s="1"/>
      <c r="EE126" s="1"/>
      <c r="EF126" s="1"/>
      <c r="EG126" s="1"/>
      <c r="EH126" s="1"/>
      <c r="EI126" s="1"/>
      <c r="EJ126" s="1"/>
      <c r="EK126" s="1"/>
      <c r="EL126" s="1"/>
      <c r="EM126" s="1"/>
      <c r="EN126" s="1"/>
      <c r="EO126" s="1"/>
      <c r="EP126" s="1"/>
      <c r="EQ126" s="1"/>
      <c r="ER126" s="1"/>
      <c r="ES126" s="1"/>
      <c r="ET126" s="1"/>
      <c r="EU126" s="1"/>
      <c r="EV126" s="1"/>
      <c r="EW126" s="1"/>
      <c r="EX126" s="1"/>
      <c r="EY126" s="1"/>
      <c r="EZ126" s="1"/>
      <c r="FA126" s="1"/>
      <c r="FB126" s="1"/>
      <c r="FC126" s="1"/>
      <c r="FD126" s="1"/>
      <c r="FE126" s="1"/>
      <c r="FF126" s="1"/>
      <c r="FG126" s="1"/>
      <c r="FH126" s="1"/>
      <c r="FI126" s="1"/>
      <c r="FJ126" s="1"/>
      <c r="FK126" s="1"/>
      <c r="FL126" s="1"/>
      <c r="FM126" s="1"/>
      <c r="FN126" s="1"/>
      <c r="FO126" s="1"/>
      <c r="FP126" s="1"/>
      <c r="FQ126" s="1"/>
      <c r="FR126" s="1"/>
      <c r="FS126" s="1"/>
      <c r="FT126" s="1"/>
      <c r="FU126" s="1"/>
      <c r="FV126" s="1"/>
      <c r="FW126" s="1"/>
      <c r="FX126" s="1"/>
      <c r="FY126" s="1"/>
      <c r="FZ126" s="1"/>
      <c r="GA126" s="1"/>
      <c r="GB126" s="1"/>
      <c r="GC126" s="1"/>
      <c r="GD126" s="1"/>
      <c r="GE126" s="1"/>
      <c r="GF126" s="1"/>
      <c r="GG126" s="1"/>
      <c r="GH126" s="1"/>
      <c r="GI126" s="1"/>
      <c r="GJ126" s="1"/>
      <c r="GK126" s="1"/>
      <c r="GL126" s="1"/>
      <c r="GM126" s="1"/>
      <c r="GN126" s="1"/>
      <c r="GO126" s="1"/>
      <c r="GP126" s="1"/>
      <c r="GQ126" s="1"/>
      <c r="GR126" s="1"/>
      <c r="GS126" s="1"/>
      <c r="GT126" s="1"/>
      <c r="GU126" s="1"/>
      <c r="GV126" s="1"/>
      <c r="GW126" s="1"/>
      <c r="GX126" s="1"/>
      <c r="GY126" s="1"/>
      <c r="GZ126" s="1"/>
      <c r="HA126" s="1"/>
      <c r="HB126" s="1"/>
      <c r="HC126" s="1"/>
      <c r="HD126" s="1"/>
      <c r="HE126" s="1"/>
      <c r="HF126" s="1"/>
      <c r="HG126" s="1"/>
      <c r="HH126" s="1"/>
      <c r="HI126" s="1"/>
      <c r="HJ126" s="1"/>
      <c r="HK126" s="1"/>
      <c r="HL126" s="1"/>
      <c r="HM126" s="1"/>
      <c r="HN126" s="1"/>
      <c r="HO126" s="1"/>
      <c r="HP126" s="1"/>
      <c r="HQ126" s="1"/>
      <c r="HR126" s="1"/>
      <c r="HS126" s="1"/>
      <c r="HT126" s="1"/>
      <c r="HU126" s="1"/>
      <c r="HV126" s="1"/>
      <c r="HW126" s="1"/>
      <c r="HX126" s="1"/>
      <c r="HY126" s="1"/>
      <c r="HZ126" s="1"/>
      <c r="IA126" s="1"/>
      <c r="IB126" s="1"/>
      <c r="IC126" s="1"/>
      <c r="ID126" s="1"/>
      <c r="IE126" s="1"/>
      <c r="IF126" s="1"/>
      <c r="IG126" s="1"/>
      <c r="IH126" s="1"/>
      <c r="II126" s="1"/>
      <c r="IJ126" s="1"/>
      <c r="IK126" s="1"/>
      <c r="IL126" s="1"/>
      <c r="IM126" s="1"/>
      <c r="IN126" s="1"/>
      <c r="IO126" s="1"/>
      <c r="IP126" s="1"/>
      <c r="IQ126" s="1"/>
      <c r="IR126" s="1"/>
      <c r="IS126" s="1"/>
      <c r="IT126" s="1"/>
      <c r="IU126" s="1"/>
      <c r="IV126" s="1"/>
      <c r="IW126" s="1"/>
      <c r="IX126" s="1"/>
      <c r="IY126" s="1"/>
      <c r="IZ126" s="1"/>
      <c r="JA126" s="1"/>
      <c r="JB126" s="1"/>
      <c r="JC126" s="1"/>
      <c r="JD126" s="1"/>
      <c r="JE126" s="1"/>
      <c r="JF126" s="1"/>
      <c r="JG126" s="1"/>
      <c r="JH126" s="1"/>
      <c r="JI126" s="1"/>
      <c r="JJ126" s="1"/>
      <c r="JK126" s="1"/>
      <c r="JL126" s="1"/>
      <c r="JM126" s="1"/>
      <c r="JN126" s="1"/>
      <c r="JO126" s="1"/>
      <c r="JP126" s="1"/>
      <c r="JQ126" s="1"/>
      <c r="JR126" s="1"/>
      <c r="JS126" s="1"/>
      <c r="JT126" s="1"/>
      <c r="JU126" s="1"/>
      <c r="JV126" s="1"/>
      <c r="JW126" s="1"/>
      <c r="JX126" s="1"/>
      <c r="JY126" s="1"/>
      <c r="JZ126" s="1"/>
      <c r="KA126" s="1"/>
      <c r="KB126" s="1"/>
      <c r="KC126" s="1"/>
      <c r="KD126" s="1"/>
      <c r="KE126" s="1"/>
      <c r="KF126" s="1"/>
      <c r="KG126" s="1"/>
      <c r="KH126" s="1"/>
      <c r="KI126" s="1"/>
      <c r="KJ126" s="1"/>
      <c r="KK126" s="1"/>
      <c r="KL126" s="1"/>
      <c r="KM126" s="1"/>
      <c r="KN126" s="1"/>
      <c r="KO126" s="1"/>
      <c r="KP126" s="1"/>
      <c r="KQ126" s="1"/>
      <c r="KR126" s="1"/>
      <c r="KS126" s="1"/>
      <c r="KT126" s="1"/>
      <c r="KU126" s="1"/>
      <c r="KV126" s="1"/>
      <c r="KW126" s="1"/>
      <c r="KX126" s="1"/>
      <c r="KY126" s="1"/>
      <c r="KZ126" s="1"/>
      <c r="LA126" s="1"/>
      <c r="LB126" s="1"/>
      <c r="LC126" s="1"/>
      <c r="LD126" s="1"/>
      <c r="LE126" s="1"/>
      <c r="LF126" s="1"/>
      <c r="LG126" s="1"/>
      <c r="LH126" s="1"/>
      <c r="LI126" s="1"/>
      <c r="LJ126" s="1"/>
      <c r="LK126" s="1"/>
      <c r="LL126" s="1"/>
      <c r="LM126" s="1"/>
      <c r="LN126" s="1"/>
      <c r="LO126" s="1"/>
      <c r="LP126" s="1"/>
      <c r="LQ126" s="1"/>
      <c r="LR126" s="1"/>
      <c r="LS126" s="1"/>
      <c r="LT126" s="1"/>
      <c r="LU126" s="1"/>
      <c r="LV126" s="1"/>
      <c r="LW126" s="1"/>
      <c r="LX126" s="1"/>
      <c r="LY126" s="1"/>
      <c r="LZ126" s="1"/>
      <c r="MA126" s="1"/>
      <c r="MB126" s="1"/>
      <c r="MC126" s="1"/>
      <c r="MD126" s="1"/>
      <c r="ME126" s="1"/>
      <c r="MF126" s="1"/>
      <c r="MG126" s="1"/>
      <c r="MH126" s="1"/>
      <c r="MI126" s="1"/>
      <c r="MJ126" s="1"/>
      <c r="MK126" s="1"/>
      <c r="ML126" s="1"/>
      <c r="MM126" s="1"/>
      <c r="MN126" s="1"/>
      <c r="MO126" s="1"/>
      <c r="MP126" s="1"/>
      <c r="MQ126" s="1"/>
      <c r="MR126" s="1"/>
      <c r="MS126" s="1"/>
      <c r="MT126" s="1"/>
      <c r="MU126" s="1"/>
      <c r="MV126" s="1"/>
      <c r="MW126" s="1"/>
      <c r="MX126" s="1"/>
      <c r="MY126" s="1"/>
      <c r="MZ126" s="1"/>
      <c r="NA126" s="1"/>
      <c r="NB126" s="1"/>
      <c r="NC126" s="1"/>
      <c r="ND126" s="1"/>
      <c r="NE126" s="1"/>
      <c r="NF126" s="1"/>
      <c r="NG126" s="1"/>
      <c r="NH126" s="1"/>
      <c r="NI126" s="1"/>
      <c r="NJ126" s="1"/>
      <c r="NK126" s="1"/>
      <c r="NL126" s="1"/>
      <c r="NM126" s="1"/>
      <c r="NN126" s="1"/>
      <c r="NO126" s="1"/>
      <c r="NP126" s="1"/>
      <c r="NQ126" s="1"/>
      <c r="NR126" s="1"/>
      <c r="NS126" s="1"/>
      <c r="NT126" s="1"/>
      <c r="NU126" s="1"/>
      <c r="NV126" s="1"/>
      <c r="NW126" s="1"/>
      <c r="NX126" s="1"/>
      <c r="NY126" s="1"/>
      <c r="NZ126" s="1"/>
      <c r="OA126" s="1"/>
      <c r="OB126" s="1"/>
      <c r="OC126" s="1"/>
      <c r="OD126" s="1"/>
      <c r="OE126" s="1"/>
      <c r="OF126" s="1"/>
      <c r="OG126" s="1"/>
      <c r="OH126" s="1"/>
      <c r="OI126" s="1"/>
      <c r="OJ126" s="1"/>
      <c r="OK126" s="1"/>
      <c r="OL126" s="1"/>
      <c r="OM126" s="1"/>
      <c r="ON126" s="1"/>
      <c r="OO126" s="1"/>
      <c r="OP126" s="1"/>
      <c r="OQ126" s="1"/>
      <c r="OR126" s="1"/>
      <c r="OS126" s="1"/>
      <c r="OT126" s="1"/>
      <c r="OU126" s="1"/>
      <c r="OV126" s="1"/>
      <c r="OW126" s="1"/>
      <c r="OX126" s="1"/>
      <c r="OY126" s="1"/>
      <c r="OZ126" s="1"/>
      <c r="PA126" s="1"/>
      <c r="PB126" s="1"/>
      <c r="PC126" s="1"/>
      <c r="PD126" s="1"/>
      <c r="PE126" s="1"/>
      <c r="PF126" s="1"/>
      <c r="PG126" s="1"/>
      <c r="PH126" s="1"/>
      <c r="PI126" s="1"/>
      <c r="PJ126" s="1"/>
      <c r="PK126" s="1"/>
      <c r="PL126" s="1"/>
      <c r="PM126" s="1"/>
      <c r="PN126" s="1"/>
      <c r="PO126" s="1"/>
      <c r="PP126" s="1"/>
      <c r="PQ126" s="1"/>
      <c r="PR126" s="1"/>
      <c r="PS126" s="1"/>
      <c r="PT126" s="1"/>
      <c r="PU126" s="1"/>
      <c r="PV126" s="1"/>
      <c r="PW126" s="1"/>
      <c r="PX126" s="1"/>
      <c r="PY126" s="1"/>
      <c r="PZ126" s="1"/>
      <c r="QA126" s="1"/>
      <c r="QB126" s="1"/>
      <c r="QC126" s="1"/>
      <c r="QD126" s="1"/>
      <c r="QE126" s="1"/>
      <c r="QF126" s="1"/>
      <c r="QG126" s="1"/>
      <c r="QH126" s="1"/>
      <c r="QI126" s="1"/>
      <c r="QJ126" s="1"/>
      <c r="QK126" s="1"/>
      <c r="QL126" s="1"/>
      <c r="QM126" s="1"/>
      <c r="QN126" s="1"/>
      <c r="QO126" s="1"/>
      <c r="QP126" s="1"/>
      <c r="QQ126" s="1"/>
      <c r="QR126" s="1"/>
      <c r="QS126" s="1"/>
      <c r="QT126" s="1"/>
      <c r="QU126" s="1"/>
      <c r="QV126" s="1"/>
      <c r="QW126" s="1"/>
      <c r="QX126" s="1"/>
      <c r="QY126" s="1"/>
      <c r="QZ126" s="1"/>
      <c r="RA126" s="1"/>
      <c r="RB126" s="1"/>
      <c r="RC126" s="1"/>
      <c r="RD126" s="1"/>
      <c r="RE126" s="1"/>
      <c r="RF126" s="1"/>
      <c r="RG126" s="1"/>
      <c r="RH126" s="1"/>
      <c r="RI126" s="1"/>
      <c r="RJ126" s="1"/>
      <c r="RK126" s="1"/>
      <c r="RL126" s="1"/>
      <c r="RM126" s="1"/>
      <c r="RN126" s="1"/>
      <c r="RO126" s="1"/>
      <c r="RP126" s="1"/>
      <c r="RQ126" s="1"/>
      <c r="RR126" s="1"/>
      <c r="RS126" s="1"/>
      <c r="RT126" s="1"/>
      <c r="RU126" s="1"/>
      <c r="RV126" s="1"/>
      <c r="RW126" s="1"/>
      <c r="RX126" s="1"/>
      <c r="RY126" s="1"/>
      <c r="RZ126" s="1"/>
      <c r="SA126" s="1"/>
      <c r="SB126" s="1"/>
      <c r="SC126" s="1"/>
      <c r="SD126" s="1"/>
      <c r="SE126" s="1"/>
      <c r="SF126" s="1"/>
      <c r="SG126" s="1"/>
      <c r="SH126" s="1"/>
      <c r="SI126" s="1"/>
      <c r="SJ126" s="1"/>
      <c r="SK126" s="1"/>
      <c r="SL126" s="1"/>
      <c r="SM126" s="1"/>
      <c r="SN126" s="1"/>
      <c r="SO126" s="1"/>
      <c r="SP126" s="1"/>
      <c r="SQ126" s="1"/>
      <c r="SR126" s="1"/>
      <c r="SS126" s="1"/>
      <c r="ST126" s="1"/>
      <c r="SU126" s="1"/>
      <c r="SV126" s="1"/>
      <c r="SW126" s="1"/>
      <c r="SX126" s="1"/>
      <c r="SY126" s="1"/>
      <c r="SZ126" s="1"/>
      <c r="TA126" s="1"/>
      <c r="TB126" s="1"/>
      <c r="TC126" s="1"/>
      <c r="TD126" s="1"/>
      <c r="TE126" s="1"/>
      <c r="TF126" s="1"/>
      <c r="TG126" s="1"/>
      <c r="TH126" s="1"/>
      <c r="TI126" s="1"/>
      <c r="TJ126" s="1"/>
      <c r="TK126" s="1"/>
      <c r="TL126" s="1"/>
      <c r="TM126" s="1"/>
      <c r="TN126" s="1"/>
      <c r="TO126" s="1"/>
      <c r="TP126" s="1"/>
      <c r="TQ126" s="1"/>
      <c r="TR126" s="1"/>
      <c r="TS126" s="1"/>
      <c r="TT126" s="1"/>
      <c r="TU126" s="1"/>
      <c r="TV126" s="1"/>
      <c r="TW126" s="1"/>
      <c r="TX126" s="1"/>
      <c r="TY126" s="1"/>
      <c r="TZ126" s="1"/>
      <c r="UA126" s="1"/>
      <c r="UB126" s="1"/>
      <c r="UC126" s="1"/>
      <c r="UD126" s="1"/>
      <c r="UE126" s="1"/>
      <c r="UF126" s="1"/>
      <c r="UG126" s="1"/>
      <c r="UH126" s="1"/>
      <c r="UI126" s="1"/>
      <c r="UJ126" s="1"/>
      <c r="UK126" s="1"/>
      <c r="UL126" s="1"/>
      <c r="UM126" s="1"/>
      <c r="UN126" s="1"/>
      <c r="UO126" s="1"/>
      <c r="UP126" s="1"/>
      <c r="UQ126" s="1"/>
      <c r="UR126" s="1"/>
      <c r="US126" s="1"/>
      <c r="UT126" s="1"/>
      <c r="UU126" s="1"/>
      <c r="UV126" s="1"/>
      <c r="UW126" s="1"/>
      <c r="UX126" s="1"/>
      <c r="UY126" s="1"/>
      <c r="UZ126" s="1"/>
      <c r="VA126" s="1"/>
      <c r="VB126" s="1"/>
      <c r="VC126" s="1"/>
      <c r="VD126" s="1"/>
      <c r="VE126" s="1"/>
      <c r="VF126" s="1"/>
      <c r="VG126" s="1"/>
      <c r="VH126" s="1"/>
      <c r="VI126" s="1"/>
      <c r="VJ126" s="1"/>
      <c r="VK126" s="1"/>
      <c r="VL126" s="1"/>
      <c r="VM126" s="1"/>
      <c r="VN126" s="1"/>
      <c r="VO126" s="1"/>
      <c r="VP126" s="1"/>
      <c r="VQ126" s="1"/>
      <c r="VR126" s="1"/>
      <c r="VS126" s="1"/>
      <c r="VT126" s="1"/>
      <c r="VU126" s="1"/>
      <c r="VV126" s="1"/>
      <c r="VW126" s="1"/>
      <c r="VX126" s="1"/>
      <c r="VY126" s="1"/>
      <c r="VZ126" s="1"/>
      <c r="WA126" s="1"/>
      <c r="WB126" s="1"/>
      <c r="WC126" s="1"/>
      <c r="WD126" s="1"/>
      <c r="WE126" s="1"/>
      <c r="WF126" s="1"/>
      <c r="WG126" s="1"/>
      <c r="WH126" s="1"/>
      <c r="WI126" s="1"/>
      <c r="WJ126" s="1"/>
      <c r="WK126" s="1"/>
      <c r="WL126" s="1"/>
      <c r="WM126" s="1"/>
      <c r="WN126" s="1"/>
      <c r="WO126" s="1"/>
      <c r="WP126" s="1"/>
      <c r="WQ126" s="1"/>
      <c r="WR126" s="1"/>
      <c r="WS126" s="1"/>
      <c r="WT126" s="1"/>
      <c r="WU126" s="1"/>
      <c r="WV126" s="1"/>
      <c r="WW126" s="1"/>
      <c r="WX126" s="1"/>
      <c r="WY126" s="1"/>
      <c r="WZ126" s="1"/>
      <c r="XA126" s="1"/>
      <c r="XB126" s="1"/>
      <c r="XC126" s="1"/>
      <c r="XD126" s="1"/>
      <c r="XE126" s="1"/>
      <c r="XF126" s="1"/>
      <c r="XG126" s="1"/>
      <c r="XH126" s="1"/>
      <c r="XI126" s="1"/>
      <c r="XJ126" s="1"/>
      <c r="XK126" s="1"/>
      <c r="XL126" s="1"/>
      <c r="XM126" s="1"/>
      <c r="XN126" s="1"/>
      <c r="XO126" s="1"/>
      <c r="XP126" s="1"/>
      <c r="XQ126" s="1"/>
      <c r="XR126" s="1"/>
      <c r="XS126" s="1"/>
      <c r="XT126" s="1"/>
      <c r="XU126" s="1"/>
      <c r="XV126" s="1"/>
      <c r="XW126" s="1"/>
      <c r="XX126" s="1"/>
      <c r="XY126" s="1"/>
      <c r="XZ126" s="1"/>
      <c r="YA126" s="1"/>
      <c r="YB126" s="1"/>
      <c r="YC126" s="1"/>
      <c r="YD126" s="1"/>
      <c r="YE126" s="1"/>
      <c r="YF126" s="1"/>
      <c r="YG126" s="1"/>
      <c r="YH126" s="1"/>
      <c r="YI126" s="1"/>
      <c r="YJ126" s="1"/>
      <c r="YK126" s="1"/>
      <c r="YL126" s="1"/>
      <c r="YM126" s="1"/>
      <c r="YN126" s="1"/>
      <c r="YO126" s="1"/>
      <c r="YP126" s="1"/>
      <c r="YQ126" s="1"/>
      <c r="YR126" s="1"/>
      <c r="YS126" s="1"/>
      <c r="YT126" s="1"/>
      <c r="YU126" s="1"/>
      <c r="YV126" s="1"/>
      <c r="YW126" s="1"/>
      <c r="YX126" s="1"/>
      <c r="YY126" s="1"/>
      <c r="YZ126" s="1"/>
      <c r="ZA126" s="1"/>
      <c r="ZB126" s="1"/>
      <c r="ZC126" s="1"/>
      <c r="ZD126" s="1"/>
      <c r="ZE126" s="1"/>
      <c r="ZF126" s="1"/>
      <c r="ZG126" s="1"/>
      <c r="ZH126" s="1"/>
      <c r="ZI126" s="1"/>
      <c r="ZJ126" s="1"/>
      <c r="ZK126" s="1"/>
      <c r="ZL126" s="1"/>
      <c r="ZM126" s="1"/>
      <c r="ZN126" s="1"/>
      <c r="ZO126" s="1"/>
      <c r="ZP126" s="1"/>
      <c r="ZQ126" s="1"/>
      <c r="ZR126" s="1"/>
      <c r="ZS126" s="1"/>
      <c r="ZT126" s="1"/>
      <c r="ZU126" s="1"/>
      <c r="ZV126" s="1"/>
      <c r="ZW126" s="1"/>
      <c r="ZX126" s="1"/>
      <c r="ZY126" s="1"/>
      <c r="ZZ126" s="1"/>
      <c r="AAA126" s="1"/>
      <c r="AAB126" s="1"/>
      <c r="AAC126" s="1"/>
      <c r="AAD126" s="1"/>
      <c r="AAE126" s="1"/>
      <c r="AAF126" s="1"/>
      <c r="AAG126" s="1"/>
      <c r="AAH126" s="1"/>
      <c r="AAI126" s="1"/>
      <c r="AAJ126" s="1"/>
      <c r="AAK126" s="1"/>
      <c r="AAL126" s="1"/>
      <c r="AAM126" s="1"/>
      <c r="AAN126" s="1"/>
      <c r="AAO126" s="1"/>
      <c r="AAP126" s="1"/>
      <c r="AAQ126" s="1"/>
      <c r="AAR126" s="1"/>
      <c r="AAS126" s="1"/>
      <c r="AAT126" s="1"/>
      <c r="AAU126" s="1"/>
      <c r="AAV126" s="1"/>
      <c r="AAW126" s="1"/>
      <c r="AAX126" s="1"/>
      <c r="AAY126" s="1"/>
      <c r="AAZ126" s="1"/>
      <c r="ABA126" s="1"/>
      <c r="ABB126" s="1"/>
      <c r="ABC126" s="1"/>
      <c r="ABD126" s="1"/>
      <c r="ABE126" s="1"/>
      <c r="ABF126" s="1"/>
      <c r="ABG126" s="1"/>
      <c r="ABH126" s="1"/>
      <c r="ABI126" s="1"/>
      <c r="ABJ126" s="1"/>
      <c r="ABK126" s="1"/>
      <c r="ABL126" s="1"/>
      <c r="ABM126" s="1"/>
      <c r="ABN126" s="1"/>
      <c r="ABO126" s="1"/>
      <c r="ABP126" s="1"/>
      <c r="ABQ126" s="1"/>
      <c r="ABR126" s="1"/>
      <c r="ABS126" s="1"/>
      <c r="ABT126" s="1"/>
      <c r="ABU126" s="1"/>
      <c r="ABV126" s="1"/>
      <c r="ABW126" s="1"/>
      <c r="ABX126" s="1"/>
      <c r="ABY126" s="1"/>
      <c r="ABZ126" s="1"/>
      <c r="ACA126" s="1"/>
      <c r="ACB126" s="1"/>
      <c r="ACC126" s="1"/>
      <c r="ACD126" s="1"/>
      <c r="ACE126" s="1"/>
      <c r="ACF126" s="1"/>
      <c r="ACG126" s="1"/>
      <c r="ACH126" s="1"/>
      <c r="ACI126" s="1"/>
      <c r="ACJ126" s="1"/>
      <c r="ACK126" s="1"/>
      <c r="ACL126" s="1"/>
      <c r="ACM126" s="1"/>
      <c r="ACN126" s="1"/>
      <c r="ACO126" s="1"/>
      <c r="ACP126" s="1"/>
      <c r="ACQ126" s="1"/>
      <c r="ACR126" s="1"/>
      <c r="ACS126" s="1"/>
      <c r="ACT126" s="1"/>
      <c r="ACU126" s="1"/>
      <c r="ACV126" s="1"/>
      <c r="ACW126" s="1"/>
      <c r="ACX126" s="1"/>
      <c r="ACY126" s="1"/>
      <c r="ACZ126" s="1"/>
      <c r="ADA126" s="1"/>
    </row>
    <row r="127" spans="1:781" s="1" customFormat="1" ht="81" customHeight="1" x14ac:dyDescent="0.3">
      <c r="A127" s="42">
        <v>2</v>
      </c>
      <c r="B127" s="21" t="s">
        <v>443</v>
      </c>
      <c r="C127" s="22" t="s">
        <v>100</v>
      </c>
      <c r="D127" s="23"/>
      <c r="E127" s="23"/>
      <c r="F127" s="23"/>
      <c r="G127" s="74"/>
      <c r="H127" s="23">
        <v>1</v>
      </c>
      <c r="I127" s="23" t="s">
        <v>41</v>
      </c>
      <c r="J127" s="23" t="s">
        <v>235</v>
      </c>
      <c r="K127" s="25">
        <v>2006</v>
      </c>
      <c r="L127" s="83">
        <v>38777</v>
      </c>
      <c r="M127" s="27">
        <v>400000</v>
      </c>
      <c r="N127" s="28"/>
      <c r="O127" s="28"/>
      <c r="P127" s="29" t="s">
        <v>455</v>
      </c>
      <c r="Q127" s="30" t="s">
        <v>456</v>
      </c>
      <c r="R127" s="31" t="s">
        <v>445</v>
      </c>
      <c r="S127" s="32" t="str">
        <f t="shared" si="16"/>
        <v>Al</v>
      </c>
      <c r="T127" s="33"/>
      <c r="U127" s="33"/>
      <c r="V127" s="33"/>
      <c r="W127" s="33"/>
      <c r="X127" s="33"/>
      <c r="Y127" s="33"/>
      <c r="Z127" s="33"/>
      <c r="AB127" s="34">
        <f t="shared" si="26"/>
        <v>0.21089782896502418</v>
      </c>
      <c r="AC127" s="34">
        <f t="shared" si="20"/>
        <v>0</v>
      </c>
      <c r="AD127" s="34">
        <f t="shared" si="21"/>
        <v>0</v>
      </c>
      <c r="AE127" s="34">
        <f t="shared" si="22"/>
        <v>0.21089782896502418</v>
      </c>
      <c r="AF127" s="35"/>
      <c r="AG127" s="35">
        <f t="shared" si="27"/>
        <v>0</v>
      </c>
      <c r="AH127" s="35">
        <f t="shared" si="28"/>
        <v>0.21089782896502418</v>
      </c>
      <c r="AI127" s="35">
        <f t="shared" si="29"/>
        <v>0</v>
      </c>
    </row>
    <row r="128" spans="1:781" s="1" customFormat="1" ht="60" x14ac:dyDescent="0.3">
      <c r="A128" s="42">
        <v>2</v>
      </c>
      <c r="B128" s="21" t="s">
        <v>457</v>
      </c>
      <c r="C128" s="22" t="s">
        <v>65</v>
      </c>
      <c r="D128" s="23"/>
      <c r="E128" s="23"/>
      <c r="F128" s="23"/>
      <c r="G128" s="74"/>
      <c r="H128" s="23">
        <v>1</v>
      </c>
      <c r="I128" s="23" t="s">
        <v>41</v>
      </c>
      <c r="J128" s="23" t="s">
        <v>42</v>
      </c>
      <c r="K128" s="25">
        <v>2005</v>
      </c>
      <c r="L128" s="83">
        <v>38636</v>
      </c>
      <c r="M128" s="27"/>
      <c r="N128" s="28"/>
      <c r="O128" s="28"/>
      <c r="P128" s="29" t="s">
        <v>458</v>
      </c>
      <c r="Q128" s="30" t="s">
        <v>459</v>
      </c>
      <c r="R128" s="31"/>
      <c r="S128" s="32" t="str">
        <f t="shared" si="16"/>
        <v>Au</v>
      </c>
      <c r="T128" s="33"/>
      <c r="U128" s="33"/>
      <c r="V128" s="33"/>
      <c r="W128" s="33"/>
      <c r="X128" s="33"/>
      <c r="Y128" s="33"/>
      <c r="Z128" s="33"/>
      <c r="AB128" s="34"/>
      <c r="AC128" s="34"/>
      <c r="AD128" s="34"/>
      <c r="AE128" s="34"/>
      <c r="AF128" s="35"/>
      <c r="AG128" s="35"/>
      <c r="AH128" s="35"/>
      <c r="AI128" s="35"/>
    </row>
    <row r="129" spans="1:786" s="1" customFormat="1" ht="24" x14ac:dyDescent="0.3">
      <c r="A129" s="42">
        <v>2</v>
      </c>
      <c r="B129" s="21" t="s">
        <v>460</v>
      </c>
      <c r="C129" s="22" t="s">
        <v>40</v>
      </c>
      <c r="D129" s="23" t="s">
        <v>204</v>
      </c>
      <c r="E129" s="23" t="s">
        <v>356</v>
      </c>
      <c r="F129" s="23">
        <v>43</v>
      </c>
      <c r="G129" s="74">
        <v>500000</v>
      </c>
      <c r="H129" s="23">
        <v>1</v>
      </c>
      <c r="I129" s="23" t="s">
        <v>41</v>
      </c>
      <c r="J129" s="23" t="s">
        <v>86</v>
      </c>
      <c r="K129" s="25">
        <v>2005</v>
      </c>
      <c r="L129" s="37">
        <v>38498</v>
      </c>
      <c r="M129" s="27">
        <v>170000</v>
      </c>
      <c r="N129" s="28">
        <v>25</v>
      </c>
      <c r="O129" s="28"/>
      <c r="P129" s="29" t="s">
        <v>461</v>
      </c>
      <c r="Q129" s="30" t="s">
        <v>462</v>
      </c>
      <c r="R129" s="31"/>
      <c r="S129" s="32" t="str">
        <f t="shared" si="16"/>
        <v>Cu</v>
      </c>
      <c r="T129" s="33"/>
      <c r="U129" s="33"/>
      <c r="V129" s="33"/>
      <c r="W129" s="33"/>
      <c r="X129" s="33"/>
      <c r="Y129" s="33"/>
      <c r="Z129" s="33"/>
      <c r="AB129" s="34"/>
      <c r="AC129" s="34"/>
      <c r="AD129" s="34"/>
      <c r="AE129" s="34"/>
      <c r="AF129" s="35"/>
      <c r="AG129" s="35"/>
      <c r="AH129" s="35"/>
      <c r="AI129" s="35"/>
    </row>
    <row r="130" spans="1:786" s="1" customFormat="1" ht="15.6" x14ac:dyDescent="0.3">
      <c r="A130" s="40">
        <v>3</v>
      </c>
      <c r="B130" s="21" t="s">
        <v>463</v>
      </c>
      <c r="C130" s="22" t="s">
        <v>40</v>
      </c>
      <c r="D130" s="23"/>
      <c r="E130" s="23"/>
      <c r="F130" s="23"/>
      <c r="G130" s="74"/>
      <c r="H130" s="23"/>
      <c r="I130" s="23"/>
      <c r="J130" s="23"/>
      <c r="K130" s="25">
        <v>2005</v>
      </c>
      <c r="L130" s="37">
        <v>38467</v>
      </c>
      <c r="M130" s="27">
        <v>40000</v>
      </c>
      <c r="N130" s="28">
        <v>12</v>
      </c>
      <c r="O130" s="28"/>
      <c r="P130" s="29" t="s">
        <v>461</v>
      </c>
      <c r="Q130" s="30"/>
      <c r="R130" s="31"/>
      <c r="S130" s="32" t="str">
        <f t="shared" si="16"/>
        <v>Cu</v>
      </c>
      <c r="T130" s="33"/>
      <c r="U130" s="33"/>
      <c r="V130" s="33"/>
      <c r="W130" s="33"/>
      <c r="X130" s="33"/>
      <c r="Y130" s="33"/>
      <c r="Z130" s="33"/>
      <c r="AB130" s="34"/>
      <c r="AC130" s="34"/>
      <c r="AD130" s="34"/>
      <c r="AE130" s="34"/>
      <c r="AF130" s="35"/>
      <c r="AG130" s="35"/>
      <c r="AH130" s="35"/>
      <c r="AI130" s="35"/>
    </row>
    <row r="131" spans="1:786" s="76" customFormat="1" ht="60" x14ac:dyDescent="0.3">
      <c r="A131" s="40">
        <v>3</v>
      </c>
      <c r="B131" s="78" t="s">
        <v>464</v>
      </c>
      <c r="C131" s="22" t="s">
        <v>265</v>
      </c>
      <c r="D131" s="79"/>
      <c r="E131" s="80"/>
      <c r="F131" s="80"/>
      <c r="G131" s="74"/>
      <c r="H131" s="23">
        <v>1</v>
      </c>
      <c r="I131" s="23" t="s">
        <v>41</v>
      </c>
      <c r="J131" s="23" t="s">
        <v>47</v>
      </c>
      <c r="K131" s="25">
        <v>2005</v>
      </c>
      <c r="L131" s="37">
        <v>38456</v>
      </c>
      <c r="M131" s="81">
        <v>64350</v>
      </c>
      <c r="N131" s="79"/>
      <c r="O131" s="80"/>
      <c r="P131" s="84" t="s">
        <v>465</v>
      </c>
      <c r="Q131" s="82" t="s">
        <v>466</v>
      </c>
      <c r="R131" s="31" t="s">
        <v>424</v>
      </c>
      <c r="S131" s="32" t="str">
        <f t="shared" si="16"/>
        <v>P</v>
      </c>
      <c r="T131" s="33"/>
      <c r="U131" s="33"/>
      <c r="V131" s="33"/>
      <c r="W131" s="33"/>
      <c r="X131" s="33"/>
      <c r="Y131" s="33"/>
      <c r="Z131" s="33"/>
      <c r="AA131" s="54"/>
      <c r="AB131" s="34">
        <f t="shared" si="26"/>
        <v>3.3928188234748267E-2</v>
      </c>
      <c r="AC131" s="34">
        <f t="shared" si="20"/>
        <v>0</v>
      </c>
      <c r="AD131" s="34">
        <f t="shared" si="21"/>
        <v>0</v>
      </c>
      <c r="AE131" s="34">
        <f t="shared" si="22"/>
        <v>3.3928188234748267E-2</v>
      </c>
      <c r="AF131" s="35"/>
      <c r="AG131" s="35">
        <f t="shared" ref="AG131:AG144" si="30">IF(A131=1,AE131,0)</f>
        <v>0</v>
      </c>
      <c r="AH131" s="35">
        <f t="shared" ref="AH131:AH144" si="31">IF(A131=2,AE131,0)</f>
        <v>0</v>
      </c>
      <c r="AI131" s="35">
        <f t="shared" ref="AI131:AI144" si="32">IF(A131=3,AE131,0)</f>
        <v>3.3928188234748267E-2</v>
      </c>
      <c r="AK131" s="55"/>
      <c r="AL131" s="55"/>
      <c r="AM131" s="55"/>
      <c r="AN131" s="55"/>
      <c r="AO131" s="55"/>
      <c r="AP131" s="55"/>
      <c r="AQ131" s="55"/>
      <c r="AR131" s="55"/>
      <c r="AS131" s="55"/>
      <c r="AT131" s="55"/>
      <c r="AU131" s="55"/>
      <c r="AV131" s="55"/>
      <c r="AW131" s="55"/>
      <c r="AX131" s="55"/>
      <c r="AY131" s="55"/>
      <c r="AZ131" s="55"/>
      <c r="BA131" s="55"/>
      <c r="BB131" s="55"/>
      <c r="BC131" s="55"/>
      <c r="BD131" s="55"/>
      <c r="BE131" s="55"/>
      <c r="BF131" s="55"/>
      <c r="BG131" s="55"/>
      <c r="BH131" s="55"/>
      <c r="BI131" s="55"/>
      <c r="BJ131" s="55"/>
      <c r="BK131" s="55"/>
      <c r="BL131" s="55"/>
      <c r="BM131" s="55"/>
      <c r="BN131" s="55"/>
      <c r="BO131" s="55"/>
      <c r="BP131" s="55"/>
      <c r="BQ131" s="55"/>
      <c r="BR131" s="55"/>
      <c r="BS131" s="55"/>
      <c r="BT131" s="55"/>
      <c r="BU131" s="55"/>
      <c r="BV131" s="55"/>
      <c r="BW131" s="55"/>
      <c r="BX131" s="55"/>
      <c r="BY131" s="55"/>
      <c r="BZ131" s="55"/>
      <c r="CA131" s="55"/>
      <c r="CB131" s="55"/>
      <c r="CC131" s="55"/>
      <c r="CD131" s="55"/>
      <c r="CE131" s="55"/>
      <c r="CF131" s="55"/>
      <c r="CG131" s="55"/>
      <c r="CH131" s="55"/>
      <c r="CI131" s="55"/>
      <c r="CJ131" s="55"/>
      <c r="CK131" s="55"/>
      <c r="CL131" s="55"/>
      <c r="CM131" s="55"/>
      <c r="CN131" s="55"/>
      <c r="CO131" s="55"/>
      <c r="CP131" s="55"/>
      <c r="CQ131" s="55"/>
      <c r="CR131" s="55"/>
      <c r="CS131" s="55"/>
      <c r="CT131" s="55"/>
      <c r="CU131" s="55"/>
      <c r="CV131" s="55"/>
      <c r="CW131" s="55"/>
      <c r="CX131" s="55"/>
      <c r="CY131" s="55"/>
      <c r="CZ131" s="55"/>
      <c r="DA131" s="55"/>
      <c r="DB131" s="55"/>
      <c r="DC131" s="55"/>
      <c r="DD131" s="55"/>
      <c r="DE131" s="55"/>
      <c r="DF131" s="55"/>
      <c r="DG131" s="55"/>
      <c r="DH131" s="55"/>
      <c r="DI131" s="55"/>
      <c r="DJ131" s="55"/>
      <c r="DK131" s="55"/>
      <c r="DL131" s="55"/>
      <c r="DM131" s="55"/>
      <c r="DN131" s="55"/>
      <c r="DO131" s="55"/>
      <c r="DP131" s="55"/>
      <c r="DQ131" s="55"/>
      <c r="DR131" s="55"/>
      <c r="DS131" s="55"/>
      <c r="DT131" s="55"/>
      <c r="DU131" s="55"/>
      <c r="DV131" s="55"/>
      <c r="DW131" s="55"/>
      <c r="DX131" s="55"/>
      <c r="DY131" s="55"/>
      <c r="DZ131" s="55"/>
      <c r="EA131" s="55"/>
      <c r="EB131" s="55"/>
      <c r="EC131" s="55"/>
      <c r="ED131" s="55"/>
      <c r="EE131" s="55"/>
      <c r="EF131" s="55"/>
      <c r="EG131" s="55"/>
      <c r="EH131" s="55"/>
      <c r="EI131" s="55"/>
      <c r="EJ131" s="55"/>
      <c r="EK131" s="55"/>
      <c r="EL131" s="55"/>
      <c r="EM131" s="55"/>
      <c r="EN131" s="55"/>
      <c r="EO131" s="55"/>
      <c r="EP131" s="55"/>
      <c r="EQ131" s="55"/>
      <c r="ER131" s="55"/>
      <c r="ES131" s="55"/>
      <c r="ET131" s="55"/>
      <c r="EU131" s="55"/>
      <c r="EV131" s="55"/>
      <c r="EW131" s="55"/>
      <c r="EX131" s="55"/>
      <c r="EY131" s="55"/>
      <c r="EZ131" s="55"/>
      <c r="FA131" s="55"/>
      <c r="FB131" s="55"/>
      <c r="FC131" s="55"/>
      <c r="FD131" s="55"/>
      <c r="FE131" s="55"/>
      <c r="FF131" s="55"/>
      <c r="FG131" s="55"/>
      <c r="FH131" s="55"/>
      <c r="FI131" s="55"/>
      <c r="FJ131" s="55"/>
      <c r="FK131" s="55"/>
      <c r="FL131" s="55"/>
      <c r="FM131" s="55"/>
      <c r="FN131" s="55"/>
      <c r="FO131" s="55"/>
      <c r="FP131" s="55"/>
      <c r="FQ131" s="55"/>
      <c r="FR131" s="55"/>
      <c r="FS131" s="55"/>
      <c r="FT131" s="55"/>
      <c r="FU131" s="55"/>
      <c r="FV131" s="55"/>
      <c r="FW131" s="55"/>
      <c r="FX131" s="55"/>
      <c r="FY131" s="55"/>
      <c r="FZ131" s="55"/>
      <c r="GA131" s="55"/>
      <c r="GB131" s="55"/>
      <c r="GC131" s="55"/>
      <c r="GD131" s="55"/>
      <c r="GE131" s="55"/>
      <c r="GF131" s="55"/>
      <c r="GG131" s="55"/>
      <c r="GH131" s="55"/>
      <c r="GI131" s="55"/>
      <c r="GJ131" s="55"/>
      <c r="GK131" s="55"/>
      <c r="GL131" s="55"/>
      <c r="GM131" s="55"/>
      <c r="GN131" s="55"/>
      <c r="GO131" s="55"/>
      <c r="GP131" s="55"/>
      <c r="GQ131" s="55"/>
      <c r="GR131" s="55"/>
      <c r="GS131" s="55"/>
      <c r="GT131" s="55"/>
      <c r="GU131" s="55"/>
      <c r="GV131" s="55"/>
      <c r="GW131" s="55"/>
      <c r="GX131" s="55"/>
      <c r="GY131" s="55"/>
      <c r="GZ131" s="55"/>
      <c r="HA131" s="55"/>
      <c r="HB131" s="55"/>
      <c r="HC131" s="55"/>
      <c r="HD131" s="55"/>
      <c r="HE131" s="55"/>
      <c r="HF131" s="55"/>
      <c r="HG131" s="55"/>
      <c r="HH131" s="55"/>
      <c r="HI131" s="55"/>
      <c r="HJ131" s="55"/>
      <c r="HK131" s="55"/>
      <c r="HL131" s="55"/>
      <c r="HM131" s="55"/>
      <c r="HN131" s="55"/>
      <c r="HO131" s="55"/>
      <c r="HP131" s="55"/>
      <c r="HQ131" s="55"/>
      <c r="HR131" s="55"/>
      <c r="HS131" s="55"/>
      <c r="HT131" s="55"/>
      <c r="HU131" s="55"/>
      <c r="HV131" s="55"/>
      <c r="HW131" s="55"/>
      <c r="HX131" s="55"/>
      <c r="HY131" s="55"/>
      <c r="HZ131" s="55"/>
      <c r="IA131" s="55"/>
      <c r="IB131" s="55"/>
      <c r="IC131" s="55"/>
      <c r="ID131" s="55"/>
      <c r="IE131" s="55"/>
      <c r="IF131" s="55"/>
      <c r="IG131" s="55"/>
      <c r="IH131" s="55"/>
      <c r="II131" s="55"/>
      <c r="IJ131" s="55"/>
      <c r="IK131" s="55"/>
      <c r="IL131" s="55"/>
      <c r="IM131" s="55"/>
      <c r="IN131" s="55"/>
      <c r="IO131" s="55"/>
      <c r="IP131" s="55"/>
      <c r="IQ131" s="55"/>
      <c r="IR131" s="55"/>
      <c r="IS131" s="55"/>
      <c r="IT131" s="55"/>
      <c r="IU131" s="55"/>
      <c r="IV131" s="55"/>
      <c r="IW131" s="55"/>
      <c r="IX131" s="55"/>
      <c r="IY131" s="55"/>
      <c r="IZ131" s="55"/>
      <c r="JA131" s="55"/>
      <c r="JB131" s="55"/>
      <c r="JC131" s="55"/>
      <c r="JD131" s="55"/>
      <c r="JE131" s="55"/>
      <c r="JF131" s="55"/>
      <c r="JG131" s="55"/>
      <c r="JH131" s="55"/>
      <c r="JI131" s="55"/>
      <c r="JJ131" s="55"/>
      <c r="JK131" s="55"/>
      <c r="JL131" s="55"/>
      <c r="JM131" s="55"/>
      <c r="JN131" s="55"/>
      <c r="JO131" s="55"/>
      <c r="JP131" s="55"/>
      <c r="JQ131" s="55"/>
      <c r="JR131" s="55"/>
      <c r="JS131" s="55"/>
      <c r="JT131" s="55"/>
      <c r="JU131" s="55"/>
      <c r="JV131" s="55"/>
      <c r="JW131" s="55"/>
      <c r="JX131" s="55"/>
      <c r="JY131" s="55"/>
      <c r="JZ131" s="55"/>
      <c r="KA131" s="55"/>
      <c r="KB131" s="55"/>
      <c r="KC131" s="55"/>
      <c r="KD131" s="55"/>
      <c r="KE131" s="55"/>
      <c r="KF131" s="55"/>
      <c r="KG131" s="55"/>
      <c r="KH131" s="55"/>
      <c r="KI131" s="55"/>
      <c r="KJ131" s="55"/>
      <c r="KK131" s="55"/>
      <c r="KL131" s="55"/>
      <c r="KM131" s="55"/>
      <c r="KN131" s="55"/>
      <c r="KO131" s="55"/>
      <c r="KP131" s="55"/>
      <c r="KQ131" s="55"/>
      <c r="KR131" s="55"/>
      <c r="KS131" s="55"/>
      <c r="KT131" s="55"/>
      <c r="KU131" s="55"/>
      <c r="KV131" s="55"/>
      <c r="KW131" s="55"/>
      <c r="KX131" s="55"/>
      <c r="KY131" s="55"/>
      <c r="KZ131" s="55"/>
      <c r="LA131" s="55"/>
      <c r="LB131" s="55"/>
      <c r="LC131" s="55"/>
      <c r="LD131" s="55"/>
      <c r="LE131" s="55"/>
      <c r="LF131" s="55"/>
      <c r="LG131" s="55"/>
      <c r="LH131" s="55"/>
      <c r="LI131" s="55"/>
      <c r="LJ131" s="55"/>
      <c r="LK131" s="55"/>
      <c r="LL131" s="55"/>
      <c r="LM131" s="55"/>
      <c r="LN131" s="55"/>
      <c r="LO131" s="55"/>
      <c r="LP131" s="55"/>
      <c r="LQ131" s="55"/>
      <c r="LR131" s="55"/>
      <c r="LS131" s="55"/>
      <c r="LT131" s="55"/>
      <c r="LU131" s="55"/>
      <c r="LV131" s="55"/>
      <c r="LW131" s="55"/>
      <c r="LX131" s="55"/>
      <c r="LY131" s="55"/>
      <c r="LZ131" s="55"/>
      <c r="MA131" s="55"/>
      <c r="MB131" s="55"/>
      <c r="MC131" s="55"/>
      <c r="MD131" s="55"/>
      <c r="ME131" s="55"/>
      <c r="MF131" s="55"/>
      <c r="MG131" s="55"/>
      <c r="MH131" s="55"/>
      <c r="MI131" s="55"/>
      <c r="MJ131" s="55"/>
      <c r="MK131" s="55"/>
      <c r="ML131" s="55"/>
      <c r="MM131" s="55"/>
      <c r="MN131" s="55"/>
      <c r="MO131" s="55"/>
      <c r="MP131" s="55"/>
      <c r="MQ131" s="55"/>
      <c r="MR131" s="55"/>
      <c r="MS131" s="55"/>
      <c r="MT131" s="55"/>
      <c r="MU131" s="55"/>
      <c r="MV131" s="55"/>
      <c r="MW131" s="55"/>
      <c r="MX131" s="55"/>
      <c r="MY131" s="55"/>
      <c r="MZ131" s="55"/>
      <c r="NA131" s="55"/>
      <c r="NB131" s="55"/>
      <c r="NC131" s="55"/>
      <c r="ND131" s="55"/>
      <c r="NE131" s="55"/>
      <c r="NF131" s="55"/>
      <c r="NG131" s="55"/>
      <c r="NH131" s="55"/>
      <c r="NI131" s="55"/>
      <c r="NJ131" s="55"/>
      <c r="NK131" s="55"/>
      <c r="NL131" s="55"/>
      <c r="NM131" s="55"/>
      <c r="NN131" s="55"/>
      <c r="NO131" s="55"/>
      <c r="NP131" s="55"/>
      <c r="NQ131" s="55"/>
      <c r="NR131" s="55"/>
      <c r="NS131" s="55"/>
      <c r="NT131" s="55"/>
      <c r="NU131" s="55"/>
      <c r="NV131" s="55"/>
      <c r="NW131" s="55"/>
      <c r="NX131" s="55"/>
      <c r="NY131" s="55"/>
      <c r="NZ131" s="55"/>
      <c r="OA131" s="55"/>
      <c r="OB131" s="55"/>
      <c r="OC131" s="55"/>
      <c r="OD131" s="55"/>
      <c r="OE131" s="55"/>
      <c r="OF131" s="55"/>
      <c r="OG131" s="55"/>
      <c r="OH131" s="55"/>
      <c r="OI131" s="55"/>
      <c r="OJ131" s="55"/>
      <c r="OK131" s="55"/>
      <c r="OL131" s="55"/>
      <c r="OM131" s="55"/>
      <c r="ON131" s="55"/>
      <c r="OO131" s="55"/>
      <c r="OP131" s="55"/>
      <c r="OQ131" s="55"/>
      <c r="OR131" s="55"/>
      <c r="OS131" s="55"/>
      <c r="OT131" s="55"/>
      <c r="OU131" s="55"/>
      <c r="OV131" s="55"/>
      <c r="OW131" s="55"/>
      <c r="OX131" s="55"/>
      <c r="OY131" s="55"/>
      <c r="OZ131" s="55"/>
      <c r="PA131" s="55"/>
      <c r="PB131" s="55"/>
      <c r="PC131" s="55"/>
      <c r="PD131" s="55"/>
      <c r="PE131" s="55"/>
      <c r="PF131" s="55"/>
      <c r="PG131" s="55"/>
      <c r="PH131" s="55"/>
      <c r="PI131" s="55"/>
      <c r="PJ131" s="55"/>
      <c r="PK131" s="55"/>
      <c r="PL131" s="55"/>
      <c r="PM131" s="55"/>
      <c r="PN131" s="55"/>
      <c r="PO131" s="55"/>
      <c r="PP131" s="55"/>
      <c r="PQ131" s="55"/>
      <c r="PR131" s="55"/>
      <c r="PS131" s="55"/>
      <c r="PT131" s="55"/>
      <c r="PU131" s="55"/>
      <c r="PV131" s="55"/>
      <c r="PW131" s="55"/>
      <c r="PX131" s="55"/>
      <c r="PY131" s="55"/>
      <c r="PZ131" s="55"/>
      <c r="QA131" s="55"/>
      <c r="QB131" s="55"/>
      <c r="QC131" s="55"/>
      <c r="QD131" s="55"/>
      <c r="QE131" s="55"/>
      <c r="QF131" s="55"/>
      <c r="QG131" s="55"/>
      <c r="QH131" s="55"/>
      <c r="QI131" s="55"/>
      <c r="QJ131" s="55"/>
      <c r="QK131" s="55"/>
      <c r="QL131" s="55"/>
      <c r="QM131" s="55"/>
      <c r="QN131" s="55"/>
      <c r="QO131" s="55"/>
      <c r="QP131" s="55"/>
      <c r="QQ131" s="55"/>
      <c r="QR131" s="55"/>
      <c r="QS131" s="55"/>
      <c r="QT131" s="55"/>
      <c r="QU131" s="55"/>
      <c r="QV131" s="55"/>
      <c r="QW131" s="55"/>
      <c r="QX131" s="55"/>
      <c r="QY131" s="55"/>
      <c r="QZ131" s="55"/>
      <c r="RA131" s="55"/>
      <c r="RB131" s="55"/>
      <c r="RC131" s="55"/>
      <c r="RD131" s="55"/>
      <c r="RE131" s="55"/>
      <c r="RF131" s="55"/>
      <c r="RG131" s="55"/>
      <c r="RH131" s="55"/>
      <c r="RI131" s="55"/>
      <c r="RJ131" s="55"/>
      <c r="RK131" s="55"/>
      <c r="RL131" s="55"/>
      <c r="RM131" s="55"/>
      <c r="RN131" s="55"/>
      <c r="RO131" s="55"/>
      <c r="RP131" s="55"/>
      <c r="RQ131" s="55"/>
      <c r="RR131" s="55"/>
      <c r="RS131" s="55"/>
      <c r="RT131" s="55"/>
      <c r="RU131" s="55"/>
      <c r="RV131" s="55"/>
      <c r="RW131" s="55"/>
      <c r="RX131" s="55"/>
      <c r="RY131" s="55"/>
      <c r="RZ131" s="55"/>
      <c r="SA131" s="55"/>
      <c r="SB131" s="55"/>
      <c r="SC131" s="55"/>
      <c r="SD131" s="55"/>
      <c r="SE131" s="55"/>
      <c r="SF131" s="55"/>
      <c r="SG131" s="55"/>
      <c r="SH131" s="55"/>
      <c r="SI131" s="55"/>
      <c r="SJ131" s="55"/>
      <c r="SK131" s="55"/>
      <c r="SL131" s="55"/>
      <c r="SM131" s="55"/>
      <c r="SN131" s="55"/>
      <c r="SO131" s="55"/>
      <c r="SP131" s="55"/>
      <c r="SQ131" s="55"/>
      <c r="SR131" s="55"/>
      <c r="SS131" s="55"/>
      <c r="ST131" s="55"/>
      <c r="SU131" s="55"/>
      <c r="SV131" s="55"/>
      <c r="SW131" s="55"/>
      <c r="SX131" s="55"/>
      <c r="SY131" s="55"/>
      <c r="SZ131" s="55"/>
      <c r="TA131" s="55"/>
      <c r="TB131" s="55"/>
      <c r="TC131" s="55"/>
      <c r="TD131" s="55"/>
      <c r="TE131" s="55"/>
      <c r="TF131" s="55"/>
      <c r="TG131" s="55"/>
      <c r="TH131" s="55"/>
      <c r="TI131" s="55"/>
      <c r="TJ131" s="55"/>
      <c r="TK131" s="55"/>
      <c r="TL131" s="55"/>
      <c r="TM131" s="55"/>
      <c r="TN131" s="55"/>
      <c r="TO131" s="55"/>
      <c r="TP131" s="55"/>
      <c r="TQ131" s="55"/>
      <c r="TR131" s="55"/>
      <c r="TS131" s="55"/>
      <c r="TT131" s="55"/>
      <c r="TU131" s="55"/>
      <c r="TV131" s="55"/>
      <c r="TW131" s="55"/>
      <c r="TX131" s="55"/>
      <c r="TY131" s="55"/>
      <c r="TZ131" s="55"/>
      <c r="UA131" s="55"/>
      <c r="UB131" s="55"/>
      <c r="UC131" s="55"/>
      <c r="UD131" s="55"/>
      <c r="UE131" s="55"/>
      <c r="UF131" s="55"/>
      <c r="UG131" s="55"/>
      <c r="UH131" s="55"/>
      <c r="UI131" s="55"/>
      <c r="UJ131" s="55"/>
      <c r="UK131" s="55"/>
      <c r="UL131" s="55"/>
      <c r="UM131" s="55"/>
      <c r="UN131" s="55"/>
      <c r="UO131" s="55"/>
      <c r="UP131" s="55"/>
      <c r="UQ131" s="55"/>
      <c r="UR131" s="55"/>
      <c r="US131" s="55"/>
      <c r="UT131" s="55"/>
      <c r="UU131" s="55"/>
      <c r="UV131" s="55"/>
      <c r="UW131" s="55"/>
      <c r="UX131" s="55"/>
      <c r="UY131" s="55"/>
      <c r="UZ131" s="55"/>
      <c r="VA131" s="55"/>
      <c r="VB131" s="55"/>
      <c r="VC131" s="55"/>
      <c r="VD131" s="55"/>
      <c r="VE131" s="55"/>
      <c r="VF131" s="55"/>
      <c r="VG131" s="55"/>
      <c r="VH131" s="55"/>
      <c r="VI131" s="55"/>
      <c r="VJ131" s="55"/>
      <c r="VK131" s="55"/>
      <c r="VL131" s="55"/>
      <c r="VM131" s="55"/>
      <c r="VN131" s="55"/>
      <c r="VO131" s="55"/>
      <c r="VP131" s="55"/>
      <c r="VQ131" s="55"/>
      <c r="VR131" s="55"/>
      <c r="VS131" s="55"/>
      <c r="VT131" s="55"/>
      <c r="VU131" s="55"/>
      <c r="VV131" s="55"/>
      <c r="VW131" s="55"/>
      <c r="VX131" s="55"/>
      <c r="VY131" s="55"/>
      <c r="VZ131" s="55"/>
      <c r="WA131" s="55"/>
      <c r="WB131" s="55"/>
      <c r="WC131" s="55"/>
      <c r="WD131" s="55"/>
      <c r="WE131" s="55"/>
      <c r="WF131" s="55"/>
      <c r="WG131" s="55"/>
      <c r="WH131" s="55"/>
      <c r="WI131" s="55"/>
      <c r="WJ131" s="55"/>
      <c r="WK131" s="55"/>
      <c r="WL131" s="55"/>
      <c r="WM131" s="55"/>
      <c r="WN131" s="55"/>
      <c r="WO131" s="55"/>
      <c r="WP131" s="55"/>
      <c r="WQ131" s="55"/>
      <c r="WR131" s="55"/>
      <c r="WS131" s="55"/>
      <c r="WT131" s="55"/>
      <c r="WU131" s="55"/>
      <c r="WV131" s="55"/>
      <c r="WW131" s="55"/>
      <c r="WX131" s="55"/>
      <c r="WY131" s="55"/>
      <c r="WZ131" s="55"/>
      <c r="XA131" s="55"/>
      <c r="XB131" s="55"/>
      <c r="XC131" s="55"/>
      <c r="XD131" s="55"/>
      <c r="XE131" s="55"/>
      <c r="XF131" s="55"/>
      <c r="XG131" s="55"/>
      <c r="XH131" s="55"/>
      <c r="XI131" s="55"/>
      <c r="XJ131" s="55"/>
      <c r="XK131" s="55"/>
      <c r="XL131" s="55"/>
      <c r="XM131" s="55"/>
      <c r="XN131" s="55"/>
      <c r="XO131" s="55"/>
      <c r="XP131" s="55"/>
      <c r="XQ131" s="55"/>
      <c r="XR131" s="55"/>
      <c r="XS131" s="55"/>
      <c r="XT131" s="55"/>
      <c r="XU131" s="55"/>
      <c r="XV131" s="55"/>
      <c r="XW131" s="55"/>
      <c r="XX131" s="55"/>
      <c r="XY131" s="55"/>
      <c r="XZ131" s="55"/>
      <c r="YA131" s="55"/>
      <c r="YB131" s="55"/>
      <c r="YC131" s="55"/>
      <c r="YD131" s="55"/>
      <c r="YE131" s="55"/>
      <c r="YF131" s="55"/>
      <c r="YG131" s="55"/>
      <c r="YH131" s="55"/>
      <c r="YI131" s="55"/>
      <c r="YJ131" s="55"/>
      <c r="YK131" s="55"/>
      <c r="YL131" s="55"/>
      <c r="YM131" s="55"/>
      <c r="YN131" s="55"/>
      <c r="YO131" s="55"/>
      <c r="YP131" s="55"/>
      <c r="YQ131" s="55"/>
      <c r="YR131" s="55"/>
      <c r="YS131" s="55"/>
      <c r="YT131" s="55"/>
      <c r="YU131" s="55"/>
      <c r="YV131" s="55"/>
      <c r="YW131" s="55"/>
      <c r="YX131" s="55"/>
      <c r="YY131" s="55"/>
      <c r="YZ131" s="55"/>
      <c r="ZA131" s="55"/>
      <c r="ZB131" s="55"/>
      <c r="ZC131" s="55"/>
      <c r="ZD131" s="55"/>
      <c r="ZE131" s="55"/>
      <c r="ZF131" s="55"/>
      <c r="ZG131" s="55"/>
      <c r="ZH131" s="55"/>
      <c r="ZI131" s="55"/>
      <c r="ZJ131" s="55"/>
      <c r="ZK131" s="55"/>
      <c r="ZL131" s="55"/>
      <c r="ZM131" s="55"/>
      <c r="ZN131" s="55"/>
      <c r="ZO131" s="55"/>
      <c r="ZP131" s="55"/>
      <c r="ZQ131" s="55"/>
      <c r="ZR131" s="55"/>
      <c r="ZS131" s="55"/>
      <c r="ZT131" s="55"/>
      <c r="ZU131" s="55"/>
      <c r="ZV131" s="55"/>
      <c r="ZW131" s="55"/>
      <c r="ZX131" s="55"/>
      <c r="ZY131" s="55"/>
      <c r="ZZ131" s="55"/>
      <c r="AAA131" s="55"/>
      <c r="AAB131" s="55"/>
      <c r="AAC131" s="55"/>
      <c r="AAD131" s="55"/>
      <c r="AAE131" s="55"/>
      <c r="AAF131" s="55"/>
      <c r="AAG131" s="55"/>
      <c r="AAH131" s="55"/>
      <c r="AAI131" s="55"/>
      <c r="AAJ131" s="55"/>
      <c r="AAK131" s="55"/>
      <c r="AAL131" s="55"/>
      <c r="AAM131" s="55"/>
      <c r="AAN131" s="55"/>
      <c r="AAO131" s="55"/>
      <c r="AAP131" s="55"/>
      <c r="AAQ131" s="55"/>
      <c r="AAR131" s="55"/>
      <c r="AAS131" s="55"/>
      <c r="AAT131" s="55"/>
      <c r="AAU131" s="55"/>
      <c r="AAV131" s="55"/>
      <c r="AAW131" s="55"/>
      <c r="AAX131" s="55"/>
      <c r="AAY131" s="55"/>
      <c r="AAZ131" s="55"/>
      <c r="ABA131" s="55"/>
      <c r="ABB131" s="55"/>
      <c r="ABC131" s="55"/>
      <c r="ABD131" s="55"/>
      <c r="ABE131" s="55"/>
      <c r="ABF131" s="55"/>
      <c r="ABG131" s="55"/>
      <c r="ABH131" s="55"/>
      <c r="ABI131" s="55"/>
      <c r="ABJ131" s="55"/>
      <c r="ABK131" s="55"/>
      <c r="ABL131" s="55"/>
      <c r="ABM131" s="55"/>
      <c r="ABN131" s="55"/>
      <c r="ABO131" s="55"/>
      <c r="ABP131" s="55"/>
      <c r="ABQ131" s="55"/>
      <c r="ABR131" s="55"/>
      <c r="ABS131" s="55"/>
      <c r="ABT131" s="55"/>
      <c r="ABU131" s="55"/>
      <c r="ABV131" s="55"/>
      <c r="ABW131" s="55"/>
      <c r="ABX131" s="55"/>
      <c r="ABY131" s="55"/>
      <c r="ABZ131" s="55"/>
      <c r="ACA131" s="55"/>
      <c r="ACB131" s="55"/>
      <c r="ACC131" s="55"/>
      <c r="ACD131" s="55"/>
      <c r="ACE131" s="55"/>
      <c r="ACF131" s="55"/>
      <c r="ACG131" s="55"/>
      <c r="ACH131" s="55"/>
      <c r="ACI131" s="55"/>
      <c r="ACJ131" s="55"/>
      <c r="ACK131" s="55"/>
      <c r="ACL131" s="55"/>
      <c r="ACM131" s="55"/>
      <c r="ACN131" s="55"/>
      <c r="ACO131" s="55"/>
      <c r="ACP131" s="55"/>
      <c r="ACQ131" s="55"/>
      <c r="ACR131" s="55"/>
      <c r="ACS131" s="55"/>
      <c r="ACT131" s="55"/>
      <c r="ACU131" s="55"/>
      <c r="ACV131" s="55"/>
      <c r="ACW131" s="55"/>
      <c r="ACX131" s="55"/>
      <c r="ACY131" s="55"/>
      <c r="ACZ131" s="55"/>
      <c r="ADA131" s="55"/>
    </row>
    <row r="132" spans="1:786" s="55" customFormat="1" ht="24" x14ac:dyDescent="0.3">
      <c r="A132" s="40">
        <v>3</v>
      </c>
      <c r="B132" s="21" t="s">
        <v>467</v>
      </c>
      <c r="C132" s="22" t="s">
        <v>468</v>
      </c>
      <c r="D132" s="23" t="s">
        <v>426</v>
      </c>
      <c r="E132" s="23" t="s">
        <v>356</v>
      </c>
      <c r="F132" s="23">
        <v>12</v>
      </c>
      <c r="G132" s="74"/>
      <c r="H132" s="23">
        <v>2</v>
      </c>
      <c r="I132" s="23" t="s">
        <v>41</v>
      </c>
      <c r="J132" s="23" t="s">
        <v>82</v>
      </c>
      <c r="K132" s="25">
        <v>2004</v>
      </c>
      <c r="L132" s="37">
        <v>38321</v>
      </c>
      <c r="M132" s="27">
        <v>7000</v>
      </c>
      <c r="N132" s="28"/>
      <c r="O132" s="28"/>
      <c r="P132" s="29" t="s">
        <v>112</v>
      </c>
      <c r="Q132" s="30" t="s">
        <v>469</v>
      </c>
      <c r="R132" s="31" t="s">
        <v>470</v>
      </c>
      <c r="S132" s="32" t="str">
        <f t="shared" si="16"/>
        <v>Hg</v>
      </c>
      <c r="T132" s="33">
        <v>1.1000000000000001</v>
      </c>
      <c r="U132" s="33"/>
      <c r="V132" s="33"/>
      <c r="W132" s="33"/>
      <c r="X132" s="33">
        <v>1940</v>
      </c>
      <c r="Y132" s="33"/>
      <c r="Z132" s="33"/>
      <c r="AA132" s="1"/>
      <c r="AB132" s="34">
        <f t="shared" si="26"/>
        <v>3.690712006887923E-3</v>
      </c>
      <c r="AC132" s="34">
        <f t="shared" si="20"/>
        <v>0</v>
      </c>
      <c r="AD132" s="34">
        <f t="shared" si="21"/>
        <v>0</v>
      </c>
      <c r="AE132" s="34">
        <f t="shared" si="22"/>
        <v>3.690712006887923E-3</v>
      </c>
      <c r="AF132" s="35"/>
      <c r="AG132" s="35">
        <f t="shared" si="30"/>
        <v>0</v>
      </c>
      <c r="AH132" s="35">
        <f t="shared" si="31"/>
        <v>0</v>
      </c>
      <c r="AI132" s="35">
        <f t="shared" si="32"/>
        <v>3.690712006887923E-3</v>
      </c>
      <c r="AK132" s="1"/>
      <c r="AL132" s="1"/>
      <c r="AM132" s="1"/>
      <c r="AN132" s="1"/>
      <c r="AO132" s="1"/>
      <c r="AP132" s="1"/>
      <c r="AQ132" s="1"/>
      <c r="AR132" s="1"/>
      <c r="AS132" s="1"/>
      <c r="AT132" s="1"/>
      <c r="AU132" s="1"/>
      <c r="AV132" s="1"/>
      <c r="AW132" s="1"/>
      <c r="AX132" s="1"/>
      <c r="AY132" s="1"/>
      <c r="AZ132" s="1"/>
      <c r="BA132" s="1"/>
      <c r="BB132" s="1"/>
      <c r="BC132" s="1"/>
      <c r="BD132" s="1"/>
      <c r="BE132" s="1"/>
      <c r="BF132" s="1"/>
      <c r="BG132" s="1"/>
      <c r="BH132" s="1"/>
      <c r="BI132" s="1"/>
      <c r="BJ132" s="1"/>
      <c r="BK132" s="1"/>
      <c r="BL132" s="1"/>
      <c r="BM132" s="1"/>
      <c r="BN132" s="1"/>
      <c r="BO132" s="1"/>
      <c r="BP132" s="1"/>
      <c r="BQ132" s="1"/>
      <c r="BR132" s="1"/>
      <c r="BS132" s="1"/>
      <c r="BT132" s="1"/>
      <c r="BU132" s="1"/>
      <c r="BV132" s="1"/>
      <c r="BW132" s="1"/>
      <c r="BX132" s="1"/>
      <c r="BY132" s="1"/>
      <c r="BZ132" s="1"/>
      <c r="CA132" s="1"/>
      <c r="CB132" s="1"/>
      <c r="CC132" s="1"/>
      <c r="CD132" s="1"/>
      <c r="CE132" s="1"/>
      <c r="CF132" s="1"/>
      <c r="CG132" s="1"/>
      <c r="CH132" s="1"/>
      <c r="CI132" s="1"/>
      <c r="CJ132" s="1"/>
      <c r="CK132" s="1"/>
      <c r="CL132" s="1"/>
      <c r="CM132" s="1"/>
      <c r="CN132" s="1"/>
      <c r="CO132" s="1"/>
      <c r="CP132" s="1"/>
      <c r="CQ132" s="1"/>
      <c r="CR132" s="1"/>
      <c r="CS132" s="1"/>
      <c r="CT132" s="1"/>
      <c r="CU132" s="1"/>
      <c r="CV132" s="1"/>
      <c r="CW132" s="1"/>
      <c r="CX132" s="1"/>
      <c r="CY132" s="1"/>
      <c r="CZ132" s="1"/>
      <c r="DA132" s="1"/>
      <c r="DB132" s="1"/>
      <c r="DC132" s="1"/>
      <c r="DD132" s="1"/>
      <c r="DE132" s="1"/>
      <c r="DF132" s="1"/>
      <c r="DG132" s="1"/>
      <c r="DH132" s="1"/>
      <c r="DI132" s="1"/>
      <c r="DJ132" s="1"/>
      <c r="DK132" s="1"/>
      <c r="DL132" s="1"/>
      <c r="DM132" s="1"/>
      <c r="DN132" s="1"/>
      <c r="DO132" s="1"/>
      <c r="DP132" s="1"/>
      <c r="DQ132" s="1"/>
      <c r="DR132" s="1"/>
      <c r="DS132" s="1"/>
      <c r="DT132" s="1"/>
      <c r="DU132" s="1"/>
      <c r="DV132" s="1"/>
      <c r="DW132" s="1"/>
      <c r="DX132" s="1"/>
      <c r="DY132" s="1"/>
      <c r="DZ132" s="1"/>
      <c r="EA132" s="1"/>
      <c r="EB132" s="1"/>
      <c r="EC132" s="1"/>
      <c r="ED132" s="1"/>
      <c r="EE132" s="1"/>
      <c r="EF132" s="1"/>
      <c r="EG132" s="1"/>
      <c r="EH132" s="1"/>
      <c r="EI132" s="1"/>
      <c r="EJ132" s="1"/>
      <c r="EK132" s="1"/>
      <c r="EL132" s="1"/>
      <c r="EM132" s="1"/>
      <c r="EN132" s="1"/>
      <c r="EO132" s="1"/>
      <c r="EP132" s="1"/>
      <c r="EQ132" s="1"/>
      <c r="ER132" s="1"/>
      <c r="ES132" s="1"/>
      <c r="ET132" s="1"/>
      <c r="EU132" s="1"/>
      <c r="EV132" s="1"/>
      <c r="EW132" s="1"/>
      <c r="EX132" s="1"/>
      <c r="EY132" s="1"/>
      <c r="EZ132" s="1"/>
      <c r="FA132" s="1"/>
      <c r="FB132" s="1"/>
      <c r="FC132" s="1"/>
      <c r="FD132" s="1"/>
      <c r="FE132" s="1"/>
      <c r="FF132" s="1"/>
      <c r="FG132" s="1"/>
      <c r="FH132" s="1"/>
      <c r="FI132" s="1"/>
      <c r="FJ132" s="1"/>
      <c r="FK132" s="1"/>
      <c r="FL132" s="1"/>
      <c r="FM132" s="1"/>
      <c r="FN132" s="1"/>
      <c r="FO132" s="1"/>
      <c r="FP132" s="1"/>
      <c r="FQ132" s="1"/>
      <c r="FR132" s="1"/>
      <c r="FS132" s="1"/>
      <c r="FT132" s="1"/>
      <c r="FU132" s="1"/>
      <c r="FV132" s="1"/>
      <c r="FW132" s="1"/>
      <c r="FX132" s="1"/>
      <c r="FY132" s="1"/>
      <c r="FZ132" s="1"/>
      <c r="GA132" s="1"/>
      <c r="GB132" s="1"/>
      <c r="GC132" s="1"/>
      <c r="GD132" s="1"/>
      <c r="GE132" s="1"/>
      <c r="GF132" s="1"/>
      <c r="GG132" s="1"/>
      <c r="GH132" s="1"/>
      <c r="GI132" s="1"/>
      <c r="GJ132" s="1"/>
      <c r="GK132" s="1"/>
      <c r="GL132" s="1"/>
      <c r="GM132" s="1"/>
      <c r="GN132" s="1"/>
      <c r="GO132" s="1"/>
      <c r="GP132" s="1"/>
      <c r="GQ132" s="1"/>
      <c r="GR132" s="1"/>
      <c r="GS132" s="1"/>
      <c r="GT132" s="1"/>
      <c r="GU132" s="1"/>
      <c r="GV132" s="1"/>
      <c r="GW132" s="1"/>
      <c r="GX132" s="1"/>
      <c r="GY132" s="1"/>
      <c r="GZ132" s="1"/>
      <c r="HA132" s="1"/>
      <c r="HB132" s="1"/>
      <c r="HC132" s="1"/>
      <c r="HD132" s="1"/>
      <c r="HE132" s="1"/>
      <c r="HF132" s="1"/>
      <c r="HG132" s="1"/>
      <c r="HH132" s="1"/>
      <c r="HI132" s="1"/>
      <c r="HJ132" s="1"/>
      <c r="HK132" s="1"/>
      <c r="HL132" s="1"/>
      <c r="HM132" s="1"/>
      <c r="HN132" s="1"/>
      <c r="HO132" s="1"/>
      <c r="HP132" s="1"/>
      <c r="HQ132" s="1"/>
      <c r="HR132" s="1"/>
      <c r="HS132" s="1"/>
      <c r="HT132" s="1"/>
      <c r="HU132" s="1"/>
      <c r="HV132" s="1"/>
      <c r="HW132" s="1"/>
      <c r="HX132" s="1"/>
      <c r="HY132" s="1"/>
      <c r="HZ132" s="1"/>
      <c r="IA132" s="1"/>
      <c r="IB132" s="1"/>
      <c r="IC132" s="1"/>
      <c r="ID132" s="1"/>
      <c r="IE132" s="1"/>
      <c r="IF132" s="1"/>
      <c r="IG132" s="1"/>
      <c r="IH132" s="1"/>
      <c r="II132" s="1"/>
      <c r="IJ132" s="1"/>
      <c r="IK132" s="1"/>
      <c r="IL132" s="1"/>
      <c r="IM132" s="1"/>
      <c r="IN132" s="1"/>
      <c r="IO132" s="1"/>
      <c r="IP132" s="1"/>
      <c r="IQ132" s="1"/>
      <c r="IR132" s="1"/>
      <c r="IS132" s="1"/>
      <c r="IT132" s="1"/>
      <c r="IU132" s="1"/>
      <c r="IV132" s="1"/>
      <c r="IW132" s="1"/>
      <c r="IX132" s="1"/>
      <c r="IY132" s="1"/>
      <c r="IZ132" s="1"/>
      <c r="JA132" s="1"/>
      <c r="JB132" s="1"/>
      <c r="JC132" s="1"/>
      <c r="JD132" s="1"/>
      <c r="JE132" s="1"/>
      <c r="JF132" s="1"/>
      <c r="JG132" s="1"/>
      <c r="JH132" s="1"/>
      <c r="JI132" s="1"/>
      <c r="JJ132" s="1"/>
      <c r="JK132" s="1"/>
      <c r="JL132" s="1"/>
      <c r="JM132" s="1"/>
      <c r="JN132" s="1"/>
      <c r="JO132" s="1"/>
      <c r="JP132" s="1"/>
      <c r="JQ132" s="1"/>
      <c r="JR132" s="1"/>
      <c r="JS132" s="1"/>
      <c r="JT132" s="1"/>
      <c r="JU132" s="1"/>
      <c r="JV132" s="1"/>
      <c r="JW132" s="1"/>
      <c r="JX132" s="1"/>
      <c r="JY132" s="1"/>
      <c r="JZ132" s="1"/>
      <c r="KA132" s="1"/>
      <c r="KB132" s="1"/>
      <c r="KC132" s="1"/>
      <c r="KD132" s="1"/>
      <c r="KE132" s="1"/>
      <c r="KF132" s="1"/>
      <c r="KG132" s="1"/>
      <c r="KH132" s="1"/>
      <c r="KI132" s="1"/>
      <c r="KJ132" s="1"/>
      <c r="KK132" s="1"/>
      <c r="KL132" s="1"/>
      <c r="KM132" s="1"/>
      <c r="KN132" s="1"/>
      <c r="KO132" s="1"/>
      <c r="KP132" s="1"/>
      <c r="KQ132" s="1"/>
      <c r="KR132" s="1"/>
      <c r="KS132" s="1"/>
      <c r="KT132" s="1"/>
      <c r="KU132" s="1"/>
      <c r="KV132" s="1"/>
      <c r="KW132" s="1"/>
      <c r="KX132" s="1"/>
      <c r="KY132" s="1"/>
      <c r="KZ132" s="1"/>
      <c r="LA132" s="1"/>
      <c r="LB132" s="1"/>
      <c r="LC132" s="1"/>
      <c r="LD132" s="1"/>
      <c r="LE132" s="1"/>
      <c r="LF132" s="1"/>
      <c r="LG132" s="1"/>
      <c r="LH132" s="1"/>
      <c r="LI132" s="1"/>
      <c r="LJ132" s="1"/>
      <c r="LK132" s="1"/>
      <c r="LL132" s="1"/>
      <c r="LM132" s="1"/>
      <c r="LN132" s="1"/>
      <c r="LO132" s="1"/>
      <c r="LP132" s="1"/>
      <c r="LQ132" s="1"/>
      <c r="LR132" s="1"/>
      <c r="LS132" s="1"/>
      <c r="LT132" s="1"/>
      <c r="LU132" s="1"/>
      <c r="LV132" s="1"/>
      <c r="LW132" s="1"/>
      <c r="LX132" s="1"/>
      <c r="LY132" s="1"/>
      <c r="LZ132" s="1"/>
      <c r="MA132" s="1"/>
      <c r="MB132" s="1"/>
      <c r="MC132" s="1"/>
      <c r="MD132" s="1"/>
      <c r="ME132" s="1"/>
      <c r="MF132" s="1"/>
      <c r="MG132" s="1"/>
      <c r="MH132" s="1"/>
      <c r="MI132" s="1"/>
      <c r="MJ132" s="1"/>
      <c r="MK132" s="1"/>
      <c r="ML132" s="1"/>
      <c r="MM132" s="1"/>
      <c r="MN132" s="1"/>
      <c r="MO132" s="1"/>
      <c r="MP132" s="1"/>
      <c r="MQ132" s="1"/>
      <c r="MR132" s="1"/>
      <c r="MS132" s="1"/>
      <c r="MT132" s="1"/>
      <c r="MU132" s="1"/>
      <c r="MV132" s="1"/>
      <c r="MW132" s="1"/>
      <c r="MX132" s="1"/>
      <c r="MY132" s="1"/>
      <c r="MZ132" s="1"/>
      <c r="NA132" s="1"/>
      <c r="NB132" s="1"/>
      <c r="NC132" s="1"/>
      <c r="ND132" s="1"/>
      <c r="NE132" s="1"/>
      <c r="NF132" s="1"/>
      <c r="NG132" s="1"/>
      <c r="NH132" s="1"/>
      <c r="NI132" s="1"/>
      <c r="NJ132" s="1"/>
      <c r="NK132" s="1"/>
      <c r="NL132" s="1"/>
      <c r="NM132" s="1"/>
      <c r="NN132" s="1"/>
      <c r="NO132" s="1"/>
      <c r="NP132" s="1"/>
      <c r="NQ132" s="1"/>
      <c r="NR132" s="1"/>
      <c r="NS132" s="1"/>
      <c r="NT132" s="1"/>
      <c r="NU132" s="1"/>
      <c r="NV132" s="1"/>
      <c r="NW132" s="1"/>
      <c r="NX132" s="1"/>
      <c r="NY132" s="1"/>
      <c r="NZ132" s="1"/>
      <c r="OA132" s="1"/>
      <c r="OB132" s="1"/>
      <c r="OC132" s="1"/>
      <c r="OD132" s="1"/>
      <c r="OE132" s="1"/>
      <c r="OF132" s="1"/>
      <c r="OG132" s="1"/>
      <c r="OH132" s="1"/>
      <c r="OI132" s="1"/>
      <c r="OJ132" s="1"/>
      <c r="OK132" s="1"/>
      <c r="OL132" s="1"/>
      <c r="OM132" s="1"/>
      <c r="ON132" s="1"/>
      <c r="OO132" s="1"/>
      <c r="OP132" s="1"/>
      <c r="OQ132" s="1"/>
      <c r="OR132" s="1"/>
      <c r="OS132" s="1"/>
      <c r="OT132" s="1"/>
      <c r="OU132" s="1"/>
      <c r="OV132" s="1"/>
      <c r="OW132" s="1"/>
      <c r="OX132" s="1"/>
      <c r="OY132" s="1"/>
      <c r="OZ132" s="1"/>
      <c r="PA132" s="1"/>
      <c r="PB132" s="1"/>
      <c r="PC132" s="1"/>
      <c r="PD132" s="1"/>
      <c r="PE132" s="1"/>
      <c r="PF132" s="1"/>
      <c r="PG132" s="1"/>
      <c r="PH132" s="1"/>
      <c r="PI132" s="1"/>
      <c r="PJ132" s="1"/>
      <c r="PK132" s="1"/>
      <c r="PL132" s="1"/>
      <c r="PM132" s="1"/>
      <c r="PN132" s="1"/>
      <c r="PO132" s="1"/>
      <c r="PP132" s="1"/>
      <c r="PQ132" s="1"/>
      <c r="PR132" s="1"/>
      <c r="PS132" s="1"/>
      <c r="PT132" s="1"/>
      <c r="PU132" s="1"/>
      <c r="PV132" s="1"/>
      <c r="PW132" s="1"/>
      <c r="PX132" s="1"/>
      <c r="PY132" s="1"/>
      <c r="PZ132" s="1"/>
      <c r="QA132" s="1"/>
      <c r="QB132" s="1"/>
      <c r="QC132" s="1"/>
      <c r="QD132" s="1"/>
      <c r="QE132" s="1"/>
      <c r="QF132" s="1"/>
      <c r="QG132" s="1"/>
      <c r="QH132" s="1"/>
      <c r="QI132" s="1"/>
      <c r="QJ132" s="1"/>
      <c r="QK132" s="1"/>
      <c r="QL132" s="1"/>
      <c r="QM132" s="1"/>
      <c r="QN132" s="1"/>
      <c r="QO132" s="1"/>
      <c r="QP132" s="1"/>
      <c r="QQ132" s="1"/>
      <c r="QR132" s="1"/>
      <c r="QS132" s="1"/>
      <c r="QT132" s="1"/>
      <c r="QU132" s="1"/>
      <c r="QV132" s="1"/>
      <c r="QW132" s="1"/>
      <c r="QX132" s="1"/>
      <c r="QY132" s="1"/>
      <c r="QZ132" s="1"/>
      <c r="RA132" s="1"/>
      <c r="RB132" s="1"/>
      <c r="RC132" s="1"/>
      <c r="RD132" s="1"/>
      <c r="RE132" s="1"/>
      <c r="RF132" s="1"/>
      <c r="RG132" s="1"/>
      <c r="RH132" s="1"/>
      <c r="RI132" s="1"/>
      <c r="RJ132" s="1"/>
      <c r="RK132" s="1"/>
      <c r="RL132" s="1"/>
      <c r="RM132" s="1"/>
      <c r="RN132" s="1"/>
      <c r="RO132" s="1"/>
      <c r="RP132" s="1"/>
      <c r="RQ132" s="1"/>
      <c r="RR132" s="1"/>
      <c r="RS132" s="1"/>
      <c r="RT132" s="1"/>
      <c r="RU132" s="1"/>
      <c r="RV132" s="1"/>
      <c r="RW132" s="1"/>
      <c r="RX132" s="1"/>
      <c r="RY132" s="1"/>
      <c r="RZ132" s="1"/>
      <c r="SA132" s="1"/>
      <c r="SB132" s="1"/>
      <c r="SC132" s="1"/>
      <c r="SD132" s="1"/>
      <c r="SE132" s="1"/>
      <c r="SF132" s="1"/>
      <c r="SG132" s="1"/>
      <c r="SH132" s="1"/>
      <c r="SI132" s="1"/>
      <c r="SJ132" s="1"/>
      <c r="SK132" s="1"/>
      <c r="SL132" s="1"/>
      <c r="SM132" s="1"/>
      <c r="SN132" s="1"/>
      <c r="SO132" s="1"/>
      <c r="SP132" s="1"/>
      <c r="SQ132" s="1"/>
      <c r="SR132" s="1"/>
      <c r="SS132" s="1"/>
      <c r="ST132" s="1"/>
      <c r="SU132" s="1"/>
      <c r="SV132" s="1"/>
      <c r="SW132" s="1"/>
      <c r="SX132" s="1"/>
      <c r="SY132" s="1"/>
      <c r="SZ132" s="1"/>
      <c r="TA132" s="1"/>
      <c r="TB132" s="1"/>
      <c r="TC132" s="1"/>
      <c r="TD132" s="1"/>
      <c r="TE132" s="1"/>
      <c r="TF132" s="1"/>
      <c r="TG132" s="1"/>
      <c r="TH132" s="1"/>
      <c r="TI132" s="1"/>
      <c r="TJ132" s="1"/>
      <c r="TK132" s="1"/>
      <c r="TL132" s="1"/>
      <c r="TM132" s="1"/>
      <c r="TN132" s="1"/>
      <c r="TO132" s="1"/>
      <c r="TP132" s="1"/>
      <c r="TQ132" s="1"/>
      <c r="TR132" s="1"/>
      <c r="TS132" s="1"/>
      <c r="TT132" s="1"/>
      <c r="TU132" s="1"/>
      <c r="TV132" s="1"/>
      <c r="TW132" s="1"/>
      <c r="TX132" s="1"/>
      <c r="TY132" s="1"/>
      <c r="TZ132" s="1"/>
      <c r="UA132" s="1"/>
      <c r="UB132" s="1"/>
      <c r="UC132" s="1"/>
      <c r="UD132" s="1"/>
      <c r="UE132" s="1"/>
      <c r="UF132" s="1"/>
      <c r="UG132" s="1"/>
      <c r="UH132" s="1"/>
      <c r="UI132" s="1"/>
      <c r="UJ132" s="1"/>
      <c r="UK132" s="1"/>
      <c r="UL132" s="1"/>
      <c r="UM132" s="1"/>
      <c r="UN132" s="1"/>
      <c r="UO132" s="1"/>
      <c r="UP132" s="1"/>
      <c r="UQ132" s="1"/>
      <c r="UR132" s="1"/>
      <c r="US132" s="1"/>
      <c r="UT132" s="1"/>
      <c r="UU132" s="1"/>
      <c r="UV132" s="1"/>
      <c r="UW132" s="1"/>
      <c r="UX132" s="1"/>
      <c r="UY132" s="1"/>
      <c r="UZ132" s="1"/>
      <c r="VA132" s="1"/>
      <c r="VB132" s="1"/>
      <c r="VC132" s="1"/>
      <c r="VD132" s="1"/>
      <c r="VE132" s="1"/>
      <c r="VF132" s="1"/>
      <c r="VG132" s="1"/>
      <c r="VH132" s="1"/>
      <c r="VI132" s="1"/>
      <c r="VJ132" s="1"/>
      <c r="VK132" s="1"/>
      <c r="VL132" s="1"/>
      <c r="VM132" s="1"/>
      <c r="VN132" s="1"/>
      <c r="VO132" s="1"/>
      <c r="VP132" s="1"/>
      <c r="VQ132" s="1"/>
      <c r="VR132" s="1"/>
      <c r="VS132" s="1"/>
      <c r="VT132" s="1"/>
      <c r="VU132" s="1"/>
      <c r="VV132" s="1"/>
      <c r="VW132" s="1"/>
      <c r="VX132" s="1"/>
      <c r="VY132" s="1"/>
      <c r="VZ132" s="1"/>
      <c r="WA132" s="1"/>
      <c r="WB132" s="1"/>
      <c r="WC132" s="1"/>
      <c r="WD132" s="1"/>
      <c r="WE132" s="1"/>
      <c r="WF132" s="1"/>
      <c r="WG132" s="1"/>
      <c r="WH132" s="1"/>
      <c r="WI132" s="1"/>
      <c r="WJ132" s="1"/>
      <c r="WK132" s="1"/>
      <c r="WL132" s="1"/>
      <c r="WM132" s="1"/>
      <c r="WN132" s="1"/>
      <c r="WO132" s="1"/>
      <c r="WP132" s="1"/>
      <c r="WQ132" s="1"/>
      <c r="WR132" s="1"/>
      <c r="WS132" s="1"/>
      <c r="WT132" s="1"/>
      <c r="WU132" s="1"/>
      <c r="WV132" s="1"/>
      <c r="WW132" s="1"/>
      <c r="WX132" s="1"/>
      <c r="WY132" s="1"/>
      <c r="WZ132" s="1"/>
      <c r="XA132" s="1"/>
      <c r="XB132" s="1"/>
      <c r="XC132" s="1"/>
      <c r="XD132" s="1"/>
      <c r="XE132" s="1"/>
      <c r="XF132" s="1"/>
      <c r="XG132" s="1"/>
      <c r="XH132" s="1"/>
      <c r="XI132" s="1"/>
      <c r="XJ132" s="1"/>
      <c r="XK132" s="1"/>
      <c r="XL132" s="1"/>
      <c r="XM132" s="1"/>
      <c r="XN132" s="1"/>
      <c r="XO132" s="1"/>
      <c r="XP132" s="1"/>
      <c r="XQ132" s="1"/>
      <c r="XR132" s="1"/>
      <c r="XS132" s="1"/>
      <c r="XT132" s="1"/>
      <c r="XU132" s="1"/>
      <c r="XV132" s="1"/>
      <c r="XW132" s="1"/>
      <c r="XX132" s="1"/>
      <c r="XY132" s="1"/>
      <c r="XZ132" s="1"/>
      <c r="YA132" s="1"/>
      <c r="YB132" s="1"/>
      <c r="YC132" s="1"/>
      <c r="YD132" s="1"/>
      <c r="YE132" s="1"/>
      <c r="YF132" s="1"/>
      <c r="YG132" s="1"/>
      <c r="YH132" s="1"/>
      <c r="YI132" s="1"/>
      <c r="YJ132" s="1"/>
      <c r="YK132" s="1"/>
      <c r="YL132" s="1"/>
      <c r="YM132" s="1"/>
      <c r="YN132" s="1"/>
      <c r="YO132" s="1"/>
      <c r="YP132" s="1"/>
      <c r="YQ132" s="1"/>
      <c r="YR132" s="1"/>
      <c r="YS132" s="1"/>
      <c r="YT132" s="1"/>
      <c r="YU132" s="1"/>
      <c r="YV132" s="1"/>
      <c r="YW132" s="1"/>
      <c r="YX132" s="1"/>
      <c r="YY132" s="1"/>
      <c r="YZ132" s="1"/>
      <c r="ZA132" s="1"/>
      <c r="ZB132" s="1"/>
      <c r="ZC132" s="1"/>
      <c r="ZD132" s="1"/>
      <c r="ZE132" s="1"/>
      <c r="ZF132" s="1"/>
      <c r="ZG132" s="1"/>
      <c r="ZH132" s="1"/>
      <c r="ZI132" s="1"/>
      <c r="ZJ132" s="1"/>
      <c r="ZK132" s="1"/>
      <c r="ZL132" s="1"/>
      <c r="ZM132" s="1"/>
      <c r="ZN132" s="1"/>
      <c r="ZO132" s="1"/>
      <c r="ZP132" s="1"/>
      <c r="ZQ132" s="1"/>
      <c r="ZR132" s="1"/>
      <c r="ZS132" s="1"/>
      <c r="ZT132" s="1"/>
      <c r="ZU132" s="1"/>
      <c r="ZV132" s="1"/>
      <c r="ZW132" s="1"/>
      <c r="ZX132" s="1"/>
      <c r="ZY132" s="1"/>
      <c r="ZZ132" s="1"/>
      <c r="AAA132" s="1"/>
      <c r="AAB132" s="1"/>
      <c r="AAC132" s="1"/>
      <c r="AAD132" s="1"/>
      <c r="AAE132" s="1"/>
      <c r="AAF132" s="1"/>
      <c r="AAG132" s="1"/>
      <c r="AAH132" s="1"/>
      <c r="AAI132" s="1"/>
      <c r="AAJ132" s="1"/>
      <c r="AAK132" s="1"/>
      <c r="AAL132" s="1"/>
      <c r="AAM132" s="1"/>
      <c r="AAN132" s="1"/>
      <c r="AAO132" s="1"/>
      <c r="AAP132" s="1"/>
      <c r="AAQ132" s="1"/>
      <c r="AAR132" s="1"/>
      <c r="AAS132" s="1"/>
      <c r="AAT132" s="1"/>
      <c r="AAU132" s="1"/>
      <c r="AAV132" s="1"/>
      <c r="AAW132" s="1"/>
      <c r="AAX132" s="1"/>
      <c r="AAY132" s="1"/>
      <c r="AAZ132" s="1"/>
      <c r="ABA132" s="1"/>
      <c r="ABB132" s="1"/>
      <c r="ABC132" s="1"/>
      <c r="ABD132" s="1"/>
      <c r="ABE132" s="1"/>
      <c r="ABF132" s="1"/>
      <c r="ABG132" s="1"/>
      <c r="ABH132" s="1"/>
      <c r="ABI132" s="1"/>
      <c r="ABJ132" s="1"/>
      <c r="ABK132" s="1"/>
      <c r="ABL132" s="1"/>
      <c r="ABM132" s="1"/>
      <c r="ABN132" s="1"/>
      <c r="ABO132" s="1"/>
      <c r="ABP132" s="1"/>
      <c r="ABQ132" s="1"/>
      <c r="ABR132" s="1"/>
      <c r="ABS132" s="1"/>
      <c r="ABT132" s="1"/>
      <c r="ABU132" s="1"/>
      <c r="ABV132" s="1"/>
      <c r="ABW132" s="1"/>
      <c r="ABX132" s="1"/>
      <c r="ABY132" s="1"/>
      <c r="ABZ132" s="1"/>
      <c r="ACA132" s="1"/>
      <c r="ACB132" s="1"/>
      <c r="ACC132" s="1"/>
      <c r="ACD132" s="1"/>
      <c r="ACE132" s="1"/>
      <c r="ACF132" s="1"/>
      <c r="ACG132" s="1"/>
      <c r="ACH132" s="1"/>
      <c r="ACI132" s="1"/>
      <c r="ACJ132" s="1"/>
      <c r="ACK132" s="1"/>
      <c r="ACL132" s="1"/>
      <c r="ACM132" s="1"/>
      <c r="ACN132" s="1"/>
      <c r="ACO132" s="1"/>
      <c r="ACP132" s="1"/>
      <c r="ACQ132" s="1"/>
      <c r="ACR132" s="1"/>
      <c r="ACS132" s="1"/>
      <c r="ACT132" s="1"/>
      <c r="ACU132" s="1"/>
      <c r="ACV132" s="1"/>
      <c r="ACW132" s="1"/>
      <c r="ACX132" s="1"/>
      <c r="ACY132" s="1"/>
      <c r="ACZ132" s="1"/>
      <c r="ADA132" s="1"/>
    </row>
    <row r="133" spans="1:786" s="1" customFormat="1" ht="36" x14ac:dyDescent="0.3">
      <c r="A133" s="42">
        <v>2</v>
      </c>
      <c r="B133" s="21" t="s">
        <v>471</v>
      </c>
      <c r="C133" s="22" t="s">
        <v>265</v>
      </c>
      <c r="D133" s="23"/>
      <c r="E133" s="23"/>
      <c r="F133" s="23"/>
      <c r="G133" s="74"/>
      <c r="H133" s="23">
        <v>2</v>
      </c>
      <c r="I133" s="23" t="s">
        <v>235</v>
      </c>
      <c r="J133" s="23" t="s">
        <v>42</v>
      </c>
      <c r="K133" s="25">
        <v>2004</v>
      </c>
      <c r="L133" s="26">
        <v>38235</v>
      </c>
      <c r="M133" s="27">
        <v>227000</v>
      </c>
      <c r="N133" s="28"/>
      <c r="O133" s="28"/>
      <c r="P133" s="29" t="s">
        <v>112</v>
      </c>
      <c r="Q133" s="30" t="s">
        <v>472</v>
      </c>
      <c r="R133" s="31" t="s">
        <v>424</v>
      </c>
      <c r="S133" s="32" t="str">
        <f t="shared" si="16"/>
        <v>P</v>
      </c>
      <c r="T133" s="33"/>
      <c r="U133" s="33"/>
      <c r="V133" s="33"/>
      <c r="W133" s="33"/>
      <c r="X133" s="33"/>
      <c r="Y133" s="33"/>
      <c r="Z133" s="33"/>
      <c r="AB133" s="34">
        <f t="shared" si="26"/>
        <v>0.11968451793765122</v>
      </c>
      <c r="AC133" s="34">
        <f t="shared" si="20"/>
        <v>0</v>
      </c>
      <c r="AD133" s="34">
        <f t="shared" si="21"/>
        <v>0</v>
      </c>
      <c r="AE133" s="34">
        <f t="shared" si="22"/>
        <v>0.11968451793765122</v>
      </c>
      <c r="AF133" s="35"/>
      <c r="AG133" s="35">
        <f t="shared" si="30"/>
        <v>0</v>
      </c>
      <c r="AH133" s="35">
        <f t="shared" si="31"/>
        <v>0.11968451793765122</v>
      </c>
      <c r="AI133" s="35">
        <f t="shared" si="32"/>
        <v>0</v>
      </c>
    </row>
    <row r="134" spans="1:786" s="1" customFormat="1" ht="48" x14ac:dyDescent="0.3">
      <c r="A134" s="42">
        <v>2</v>
      </c>
      <c r="B134" s="21" t="s">
        <v>473</v>
      </c>
      <c r="C134" s="22" t="s">
        <v>52</v>
      </c>
      <c r="D134" s="23" t="s">
        <v>474</v>
      </c>
      <c r="E134" s="23"/>
      <c r="F134" s="23"/>
      <c r="G134" s="74">
        <v>20000000</v>
      </c>
      <c r="H134" s="23">
        <v>1</v>
      </c>
      <c r="I134" s="23" t="s">
        <v>41</v>
      </c>
      <c r="J134" s="23" t="s">
        <v>235</v>
      </c>
      <c r="K134" s="25">
        <v>2004</v>
      </c>
      <c r="L134" s="26">
        <v>38129</v>
      </c>
      <c r="M134" s="27">
        <v>160000</v>
      </c>
      <c r="N134" s="28"/>
      <c r="O134" s="28"/>
      <c r="P134" s="29" t="s">
        <v>112</v>
      </c>
      <c r="Q134" s="30" t="s">
        <v>475</v>
      </c>
      <c r="R134" s="31" t="s">
        <v>424</v>
      </c>
      <c r="S134" s="32" t="str">
        <f t="shared" si="16"/>
        <v>Coal</v>
      </c>
      <c r="T134" s="33"/>
      <c r="U134" s="33"/>
      <c r="V134" s="33"/>
      <c r="W134" s="33"/>
      <c r="X134" s="33"/>
      <c r="Y134" s="33"/>
      <c r="Z134" s="33"/>
      <c r="AB134" s="34">
        <f t="shared" si="26"/>
        <v>8.4359131586009675E-2</v>
      </c>
      <c r="AC134" s="34">
        <f t="shared" si="20"/>
        <v>0</v>
      </c>
      <c r="AD134" s="34">
        <f t="shared" si="21"/>
        <v>0</v>
      </c>
      <c r="AE134" s="34">
        <f t="shared" si="22"/>
        <v>8.4359131586009675E-2</v>
      </c>
      <c r="AF134" s="35"/>
      <c r="AG134" s="35">
        <f t="shared" si="30"/>
        <v>0</v>
      </c>
      <c r="AH134" s="35">
        <f t="shared" si="31"/>
        <v>8.4359131586009675E-2</v>
      </c>
      <c r="AI134" s="35">
        <f t="shared" si="32"/>
        <v>0</v>
      </c>
    </row>
    <row r="135" spans="1:786" s="76" customFormat="1" ht="36" x14ac:dyDescent="0.3">
      <c r="A135" s="40">
        <v>3</v>
      </c>
      <c r="B135" s="21" t="s">
        <v>476</v>
      </c>
      <c r="C135" s="22" t="s">
        <v>235</v>
      </c>
      <c r="D135" s="23"/>
      <c r="E135" s="23"/>
      <c r="F135" s="23"/>
      <c r="G135" s="74"/>
      <c r="H135" s="23">
        <v>1</v>
      </c>
      <c r="I135" s="23" t="s">
        <v>41</v>
      </c>
      <c r="J135" s="23" t="s">
        <v>235</v>
      </c>
      <c r="K135" s="25">
        <v>2004</v>
      </c>
      <c r="L135" s="26">
        <v>38066</v>
      </c>
      <c r="M135" s="27">
        <v>30000</v>
      </c>
      <c r="N135" s="28">
        <v>0.7</v>
      </c>
      <c r="O135" s="28"/>
      <c r="P135" s="29" t="s">
        <v>422</v>
      </c>
      <c r="Q135" s="30" t="s">
        <v>477</v>
      </c>
      <c r="R135" s="31"/>
      <c r="S135" s="32" t="str">
        <f t="shared" si="16"/>
        <v>U</v>
      </c>
      <c r="T135" s="33"/>
      <c r="U135" s="33"/>
      <c r="V135" s="33"/>
      <c r="W135" s="33"/>
      <c r="X135" s="33"/>
      <c r="Y135" s="33"/>
      <c r="Z135" s="33"/>
      <c r="AA135" s="1"/>
      <c r="AB135" s="34">
        <f t="shared" si="26"/>
        <v>1.5817337172376815E-2</v>
      </c>
      <c r="AC135" s="34">
        <f t="shared" si="20"/>
        <v>1.7948717948717947E-2</v>
      </c>
      <c r="AD135" s="34">
        <f t="shared" si="21"/>
        <v>0</v>
      </c>
      <c r="AE135" s="34">
        <f t="shared" si="22"/>
        <v>3.3766055121094762E-2</v>
      </c>
      <c r="AF135" s="35"/>
      <c r="AG135" s="35">
        <f t="shared" si="30"/>
        <v>0</v>
      </c>
      <c r="AH135" s="35">
        <f t="shared" si="31"/>
        <v>0</v>
      </c>
      <c r="AI135" s="35">
        <f t="shared" si="32"/>
        <v>3.3766055121094762E-2</v>
      </c>
      <c r="AK135" s="1"/>
      <c r="AL135" s="1"/>
      <c r="AM135" s="1"/>
      <c r="AN135" s="1"/>
      <c r="AO135" s="1"/>
      <c r="AP135" s="1"/>
      <c r="AQ135" s="1"/>
      <c r="AR135" s="1"/>
      <c r="AS135" s="1"/>
      <c r="AT135" s="1"/>
      <c r="AU135" s="1"/>
      <c r="AV135" s="1"/>
      <c r="AW135" s="1"/>
      <c r="AX135" s="1"/>
      <c r="AY135" s="1"/>
      <c r="AZ135" s="1"/>
      <c r="BA135" s="1"/>
      <c r="BB135" s="1"/>
      <c r="BC135" s="1"/>
      <c r="BD135" s="1"/>
      <c r="BE135" s="1"/>
      <c r="BF135" s="1"/>
      <c r="BG135" s="1"/>
      <c r="BH135" s="1"/>
      <c r="BI135" s="1"/>
      <c r="BJ135" s="1"/>
      <c r="BK135" s="1"/>
      <c r="BL135" s="1"/>
      <c r="BM135" s="1"/>
      <c r="BN135" s="1"/>
      <c r="BO135" s="1"/>
      <c r="BP135" s="1"/>
      <c r="BQ135" s="1"/>
      <c r="BR135" s="1"/>
      <c r="BS135" s="1"/>
      <c r="BT135" s="1"/>
      <c r="BU135" s="1"/>
      <c r="BV135" s="1"/>
      <c r="BW135" s="1"/>
      <c r="BX135" s="1"/>
      <c r="BY135" s="1"/>
      <c r="BZ135" s="1"/>
      <c r="CA135" s="1"/>
      <c r="CB135" s="1"/>
      <c r="CC135" s="1"/>
      <c r="CD135" s="1"/>
      <c r="CE135" s="1"/>
      <c r="CF135" s="1"/>
      <c r="CG135" s="1"/>
      <c r="CH135" s="1"/>
      <c r="CI135" s="1"/>
      <c r="CJ135" s="1"/>
      <c r="CK135" s="1"/>
      <c r="CL135" s="1"/>
      <c r="CM135" s="1"/>
      <c r="CN135" s="1"/>
      <c r="CO135" s="1"/>
      <c r="CP135" s="1"/>
      <c r="CQ135" s="1"/>
      <c r="CR135" s="1"/>
      <c r="CS135" s="1"/>
      <c r="CT135" s="1"/>
      <c r="CU135" s="1"/>
      <c r="CV135" s="1"/>
      <c r="CW135" s="1"/>
      <c r="CX135" s="1"/>
      <c r="CY135" s="1"/>
      <c r="CZ135" s="1"/>
      <c r="DA135" s="1"/>
      <c r="DB135" s="1"/>
      <c r="DC135" s="1"/>
      <c r="DD135" s="1"/>
      <c r="DE135" s="1"/>
      <c r="DF135" s="1"/>
      <c r="DG135" s="1"/>
      <c r="DH135" s="1"/>
      <c r="DI135" s="1"/>
      <c r="DJ135" s="1"/>
      <c r="DK135" s="1"/>
      <c r="DL135" s="1"/>
      <c r="DM135" s="1"/>
      <c r="DN135" s="1"/>
      <c r="DO135" s="1"/>
      <c r="DP135" s="1"/>
      <c r="DQ135" s="1"/>
      <c r="DR135" s="1"/>
      <c r="DS135" s="1"/>
      <c r="DT135" s="1"/>
      <c r="DU135" s="1"/>
      <c r="DV135" s="1"/>
      <c r="DW135" s="1"/>
      <c r="DX135" s="1"/>
      <c r="DY135" s="1"/>
      <c r="DZ135" s="1"/>
      <c r="EA135" s="1"/>
      <c r="EB135" s="1"/>
      <c r="EC135" s="1"/>
      <c r="ED135" s="1"/>
      <c r="EE135" s="1"/>
      <c r="EF135" s="1"/>
      <c r="EG135" s="1"/>
      <c r="EH135" s="1"/>
      <c r="EI135" s="1"/>
      <c r="EJ135" s="1"/>
      <c r="EK135" s="1"/>
      <c r="EL135" s="1"/>
      <c r="EM135" s="1"/>
      <c r="EN135" s="1"/>
      <c r="EO135" s="1"/>
      <c r="EP135" s="1"/>
      <c r="EQ135" s="1"/>
      <c r="ER135" s="1"/>
      <c r="ES135" s="1"/>
      <c r="ET135" s="1"/>
      <c r="EU135" s="1"/>
      <c r="EV135" s="1"/>
      <c r="EW135" s="1"/>
      <c r="EX135" s="1"/>
      <c r="EY135" s="1"/>
      <c r="EZ135" s="1"/>
      <c r="FA135" s="1"/>
      <c r="FB135" s="1"/>
      <c r="FC135" s="1"/>
      <c r="FD135" s="1"/>
      <c r="FE135" s="1"/>
      <c r="FF135" s="1"/>
      <c r="FG135" s="1"/>
      <c r="FH135" s="1"/>
      <c r="FI135" s="1"/>
      <c r="FJ135" s="1"/>
      <c r="FK135" s="1"/>
      <c r="FL135" s="1"/>
      <c r="FM135" s="1"/>
      <c r="FN135" s="1"/>
      <c r="FO135" s="1"/>
      <c r="FP135" s="1"/>
      <c r="FQ135" s="1"/>
      <c r="FR135" s="1"/>
      <c r="FS135" s="1"/>
      <c r="FT135" s="1"/>
      <c r="FU135" s="1"/>
      <c r="FV135" s="1"/>
      <c r="FW135" s="1"/>
      <c r="FX135" s="1"/>
      <c r="FY135" s="1"/>
      <c r="FZ135" s="1"/>
      <c r="GA135" s="1"/>
      <c r="GB135" s="1"/>
      <c r="GC135" s="1"/>
      <c r="GD135" s="1"/>
      <c r="GE135" s="1"/>
      <c r="GF135" s="1"/>
      <c r="GG135" s="1"/>
      <c r="GH135" s="1"/>
      <c r="GI135" s="1"/>
      <c r="GJ135" s="1"/>
      <c r="GK135" s="1"/>
      <c r="GL135" s="1"/>
      <c r="GM135" s="1"/>
      <c r="GN135" s="1"/>
      <c r="GO135" s="1"/>
      <c r="GP135" s="1"/>
      <c r="GQ135" s="1"/>
      <c r="GR135" s="1"/>
      <c r="GS135" s="1"/>
      <c r="GT135" s="1"/>
      <c r="GU135" s="1"/>
      <c r="GV135" s="1"/>
      <c r="GW135" s="1"/>
      <c r="GX135" s="1"/>
      <c r="GY135" s="1"/>
      <c r="GZ135" s="1"/>
      <c r="HA135" s="1"/>
      <c r="HB135" s="1"/>
      <c r="HC135" s="1"/>
      <c r="HD135" s="1"/>
      <c r="HE135" s="1"/>
      <c r="HF135" s="1"/>
      <c r="HG135" s="1"/>
      <c r="HH135" s="1"/>
      <c r="HI135" s="1"/>
      <c r="HJ135" s="1"/>
      <c r="HK135" s="1"/>
      <c r="HL135" s="1"/>
      <c r="HM135" s="1"/>
      <c r="HN135" s="1"/>
      <c r="HO135" s="1"/>
      <c r="HP135" s="1"/>
      <c r="HQ135" s="1"/>
      <c r="HR135" s="1"/>
      <c r="HS135" s="1"/>
      <c r="HT135" s="1"/>
      <c r="HU135" s="1"/>
      <c r="HV135" s="1"/>
      <c r="HW135" s="1"/>
      <c r="HX135" s="1"/>
      <c r="HY135" s="1"/>
      <c r="HZ135" s="1"/>
      <c r="IA135" s="1"/>
      <c r="IB135" s="1"/>
      <c r="IC135" s="1"/>
      <c r="ID135" s="1"/>
      <c r="IE135" s="1"/>
      <c r="IF135" s="1"/>
      <c r="IG135" s="1"/>
      <c r="IH135" s="1"/>
      <c r="II135" s="1"/>
      <c r="IJ135" s="1"/>
      <c r="IK135" s="1"/>
      <c r="IL135" s="1"/>
      <c r="IM135" s="1"/>
      <c r="IN135" s="1"/>
      <c r="IO135" s="1"/>
      <c r="IP135" s="1"/>
      <c r="IQ135" s="1"/>
      <c r="IR135" s="1"/>
      <c r="IS135" s="1"/>
      <c r="IT135" s="1"/>
      <c r="IU135" s="1"/>
      <c r="IV135" s="1"/>
      <c r="IW135" s="1"/>
      <c r="IX135" s="1"/>
      <c r="IY135" s="1"/>
      <c r="IZ135" s="1"/>
      <c r="JA135" s="1"/>
      <c r="JB135" s="1"/>
      <c r="JC135" s="1"/>
      <c r="JD135" s="1"/>
      <c r="JE135" s="1"/>
      <c r="JF135" s="1"/>
      <c r="JG135" s="1"/>
      <c r="JH135" s="1"/>
      <c r="JI135" s="1"/>
      <c r="JJ135" s="1"/>
      <c r="JK135" s="1"/>
      <c r="JL135" s="1"/>
      <c r="JM135" s="1"/>
      <c r="JN135" s="1"/>
      <c r="JO135" s="1"/>
      <c r="JP135" s="1"/>
      <c r="JQ135" s="1"/>
      <c r="JR135" s="1"/>
      <c r="JS135" s="1"/>
      <c r="JT135" s="1"/>
      <c r="JU135" s="1"/>
      <c r="JV135" s="1"/>
      <c r="JW135" s="1"/>
      <c r="JX135" s="1"/>
      <c r="JY135" s="1"/>
      <c r="JZ135" s="1"/>
      <c r="KA135" s="1"/>
      <c r="KB135" s="1"/>
      <c r="KC135" s="1"/>
      <c r="KD135" s="1"/>
      <c r="KE135" s="1"/>
      <c r="KF135" s="1"/>
      <c r="KG135" s="1"/>
      <c r="KH135" s="1"/>
      <c r="KI135" s="1"/>
      <c r="KJ135" s="1"/>
      <c r="KK135" s="1"/>
      <c r="KL135" s="1"/>
      <c r="KM135" s="1"/>
      <c r="KN135" s="1"/>
      <c r="KO135" s="1"/>
      <c r="KP135" s="1"/>
      <c r="KQ135" s="1"/>
      <c r="KR135" s="1"/>
      <c r="KS135" s="1"/>
      <c r="KT135" s="1"/>
      <c r="KU135" s="1"/>
      <c r="KV135" s="1"/>
      <c r="KW135" s="1"/>
      <c r="KX135" s="1"/>
      <c r="KY135" s="1"/>
      <c r="KZ135" s="1"/>
      <c r="LA135" s="1"/>
      <c r="LB135" s="1"/>
      <c r="LC135" s="1"/>
      <c r="LD135" s="1"/>
      <c r="LE135" s="1"/>
      <c r="LF135" s="1"/>
      <c r="LG135" s="1"/>
      <c r="LH135" s="1"/>
      <c r="LI135" s="1"/>
      <c r="LJ135" s="1"/>
      <c r="LK135" s="1"/>
      <c r="LL135" s="1"/>
      <c r="LM135" s="1"/>
      <c r="LN135" s="1"/>
      <c r="LO135" s="1"/>
      <c r="LP135" s="1"/>
      <c r="LQ135" s="1"/>
      <c r="LR135" s="1"/>
      <c r="LS135" s="1"/>
      <c r="LT135" s="1"/>
      <c r="LU135" s="1"/>
      <c r="LV135" s="1"/>
      <c r="LW135" s="1"/>
      <c r="LX135" s="1"/>
      <c r="LY135" s="1"/>
      <c r="LZ135" s="1"/>
      <c r="MA135" s="1"/>
      <c r="MB135" s="1"/>
      <c r="MC135" s="1"/>
      <c r="MD135" s="1"/>
      <c r="ME135" s="1"/>
      <c r="MF135" s="1"/>
      <c r="MG135" s="1"/>
      <c r="MH135" s="1"/>
      <c r="MI135" s="1"/>
      <c r="MJ135" s="1"/>
      <c r="MK135" s="1"/>
      <c r="ML135" s="1"/>
      <c r="MM135" s="1"/>
      <c r="MN135" s="1"/>
      <c r="MO135" s="1"/>
      <c r="MP135" s="1"/>
      <c r="MQ135" s="1"/>
      <c r="MR135" s="1"/>
      <c r="MS135" s="1"/>
      <c r="MT135" s="1"/>
      <c r="MU135" s="1"/>
      <c r="MV135" s="1"/>
      <c r="MW135" s="1"/>
      <c r="MX135" s="1"/>
      <c r="MY135" s="1"/>
      <c r="MZ135" s="1"/>
      <c r="NA135" s="1"/>
      <c r="NB135" s="1"/>
      <c r="NC135" s="1"/>
      <c r="ND135" s="1"/>
      <c r="NE135" s="1"/>
      <c r="NF135" s="1"/>
      <c r="NG135" s="1"/>
      <c r="NH135" s="1"/>
      <c r="NI135" s="1"/>
      <c r="NJ135" s="1"/>
      <c r="NK135" s="1"/>
      <c r="NL135" s="1"/>
      <c r="NM135" s="1"/>
      <c r="NN135" s="1"/>
      <c r="NO135" s="1"/>
      <c r="NP135" s="1"/>
      <c r="NQ135" s="1"/>
      <c r="NR135" s="1"/>
      <c r="NS135" s="1"/>
      <c r="NT135" s="1"/>
      <c r="NU135" s="1"/>
      <c r="NV135" s="1"/>
      <c r="NW135" s="1"/>
      <c r="NX135" s="1"/>
      <c r="NY135" s="1"/>
      <c r="NZ135" s="1"/>
      <c r="OA135" s="1"/>
      <c r="OB135" s="1"/>
      <c r="OC135" s="1"/>
      <c r="OD135" s="1"/>
      <c r="OE135" s="1"/>
      <c r="OF135" s="1"/>
      <c r="OG135" s="1"/>
      <c r="OH135" s="1"/>
      <c r="OI135" s="1"/>
      <c r="OJ135" s="1"/>
      <c r="OK135" s="1"/>
      <c r="OL135" s="1"/>
      <c r="OM135" s="1"/>
      <c r="ON135" s="1"/>
      <c r="OO135" s="1"/>
      <c r="OP135" s="1"/>
      <c r="OQ135" s="1"/>
      <c r="OR135" s="1"/>
      <c r="OS135" s="1"/>
      <c r="OT135" s="1"/>
      <c r="OU135" s="1"/>
      <c r="OV135" s="1"/>
      <c r="OW135" s="1"/>
      <c r="OX135" s="1"/>
      <c r="OY135" s="1"/>
      <c r="OZ135" s="1"/>
      <c r="PA135" s="1"/>
      <c r="PB135" s="1"/>
      <c r="PC135" s="1"/>
      <c r="PD135" s="1"/>
      <c r="PE135" s="1"/>
      <c r="PF135" s="1"/>
      <c r="PG135" s="1"/>
      <c r="PH135" s="1"/>
      <c r="PI135" s="1"/>
      <c r="PJ135" s="1"/>
      <c r="PK135" s="1"/>
      <c r="PL135" s="1"/>
      <c r="PM135" s="1"/>
      <c r="PN135" s="1"/>
      <c r="PO135" s="1"/>
      <c r="PP135" s="1"/>
      <c r="PQ135" s="1"/>
      <c r="PR135" s="1"/>
      <c r="PS135" s="1"/>
      <c r="PT135" s="1"/>
      <c r="PU135" s="1"/>
      <c r="PV135" s="1"/>
      <c r="PW135" s="1"/>
      <c r="PX135" s="1"/>
      <c r="PY135" s="1"/>
      <c r="PZ135" s="1"/>
      <c r="QA135" s="1"/>
      <c r="QB135" s="1"/>
      <c r="QC135" s="1"/>
      <c r="QD135" s="1"/>
      <c r="QE135" s="1"/>
      <c r="QF135" s="1"/>
      <c r="QG135" s="1"/>
      <c r="QH135" s="1"/>
      <c r="QI135" s="1"/>
      <c r="QJ135" s="1"/>
      <c r="QK135" s="1"/>
      <c r="QL135" s="1"/>
      <c r="QM135" s="1"/>
      <c r="QN135" s="1"/>
      <c r="QO135" s="1"/>
      <c r="QP135" s="1"/>
      <c r="QQ135" s="1"/>
      <c r="QR135" s="1"/>
      <c r="QS135" s="1"/>
      <c r="QT135" s="1"/>
      <c r="QU135" s="1"/>
      <c r="QV135" s="1"/>
      <c r="QW135" s="1"/>
      <c r="QX135" s="1"/>
      <c r="QY135" s="1"/>
      <c r="QZ135" s="1"/>
      <c r="RA135" s="1"/>
      <c r="RB135" s="1"/>
      <c r="RC135" s="1"/>
      <c r="RD135" s="1"/>
      <c r="RE135" s="1"/>
      <c r="RF135" s="1"/>
      <c r="RG135" s="1"/>
      <c r="RH135" s="1"/>
      <c r="RI135" s="1"/>
      <c r="RJ135" s="1"/>
      <c r="RK135" s="1"/>
      <c r="RL135" s="1"/>
      <c r="RM135" s="1"/>
      <c r="RN135" s="1"/>
      <c r="RO135" s="1"/>
      <c r="RP135" s="1"/>
      <c r="RQ135" s="1"/>
      <c r="RR135" s="1"/>
      <c r="RS135" s="1"/>
      <c r="RT135" s="1"/>
      <c r="RU135" s="1"/>
      <c r="RV135" s="1"/>
      <c r="RW135" s="1"/>
      <c r="RX135" s="1"/>
      <c r="RY135" s="1"/>
      <c r="RZ135" s="1"/>
      <c r="SA135" s="1"/>
      <c r="SB135" s="1"/>
      <c r="SC135" s="1"/>
      <c r="SD135" s="1"/>
      <c r="SE135" s="1"/>
      <c r="SF135" s="1"/>
      <c r="SG135" s="1"/>
      <c r="SH135" s="1"/>
      <c r="SI135" s="1"/>
      <c r="SJ135" s="1"/>
      <c r="SK135" s="1"/>
      <c r="SL135" s="1"/>
      <c r="SM135" s="1"/>
      <c r="SN135" s="1"/>
      <c r="SO135" s="1"/>
      <c r="SP135" s="1"/>
      <c r="SQ135" s="1"/>
      <c r="SR135" s="1"/>
      <c r="SS135" s="1"/>
      <c r="ST135" s="1"/>
      <c r="SU135" s="1"/>
      <c r="SV135" s="1"/>
      <c r="SW135" s="1"/>
      <c r="SX135" s="1"/>
      <c r="SY135" s="1"/>
      <c r="SZ135" s="1"/>
      <c r="TA135" s="1"/>
      <c r="TB135" s="1"/>
      <c r="TC135" s="1"/>
      <c r="TD135" s="1"/>
      <c r="TE135" s="1"/>
      <c r="TF135" s="1"/>
      <c r="TG135" s="1"/>
      <c r="TH135" s="1"/>
      <c r="TI135" s="1"/>
      <c r="TJ135" s="1"/>
      <c r="TK135" s="1"/>
      <c r="TL135" s="1"/>
      <c r="TM135" s="1"/>
      <c r="TN135" s="1"/>
      <c r="TO135" s="1"/>
      <c r="TP135" s="1"/>
      <c r="TQ135" s="1"/>
      <c r="TR135" s="1"/>
      <c r="TS135" s="1"/>
      <c r="TT135" s="1"/>
      <c r="TU135" s="1"/>
      <c r="TV135" s="1"/>
      <c r="TW135" s="1"/>
      <c r="TX135" s="1"/>
      <c r="TY135" s="1"/>
      <c r="TZ135" s="1"/>
      <c r="UA135" s="1"/>
      <c r="UB135" s="1"/>
      <c r="UC135" s="1"/>
      <c r="UD135" s="1"/>
      <c r="UE135" s="1"/>
      <c r="UF135" s="1"/>
      <c r="UG135" s="1"/>
      <c r="UH135" s="1"/>
      <c r="UI135" s="1"/>
      <c r="UJ135" s="1"/>
      <c r="UK135" s="1"/>
      <c r="UL135" s="1"/>
      <c r="UM135" s="1"/>
      <c r="UN135" s="1"/>
      <c r="UO135" s="1"/>
      <c r="UP135" s="1"/>
      <c r="UQ135" s="1"/>
      <c r="UR135" s="1"/>
      <c r="US135" s="1"/>
      <c r="UT135" s="1"/>
      <c r="UU135" s="1"/>
      <c r="UV135" s="1"/>
      <c r="UW135" s="1"/>
      <c r="UX135" s="1"/>
      <c r="UY135" s="1"/>
      <c r="UZ135" s="1"/>
      <c r="VA135" s="1"/>
      <c r="VB135" s="1"/>
      <c r="VC135" s="1"/>
      <c r="VD135" s="1"/>
      <c r="VE135" s="1"/>
      <c r="VF135" s="1"/>
      <c r="VG135" s="1"/>
      <c r="VH135" s="1"/>
      <c r="VI135" s="1"/>
      <c r="VJ135" s="1"/>
      <c r="VK135" s="1"/>
      <c r="VL135" s="1"/>
      <c r="VM135" s="1"/>
      <c r="VN135" s="1"/>
      <c r="VO135" s="1"/>
      <c r="VP135" s="1"/>
      <c r="VQ135" s="1"/>
      <c r="VR135" s="1"/>
      <c r="VS135" s="1"/>
      <c r="VT135" s="1"/>
      <c r="VU135" s="1"/>
      <c r="VV135" s="1"/>
      <c r="VW135" s="1"/>
      <c r="VX135" s="1"/>
      <c r="VY135" s="1"/>
      <c r="VZ135" s="1"/>
      <c r="WA135" s="1"/>
      <c r="WB135" s="1"/>
      <c r="WC135" s="1"/>
      <c r="WD135" s="1"/>
      <c r="WE135" s="1"/>
      <c r="WF135" s="1"/>
      <c r="WG135" s="1"/>
      <c r="WH135" s="1"/>
      <c r="WI135" s="1"/>
      <c r="WJ135" s="1"/>
      <c r="WK135" s="1"/>
      <c r="WL135" s="1"/>
      <c r="WM135" s="1"/>
      <c r="WN135" s="1"/>
      <c r="WO135" s="1"/>
      <c r="WP135" s="1"/>
      <c r="WQ135" s="1"/>
      <c r="WR135" s="1"/>
      <c r="WS135" s="1"/>
      <c r="WT135" s="1"/>
      <c r="WU135" s="1"/>
      <c r="WV135" s="1"/>
      <c r="WW135" s="1"/>
      <c r="WX135" s="1"/>
      <c r="WY135" s="1"/>
      <c r="WZ135" s="1"/>
      <c r="XA135" s="1"/>
      <c r="XB135" s="1"/>
      <c r="XC135" s="1"/>
      <c r="XD135" s="1"/>
      <c r="XE135" s="1"/>
      <c r="XF135" s="1"/>
      <c r="XG135" s="1"/>
      <c r="XH135" s="1"/>
      <c r="XI135" s="1"/>
      <c r="XJ135" s="1"/>
      <c r="XK135" s="1"/>
      <c r="XL135" s="1"/>
      <c r="XM135" s="1"/>
      <c r="XN135" s="1"/>
      <c r="XO135" s="1"/>
      <c r="XP135" s="1"/>
      <c r="XQ135" s="1"/>
      <c r="XR135" s="1"/>
      <c r="XS135" s="1"/>
      <c r="XT135" s="1"/>
      <c r="XU135" s="1"/>
      <c r="XV135" s="1"/>
      <c r="XW135" s="1"/>
      <c r="XX135" s="1"/>
      <c r="XY135" s="1"/>
      <c r="XZ135" s="1"/>
      <c r="YA135" s="1"/>
      <c r="YB135" s="1"/>
      <c r="YC135" s="1"/>
      <c r="YD135" s="1"/>
      <c r="YE135" s="1"/>
      <c r="YF135" s="1"/>
      <c r="YG135" s="1"/>
      <c r="YH135" s="1"/>
      <c r="YI135" s="1"/>
      <c r="YJ135" s="1"/>
      <c r="YK135" s="1"/>
      <c r="YL135" s="1"/>
      <c r="YM135" s="1"/>
      <c r="YN135" s="1"/>
      <c r="YO135" s="1"/>
      <c r="YP135" s="1"/>
      <c r="YQ135" s="1"/>
      <c r="YR135" s="1"/>
      <c r="YS135" s="1"/>
      <c r="YT135" s="1"/>
      <c r="YU135" s="1"/>
      <c r="YV135" s="1"/>
      <c r="YW135" s="1"/>
      <c r="YX135" s="1"/>
      <c r="YY135" s="1"/>
      <c r="YZ135" s="1"/>
      <c r="ZA135" s="1"/>
      <c r="ZB135" s="1"/>
      <c r="ZC135" s="1"/>
      <c r="ZD135" s="1"/>
      <c r="ZE135" s="1"/>
      <c r="ZF135" s="1"/>
      <c r="ZG135" s="1"/>
      <c r="ZH135" s="1"/>
      <c r="ZI135" s="1"/>
      <c r="ZJ135" s="1"/>
      <c r="ZK135" s="1"/>
      <c r="ZL135" s="1"/>
      <c r="ZM135" s="1"/>
      <c r="ZN135" s="1"/>
      <c r="ZO135" s="1"/>
      <c r="ZP135" s="1"/>
      <c r="ZQ135" s="1"/>
      <c r="ZR135" s="1"/>
      <c r="ZS135" s="1"/>
      <c r="ZT135" s="1"/>
      <c r="ZU135" s="1"/>
      <c r="ZV135" s="1"/>
      <c r="ZW135" s="1"/>
      <c r="ZX135" s="1"/>
      <c r="ZY135" s="1"/>
      <c r="ZZ135" s="1"/>
      <c r="AAA135" s="1"/>
      <c r="AAB135" s="1"/>
      <c r="AAC135" s="1"/>
      <c r="AAD135" s="1"/>
      <c r="AAE135" s="1"/>
      <c r="AAF135" s="1"/>
      <c r="AAG135" s="1"/>
      <c r="AAH135" s="1"/>
      <c r="AAI135" s="1"/>
      <c r="AAJ135" s="1"/>
      <c r="AAK135" s="1"/>
      <c r="AAL135" s="1"/>
      <c r="AAM135" s="1"/>
      <c r="AAN135" s="1"/>
      <c r="AAO135" s="1"/>
      <c r="AAP135" s="1"/>
      <c r="AAQ135" s="1"/>
      <c r="AAR135" s="1"/>
      <c r="AAS135" s="1"/>
      <c r="AAT135" s="1"/>
      <c r="AAU135" s="1"/>
      <c r="AAV135" s="1"/>
      <c r="AAW135" s="1"/>
      <c r="AAX135" s="1"/>
      <c r="AAY135" s="1"/>
      <c r="AAZ135" s="1"/>
      <c r="ABA135" s="1"/>
      <c r="ABB135" s="1"/>
      <c r="ABC135" s="1"/>
      <c r="ABD135" s="1"/>
      <c r="ABE135" s="1"/>
      <c r="ABF135" s="1"/>
      <c r="ABG135" s="1"/>
      <c r="ABH135" s="1"/>
      <c r="ABI135" s="1"/>
      <c r="ABJ135" s="1"/>
      <c r="ABK135" s="1"/>
      <c r="ABL135" s="1"/>
      <c r="ABM135" s="1"/>
      <c r="ABN135" s="1"/>
      <c r="ABO135" s="1"/>
      <c r="ABP135" s="1"/>
      <c r="ABQ135" s="1"/>
      <c r="ABR135" s="1"/>
      <c r="ABS135" s="1"/>
      <c r="ABT135" s="1"/>
      <c r="ABU135" s="1"/>
      <c r="ABV135" s="1"/>
      <c r="ABW135" s="1"/>
      <c r="ABX135" s="1"/>
      <c r="ABY135" s="1"/>
      <c r="ABZ135" s="1"/>
      <c r="ACA135" s="1"/>
      <c r="ACB135" s="1"/>
      <c r="ACC135" s="1"/>
      <c r="ACD135" s="1"/>
      <c r="ACE135" s="1"/>
      <c r="ACF135" s="1"/>
      <c r="ACG135" s="1"/>
      <c r="ACH135" s="1"/>
      <c r="ACI135" s="1"/>
      <c r="ACJ135" s="1"/>
      <c r="ACK135" s="1"/>
      <c r="ACL135" s="1"/>
      <c r="ACM135" s="1"/>
      <c r="ACN135" s="1"/>
      <c r="ACO135" s="1"/>
      <c r="ACP135" s="1"/>
      <c r="ACQ135" s="1"/>
      <c r="ACR135" s="1"/>
      <c r="ACS135" s="1"/>
      <c r="ACT135" s="1"/>
      <c r="ACU135" s="1"/>
      <c r="ACV135" s="1"/>
      <c r="ACW135" s="1"/>
      <c r="ACX135" s="1"/>
      <c r="ACY135" s="1"/>
      <c r="ACZ135" s="1"/>
      <c r="ADA135" s="1"/>
    </row>
    <row r="136" spans="1:786" s="76" customFormat="1" ht="28.8" x14ac:dyDescent="0.3">
      <c r="A136" s="42">
        <v>2</v>
      </c>
      <c r="B136" s="21" t="s">
        <v>478</v>
      </c>
      <c r="C136" s="22" t="s">
        <v>40</v>
      </c>
      <c r="D136" s="23" t="s">
        <v>204</v>
      </c>
      <c r="E136" s="23" t="s">
        <v>222</v>
      </c>
      <c r="F136" s="23"/>
      <c r="G136" s="74"/>
      <c r="H136" s="23">
        <v>1</v>
      </c>
      <c r="I136" s="23" t="s">
        <v>41</v>
      </c>
      <c r="J136" s="23" t="s">
        <v>386</v>
      </c>
      <c r="K136" s="25">
        <v>2003</v>
      </c>
      <c r="L136" s="26">
        <v>37897</v>
      </c>
      <c r="M136" s="27">
        <v>80000</v>
      </c>
      <c r="N136" s="28">
        <v>20</v>
      </c>
      <c r="O136" s="28"/>
      <c r="P136" s="29" t="s">
        <v>479</v>
      </c>
      <c r="Q136" s="30" t="s">
        <v>480</v>
      </c>
      <c r="R136" s="31"/>
      <c r="S136" s="32" t="str">
        <f t="shared" si="16"/>
        <v>Cu</v>
      </c>
      <c r="T136" s="33"/>
      <c r="U136" s="33"/>
      <c r="V136" s="33"/>
      <c r="W136" s="33"/>
      <c r="X136" s="33"/>
      <c r="Y136" s="33"/>
      <c r="Z136" s="33"/>
      <c r="AA136" s="1"/>
      <c r="AB136" s="34">
        <f t="shared" si="26"/>
        <v>4.2179565793004838E-2</v>
      </c>
      <c r="AC136" s="34">
        <f t="shared" si="20"/>
        <v>0.51282051282051277</v>
      </c>
      <c r="AD136" s="34">
        <f t="shared" si="21"/>
        <v>0</v>
      </c>
      <c r="AE136" s="34">
        <f t="shared" si="22"/>
        <v>0.55500007861351763</v>
      </c>
      <c r="AF136" s="35"/>
      <c r="AG136" s="35">
        <f t="shared" si="30"/>
        <v>0</v>
      </c>
      <c r="AH136" s="35">
        <f t="shared" si="31"/>
        <v>0.55500007861351763</v>
      </c>
      <c r="AI136" s="35">
        <f t="shared" si="32"/>
        <v>0</v>
      </c>
      <c r="AK136" s="1"/>
      <c r="AL136" s="1"/>
      <c r="AM136" s="1"/>
      <c r="AN136" s="1"/>
      <c r="AO136" s="1"/>
      <c r="AP136" s="1"/>
      <c r="AQ136" s="1"/>
      <c r="AR136" s="1"/>
      <c r="AS136" s="1"/>
      <c r="AT136" s="1"/>
      <c r="AU136" s="1"/>
      <c r="AV136" s="1"/>
      <c r="AW136" s="1"/>
      <c r="AX136" s="1"/>
      <c r="AY136" s="1"/>
      <c r="AZ136" s="1"/>
      <c r="BA136" s="1"/>
      <c r="BB136" s="1"/>
      <c r="BC136" s="1"/>
      <c r="BD136" s="1"/>
      <c r="BE136" s="1"/>
      <c r="BF136" s="1"/>
      <c r="BG136" s="1"/>
      <c r="BH136" s="1"/>
      <c r="BI136" s="1"/>
      <c r="BJ136" s="1"/>
      <c r="BK136" s="1"/>
      <c r="BL136" s="1"/>
      <c r="BM136" s="1"/>
      <c r="BN136" s="1"/>
      <c r="BO136" s="1"/>
      <c r="BP136" s="1"/>
      <c r="BQ136" s="1"/>
      <c r="BR136" s="1"/>
      <c r="BS136" s="1"/>
      <c r="BT136" s="1"/>
      <c r="BU136" s="1"/>
      <c r="BV136" s="1"/>
      <c r="BW136" s="1"/>
      <c r="BX136" s="1"/>
      <c r="BY136" s="1"/>
      <c r="BZ136" s="1"/>
      <c r="CA136" s="1"/>
      <c r="CB136" s="1"/>
      <c r="CC136" s="1"/>
      <c r="CD136" s="1"/>
      <c r="CE136" s="1"/>
      <c r="CF136" s="1"/>
      <c r="CG136" s="1"/>
      <c r="CH136" s="1"/>
      <c r="CI136" s="1"/>
      <c r="CJ136" s="1"/>
      <c r="CK136" s="1"/>
      <c r="CL136" s="1"/>
      <c r="CM136" s="1"/>
      <c r="CN136" s="1"/>
      <c r="CO136" s="1"/>
      <c r="CP136" s="1"/>
      <c r="CQ136" s="1"/>
      <c r="CR136" s="1"/>
      <c r="CS136" s="1"/>
      <c r="CT136" s="1"/>
      <c r="CU136" s="1"/>
      <c r="CV136" s="1"/>
      <c r="CW136" s="1"/>
      <c r="CX136" s="1"/>
      <c r="CY136" s="1"/>
      <c r="CZ136" s="1"/>
      <c r="DA136" s="1"/>
      <c r="DB136" s="1"/>
      <c r="DC136" s="1"/>
      <c r="DD136" s="1"/>
      <c r="DE136" s="1"/>
      <c r="DF136" s="1"/>
      <c r="DG136" s="1"/>
      <c r="DH136" s="1"/>
      <c r="DI136" s="1"/>
      <c r="DJ136" s="1"/>
      <c r="DK136" s="1"/>
      <c r="DL136" s="1"/>
      <c r="DM136" s="1"/>
      <c r="DN136" s="1"/>
      <c r="DO136" s="1"/>
      <c r="DP136" s="1"/>
      <c r="DQ136" s="1"/>
      <c r="DR136" s="1"/>
      <c r="DS136" s="1"/>
      <c r="DT136" s="1"/>
      <c r="DU136" s="1"/>
      <c r="DV136" s="1"/>
      <c r="DW136" s="1"/>
      <c r="DX136" s="1"/>
      <c r="DY136" s="1"/>
      <c r="DZ136" s="1"/>
      <c r="EA136" s="1"/>
      <c r="EB136" s="1"/>
      <c r="EC136" s="1"/>
      <c r="ED136" s="1"/>
      <c r="EE136" s="1"/>
      <c r="EF136" s="1"/>
      <c r="EG136" s="1"/>
      <c r="EH136" s="1"/>
      <c r="EI136" s="1"/>
      <c r="EJ136" s="1"/>
      <c r="EK136" s="1"/>
      <c r="EL136" s="1"/>
      <c r="EM136" s="1"/>
      <c r="EN136" s="1"/>
      <c r="EO136" s="1"/>
      <c r="EP136" s="1"/>
      <c r="EQ136" s="1"/>
      <c r="ER136" s="1"/>
      <c r="ES136" s="1"/>
      <c r="ET136" s="1"/>
      <c r="EU136" s="1"/>
      <c r="EV136" s="1"/>
      <c r="EW136" s="1"/>
      <c r="EX136" s="1"/>
      <c r="EY136" s="1"/>
      <c r="EZ136" s="1"/>
      <c r="FA136" s="1"/>
      <c r="FB136" s="1"/>
      <c r="FC136" s="1"/>
      <c r="FD136" s="1"/>
      <c r="FE136" s="1"/>
      <c r="FF136" s="1"/>
      <c r="FG136" s="1"/>
      <c r="FH136" s="1"/>
      <c r="FI136" s="1"/>
      <c r="FJ136" s="1"/>
      <c r="FK136" s="1"/>
      <c r="FL136" s="1"/>
      <c r="FM136" s="1"/>
      <c r="FN136" s="1"/>
      <c r="FO136" s="1"/>
      <c r="FP136" s="1"/>
      <c r="FQ136" s="1"/>
      <c r="FR136" s="1"/>
      <c r="FS136" s="1"/>
      <c r="FT136" s="1"/>
      <c r="FU136" s="1"/>
      <c r="FV136" s="1"/>
      <c r="FW136" s="1"/>
      <c r="FX136" s="1"/>
      <c r="FY136" s="1"/>
      <c r="FZ136" s="1"/>
      <c r="GA136" s="1"/>
      <c r="GB136" s="1"/>
      <c r="GC136" s="1"/>
      <c r="GD136" s="1"/>
      <c r="GE136" s="1"/>
      <c r="GF136" s="1"/>
      <c r="GG136" s="1"/>
      <c r="GH136" s="1"/>
      <c r="GI136" s="1"/>
      <c r="GJ136" s="1"/>
      <c r="GK136" s="1"/>
      <c r="GL136" s="1"/>
      <c r="GM136" s="1"/>
      <c r="GN136" s="1"/>
      <c r="GO136" s="1"/>
      <c r="GP136" s="1"/>
      <c r="GQ136" s="1"/>
      <c r="GR136" s="1"/>
      <c r="GS136" s="1"/>
      <c r="GT136" s="1"/>
      <c r="GU136" s="1"/>
      <c r="GV136" s="1"/>
      <c r="GW136" s="1"/>
      <c r="GX136" s="1"/>
      <c r="GY136" s="1"/>
      <c r="GZ136" s="1"/>
      <c r="HA136" s="1"/>
      <c r="HB136" s="1"/>
      <c r="HC136" s="1"/>
      <c r="HD136" s="1"/>
      <c r="HE136" s="1"/>
      <c r="HF136" s="1"/>
      <c r="HG136" s="1"/>
      <c r="HH136" s="1"/>
      <c r="HI136" s="1"/>
      <c r="HJ136" s="1"/>
      <c r="HK136" s="1"/>
      <c r="HL136" s="1"/>
      <c r="HM136" s="1"/>
      <c r="HN136" s="1"/>
      <c r="HO136" s="1"/>
      <c r="HP136" s="1"/>
      <c r="HQ136" s="1"/>
      <c r="HR136" s="1"/>
      <c r="HS136" s="1"/>
      <c r="HT136" s="1"/>
      <c r="HU136" s="1"/>
      <c r="HV136" s="1"/>
      <c r="HW136" s="1"/>
      <c r="HX136" s="1"/>
      <c r="HY136" s="1"/>
      <c r="HZ136" s="1"/>
      <c r="IA136" s="1"/>
      <c r="IB136" s="1"/>
      <c r="IC136" s="1"/>
      <c r="ID136" s="1"/>
      <c r="IE136" s="1"/>
      <c r="IF136" s="1"/>
      <c r="IG136" s="1"/>
      <c r="IH136" s="1"/>
      <c r="II136" s="1"/>
      <c r="IJ136" s="1"/>
      <c r="IK136" s="1"/>
      <c r="IL136" s="1"/>
      <c r="IM136" s="1"/>
      <c r="IN136" s="1"/>
      <c r="IO136" s="1"/>
      <c r="IP136" s="1"/>
      <c r="IQ136" s="1"/>
      <c r="IR136" s="1"/>
      <c r="IS136" s="1"/>
      <c r="IT136" s="1"/>
      <c r="IU136" s="1"/>
      <c r="IV136" s="1"/>
      <c r="IW136" s="1"/>
      <c r="IX136" s="1"/>
      <c r="IY136" s="1"/>
      <c r="IZ136" s="1"/>
      <c r="JA136" s="1"/>
      <c r="JB136" s="1"/>
      <c r="JC136" s="1"/>
      <c r="JD136" s="1"/>
      <c r="JE136" s="1"/>
      <c r="JF136" s="1"/>
      <c r="JG136" s="1"/>
      <c r="JH136" s="1"/>
      <c r="JI136" s="1"/>
      <c r="JJ136" s="1"/>
      <c r="JK136" s="1"/>
      <c r="JL136" s="1"/>
      <c r="JM136" s="1"/>
      <c r="JN136" s="1"/>
      <c r="JO136" s="1"/>
      <c r="JP136" s="1"/>
      <c r="JQ136" s="1"/>
      <c r="JR136" s="1"/>
      <c r="JS136" s="1"/>
      <c r="JT136" s="1"/>
      <c r="JU136" s="1"/>
      <c r="JV136" s="1"/>
      <c r="JW136" s="1"/>
      <c r="JX136" s="1"/>
      <c r="JY136" s="1"/>
      <c r="JZ136" s="1"/>
      <c r="KA136" s="1"/>
      <c r="KB136" s="1"/>
      <c r="KC136" s="1"/>
      <c r="KD136" s="1"/>
      <c r="KE136" s="1"/>
      <c r="KF136" s="1"/>
      <c r="KG136" s="1"/>
      <c r="KH136" s="1"/>
      <c r="KI136" s="1"/>
      <c r="KJ136" s="1"/>
      <c r="KK136" s="1"/>
      <c r="KL136" s="1"/>
      <c r="KM136" s="1"/>
      <c r="KN136" s="1"/>
      <c r="KO136" s="1"/>
      <c r="KP136" s="1"/>
      <c r="KQ136" s="1"/>
      <c r="KR136" s="1"/>
      <c r="KS136" s="1"/>
      <c r="KT136" s="1"/>
      <c r="KU136" s="1"/>
      <c r="KV136" s="1"/>
      <c r="KW136" s="1"/>
      <c r="KX136" s="1"/>
      <c r="KY136" s="1"/>
      <c r="KZ136" s="1"/>
      <c r="LA136" s="1"/>
      <c r="LB136" s="1"/>
      <c r="LC136" s="1"/>
      <c r="LD136" s="1"/>
      <c r="LE136" s="1"/>
      <c r="LF136" s="1"/>
      <c r="LG136" s="1"/>
      <c r="LH136" s="1"/>
      <c r="LI136" s="1"/>
      <c r="LJ136" s="1"/>
      <c r="LK136" s="1"/>
      <c r="LL136" s="1"/>
      <c r="LM136" s="1"/>
      <c r="LN136" s="1"/>
      <c r="LO136" s="1"/>
      <c r="LP136" s="1"/>
      <c r="LQ136" s="1"/>
      <c r="LR136" s="1"/>
      <c r="LS136" s="1"/>
      <c r="LT136" s="1"/>
      <c r="LU136" s="1"/>
      <c r="LV136" s="1"/>
      <c r="LW136" s="1"/>
      <c r="LX136" s="1"/>
      <c r="LY136" s="1"/>
      <c r="LZ136" s="1"/>
      <c r="MA136" s="1"/>
      <c r="MB136" s="1"/>
      <c r="MC136" s="1"/>
      <c r="MD136" s="1"/>
      <c r="ME136" s="1"/>
      <c r="MF136" s="1"/>
      <c r="MG136" s="1"/>
      <c r="MH136" s="1"/>
      <c r="MI136" s="1"/>
      <c r="MJ136" s="1"/>
      <c r="MK136" s="1"/>
      <c r="ML136" s="1"/>
      <c r="MM136" s="1"/>
      <c r="MN136" s="1"/>
      <c r="MO136" s="1"/>
      <c r="MP136" s="1"/>
      <c r="MQ136" s="1"/>
      <c r="MR136" s="1"/>
      <c r="MS136" s="1"/>
      <c r="MT136" s="1"/>
      <c r="MU136" s="1"/>
      <c r="MV136" s="1"/>
      <c r="MW136" s="1"/>
      <c r="MX136" s="1"/>
      <c r="MY136" s="1"/>
      <c r="MZ136" s="1"/>
      <c r="NA136" s="1"/>
      <c r="NB136" s="1"/>
      <c r="NC136" s="1"/>
      <c r="ND136" s="1"/>
      <c r="NE136" s="1"/>
      <c r="NF136" s="1"/>
      <c r="NG136" s="1"/>
      <c r="NH136" s="1"/>
      <c r="NI136" s="1"/>
      <c r="NJ136" s="1"/>
      <c r="NK136" s="1"/>
      <c r="NL136" s="1"/>
      <c r="NM136" s="1"/>
      <c r="NN136" s="1"/>
      <c r="NO136" s="1"/>
      <c r="NP136" s="1"/>
      <c r="NQ136" s="1"/>
      <c r="NR136" s="1"/>
      <c r="NS136" s="1"/>
      <c r="NT136" s="1"/>
      <c r="NU136" s="1"/>
      <c r="NV136" s="1"/>
      <c r="NW136" s="1"/>
      <c r="NX136" s="1"/>
      <c r="NY136" s="1"/>
      <c r="NZ136" s="1"/>
      <c r="OA136" s="1"/>
      <c r="OB136" s="1"/>
      <c r="OC136" s="1"/>
      <c r="OD136" s="1"/>
      <c r="OE136" s="1"/>
      <c r="OF136" s="1"/>
      <c r="OG136" s="1"/>
      <c r="OH136" s="1"/>
      <c r="OI136" s="1"/>
      <c r="OJ136" s="1"/>
      <c r="OK136" s="1"/>
      <c r="OL136" s="1"/>
      <c r="OM136" s="1"/>
      <c r="ON136" s="1"/>
      <c r="OO136" s="1"/>
      <c r="OP136" s="1"/>
      <c r="OQ136" s="1"/>
      <c r="OR136" s="1"/>
      <c r="OS136" s="1"/>
      <c r="OT136" s="1"/>
      <c r="OU136" s="1"/>
      <c r="OV136" s="1"/>
      <c r="OW136" s="1"/>
      <c r="OX136" s="1"/>
      <c r="OY136" s="1"/>
      <c r="OZ136" s="1"/>
      <c r="PA136" s="1"/>
      <c r="PB136" s="1"/>
      <c r="PC136" s="1"/>
      <c r="PD136" s="1"/>
      <c r="PE136" s="1"/>
      <c r="PF136" s="1"/>
      <c r="PG136" s="1"/>
      <c r="PH136" s="1"/>
      <c r="PI136" s="1"/>
      <c r="PJ136" s="1"/>
      <c r="PK136" s="1"/>
      <c r="PL136" s="1"/>
      <c r="PM136" s="1"/>
      <c r="PN136" s="1"/>
      <c r="PO136" s="1"/>
      <c r="PP136" s="1"/>
      <c r="PQ136" s="1"/>
      <c r="PR136" s="1"/>
      <c r="PS136" s="1"/>
      <c r="PT136" s="1"/>
      <c r="PU136" s="1"/>
      <c r="PV136" s="1"/>
      <c r="PW136" s="1"/>
      <c r="PX136" s="1"/>
      <c r="PY136" s="1"/>
      <c r="PZ136" s="1"/>
      <c r="QA136" s="1"/>
      <c r="QB136" s="1"/>
      <c r="QC136" s="1"/>
      <c r="QD136" s="1"/>
      <c r="QE136" s="1"/>
      <c r="QF136" s="1"/>
      <c r="QG136" s="1"/>
      <c r="QH136" s="1"/>
      <c r="QI136" s="1"/>
      <c r="QJ136" s="1"/>
      <c r="QK136" s="1"/>
      <c r="QL136" s="1"/>
      <c r="QM136" s="1"/>
      <c r="QN136" s="1"/>
      <c r="QO136" s="1"/>
      <c r="QP136" s="1"/>
      <c r="QQ136" s="1"/>
      <c r="QR136" s="1"/>
      <c r="QS136" s="1"/>
      <c r="QT136" s="1"/>
      <c r="QU136" s="1"/>
      <c r="QV136" s="1"/>
      <c r="QW136" s="1"/>
      <c r="QX136" s="1"/>
      <c r="QY136" s="1"/>
      <c r="QZ136" s="1"/>
      <c r="RA136" s="1"/>
      <c r="RB136" s="1"/>
      <c r="RC136" s="1"/>
      <c r="RD136" s="1"/>
      <c r="RE136" s="1"/>
      <c r="RF136" s="1"/>
      <c r="RG136" s="1"/>
      <c r="RH136" s="1"/>
      <c r="RI136" s="1"/>
      <c r="RJ136" s="1"/>
      <c r="RK136" s="1"/>
      <c r="RL136" s="1"/>
      <c r="RM136" s="1"/>
      <c r="RN136" s="1"/>
      <c r="RO136" s="1"/>
      <c r="RP136" s="1"/>
      <c r="RQ136" s="1"/>
      <c r="RR136" s="1"/>
      <c r="RS136" s="1"/>
      <c r="RT136" s="1"/>
      <c r="RU136" s="1"/>
      <c r="RV136" s="1"/>
      <c r="RW136" s="1"/>
      <c r="RX136" s="1"/>
      <c r="RY136" s="1"/>
      <c r="RZ136" s="1"/>
      <c r="SA136" s="1"/>
      <c r="SB136" s="1"/>
      <c r="SC136" s="1"/>
      <c r="SD136" s="1"/>
      <c r="SE136" s="1"/>
      <c r="SF136" s="1"/>
      <c r="SG136" s="1"/>
      <c r="SH136" s="1"/>
      <c r="SI136" s="1"/>
      <c r="SJ136" s="1"/>
      <c r="SK136" s="1"/>
      <c r="SL136" s="1"/>
      <c r="SM136" s="1"/>
      <c r="SN136" s="1"/>
      <c r="SO136" s="1"/>
      <c r="SP136" s="1"/>
      <c r="SQ136" s="1"/>
      <c r="SR136" s="1"/>
      <c r="SS136" s="1"/>
      <c r="ST136" s="1"/>
      <c r="SU136" s="1"/>
      <c r="SV136" s="1"/>
      <c r="SW136" s="1"/>
      <c r="SX136" s="1"/>
      <c r="SY136" s="1"/>
      <c r="SZ136" s="1"/>
      <c r="TA136" s="1"/>
      <c r="TB136" s="1"/>
      <c r="TC136" s="1"/>
      <c r="TD136" s="1"/>
      <c r="TE136" s="1"/>
      <c r="TF136" s="1"/>
      <c r="TG136" s="1"/>
      <c r="TH136" s="1"/>
      <c r="TI136" s="1"/>
      <c r="TJ136" s="1"/>
      <c r="TK136" s="1"/>
      <c r="TL136" s="1"/>
      <c r="TM136" s="1"/>
      <c r="TN136" s="1"/>
      <c r="TO136" s="1"/>
      <c r="TP136" s="1"/>
      <c r="TQ136" s="1"/>
      <c r="TR136" s="1"/>
      <c r="TS136" s="1"/>
      <c r="TT136" s="1"/>
      <c r="TU136" s="1"/>
      <c r="TV136" s="1"/>
      <c r="TW136" s="1"/>
      <c r="TX136" s="1"/>
      <c r="TY136" s="1"/>
      <c r="TZ136" s="1"/>
      <c r="UA136" s="1"/>
      <c r="UB136" s="1"/>
      <c r="UC136" s="1"/>
      <c r="UD136" s="1"/>
      <c r="UE136" s="1"/>
      <c r="UF136" s="1"/>
      <c r="UG136" s="1"/>
      <c r="UH136" s="1"/>
      <c r="UI136" s="1"/>
      <c r="UJ136" s="1"/>
      <c r="UK136" s="1"/>
      <c r="UL136" s="1"/>
      <c r="UM136" s="1"/>
      <c r="UN136" s="1"/>
      <c r="UO136" s="1"/>
      <c r="UP136" s="1"/>
      <c r="UQ136" s="1"/>
      <c r="UR136" s="1"/>
      <c r="US136" s="1"/>
      <c r="UT136" s="1"/>
      <c r="UU136" s="1"/>
      <c r="UV136" s="1"/>
      <c r="UW136" s="1"/>
      <c r="UX136" s="1"/>
      <c r="UY136" s="1"/>
      <c r="UZ136" s="1"/>
      <c r="VA136" s="1"/>
      <c r="VB136" s="1"/>
      <c r="VC136" s="1"/>
      <c r="VD136" s="1"/>
      <c r="VE136" s="1"/>
      <c r="VF136" s="1"/>
      <c r="VG136" s="1"/>
      <c r="VH136" s="1"/>
      <c r="VI136" s="1"/>
      <c r="VJ136" s="1"/>
      <c r="VK136" s="1"/>
      <c r="VL136" s="1"/>
      <c r="VM136" s="1"/>
      <c r="VN136" s="1"/>
      <c r="VO136" s="1"/>
      <c r="VP136" s="1"/>
      <c r="VQ136" s="1"/>
      <c r="VR136" s="1"/>
      <c r="VS136" s="1"/>
      <c r="VT136" s="1"/>
      <c r="VU136" s="1"/>
      <c r="VV136" s="1"/>
      <c r="VW136" s="1"/>
      <c r="VX136" s="1"/>
      <c r="VY136" s="1"/>
      <c r="VZ136" s="1"/>
      <c r="WA136" s="1"/>
      <c r="WB136" s="1"/>
      <c r="WC136" s="1"/>
      <c r="WD136" s="1"/>
      <c r="WE136" s="1"/>
      <c r="WF136" s="1"/>
      <c r="WG136" s="1"/>
      <c r="WH136" s="1"/>
      <c r="WI136" s="1"/>
      <c r="WJ136" s="1"/>
      <c r="WK136" s="1"/>
      <c r="WL136" s="1"/>
      <c r="WM136" s="1"/>
      <c r="WN136" s="1"/>
      <c r="WO136" s="1"/>
      <c r="WP136" s="1"/>
      <c r="WQ136" s="1"/>
      <c r="WR136" s="1"/>
      <c r="WS136" s="1"/>
      <c r="WT136" s="1"/>
      <c r="WU136" s="1"/>
      <c r="WV136" s="1"/>
      <c r="WW136" s="1"/>
      <c r="WX136" s="1"/>
      <c r="WY136" s="1"/>
      <c r="WZ136" s="1"/>
      <c r="XA136" s="1"/>
      <c r="XB136" s="1"/>
      <c r="XC136" s="1"/>
      <c r="XD136" s="1"/>
      <c r="XE136" s="1"/>
      <c r="XF136" s="1"/>
      <c r="XG136" s="1"/>
      <c r="XH136" s="1"/>
      <c r="XI136" s="1"/>
      <c r="XJ136" s="1"/>
      <c r="XK136" s="1"/>
      <c r="XL136" s="1"/>
      <c r="XM136" s="1"/>
      <c r="XN136" s="1"/>
      <c r="XO136" s="1"/>
      <c r="XP136" s="1"/>
      <c r="XQ136" s="1"/>
      <c r="XR136" s="1"/>
      <c r="XS136" s="1"/>
      <c r="XT136" s="1"/>
      <c r="XU136" s="1"/>
      <c r="XV136" s="1"/>
      <c r="XW136" s="1"/>
      <c r="XX136" s="1"/>
      <c r="XY136" s="1"/>
      <c r="XZ136" s="1"/>
      <c r="YA136" s="1"/>
      <c r="YB136" s="1"/>
      <c r="YC136" s="1"/>
      <c r="YD136" s="1"/>
      <c r="YE136" s="1"/>
      <c r="YF136" s="1"/>
      <c r="YG136" s="1"/>
      <c r="YH136" s="1"/>
      <c r="YI136" s="1"/>
      <c r="YJ136" s="1"/>
      <c r="YK136" s="1"/>
      <c r="YL136" s="1"/>
      <c r="YM136" s="1"/>
      <c r="YN136" s="1"/>
      <c r="YO136" s="1"/>
      <c r="YP136" s="1"/>
      <c r="YQ136" s="1"/>
      <c r="YR136" s="1"/>
      <c r="YS136" s="1"/>
      <c r="YT136" s="1"/>
      <c r="YU136" s="1"/>
      <c r="YV136" s="1"/>
      <c r="YW136" s="1"/>
      <c r="YX136" s="1"/>
      <c r="YY136" s="1"/>
      <c r="YZ136" s="1"/>
      <c r="ZA136" s="1"/>
      <c r="ZB136" s="1"/>
      <c r="ZC136" s="1"/>
      <c r="ZD136" s="1"/>
      <c r="ZE136" s="1"/>
      <c r="ZF136" s="1"/>
      <c r="ZG136" s="1"/>
      <c r="ZH136" s="1"/>
      <c r="ZI136" s="1"/>
      <c r="ZJ136" s="1"/>
      <c r="ZK136" s="1"/>
      <c r="ZL136" s="1"/>
      <c r="ZM136" s="1"/>
      <c r="ZN136" s="1"/>
      <c r="ZO136" s="1"/>
      <c r="ZP136" s="1"/>
      <c r="ZQ136" s="1"/>
      <c r="ZR136" s="1"/>
      <c r="ZS136" s="1"/>
      <c r="ZT136" s="1"/>
      <c r="ZU136" s="1"/>
      <c r="ZV136" s="1"/>
      <c r="ZW136" s="1"/>
      <c r="ZX136" s="1"/>
      <c r="ZY136" s="1"/>
      <c r="ZZ136" s="1"/>
      <c r="AAA136" s="1"/>
      <c r="AAB136" s="1"/>
      <c r="AAC136" s="1"/>
      <c r="AAD136" s="1"/>
      <c r="AAE136" s="1"/>
      <c r="AAF136" s="1"/>
      <c r="AAG136" s="1"/>
      <c r="AAH136" s="1"/>
      <c r="AAI136" s="1"/>
      <c r="AAJ136" s="1"/>
      <c r="AAK136" s="1"/>
      <c r="AAL136" s="1"/>
      <c r="AAM136" s="1"/>
      <c r="AAN136" s="1"/>
      <c r="AAO136" s="1"/>
      <c r="AAP136" s="1"/>
      <c r="AAQ136" s="1"/>
      <c r="AAR136" s="1"/>
      <c r="AAS136" s="1"/>
      <c r="AAT136" s="1"/>
      <c r="AAU136" s="1"/>
      <c r="AAV136" s="1"/>
      <c r="AAW136" s="1"/>
      <c r="AAX136" s="1"/>
      <c r="AAY136" s="1"/>
      <c r="AAZ136" s="1"/>
      <c r="ABA136" s="1"/>
      <c r="ABB136" s="1"/>
      <c r="ABC136" s="1"/>
      <c r="ABD136" s="1"/>
      <c r="ABE136" s="1"/>
      <c r="ABF136" s="1"/>
      <c r="ABG136" s="1"/>
      <c r="ABH136" s="1"/>
      <c r="ABI136" s="1"/>
      <c r="ABJ136" s="1"/>
      <c r="ABK136" s="1"/>
      <c r="ABL136" s="1"/>
      <c r="ABM136" s="1"/>
      <c r="ABN136" s="1"/>
      <c r="ABO136" s="1"/>
      <c r="ABP136" s="1"/>
      <c r="ABQ136" s="1"/>
      <c r="ABR136" s="1"/>
      <c r="ABS136" s="1"/>
      <c r="ABT136" s="1"/>
      <c r="ABU136" s="1"/>
      <c r="ABV136" s="1"/>
      <c r="ABW136" s="1"/>
      <c r="ABX136" s="1"/>
      <c r="ABY136" s="1"/>
      <c r="ABZ136" s="1"/>
      <c r="ACA136" s="1"/>
      <c r="ACB136" s="1"/>
      <c r="ACC136" s="1"/>
      <c r="ACD136" s="1"/>
      <c r="ACE136" s="1"/>
      <c r="ACF136" s="1"/>
      <c r="ACG136" s="1"/>
      <c r="ACH136" s="1"/>
      <c r="ACI136" s="1"/>
      <c r="ACJ136" s="1"/>
      <c r="ACK136" s="1"/>
      <c r="ACL136" s="1"/>
      <c r="ACM136" s="1"/>
      <c r="ACN136" s="1"/>
      <c r="ACO136" s="1"/>
      <c r="ACP136" s="1"/>
      <c r="ACQ136" s="1"/>
      <c r="ACR136" s="1"/>
      <c r="ACS136" s="1"/>
      <c r="ACT136" s="1"/>
      <c r="ACU136" s="1"/>
      <c r="ACV136" s="1"/>
      <c r="ACW136" s="1"/>
      <c r="ACX136" s="1"/>
      <c r="ACY136" s="1"/>
      <c r="ACZ136" s="1"/>
      <c r="ADA136" s="1"/>
    </row>
    <row r="137" spans="1:786" s="76" customFormat="1" ht="104.4" customHeight="1" x14ac:dyDescent="0.3">
      <c r="A137" s="42">
        <v>2</v>
      </c>
      <c r="B137" s="21" t="s">
        <v>481</v>
      </c>
      <c r="C137" s="22" t="s">
        <v>61</v>
      </c>
      <c r="D137" s="23" t="s">
        <v>204</v>
      </c>
      <c r="E137" s="23"/>
      <c r="F137" s="23"/>
      <c r="G137" s="74">
        <v>2000000</v>
      </c>
      <c r="H137" s="23">
        <v>1</v>
      </c>
      <c r="I137" s="23" t="s">
        <v>41</v>
      </c>
      <c r="J137" s="23" t="s">
        <v>47</v>
      </c>
      <c r="K137" s="25">
        <v>2003</v>
      </c>
      <c r="L137" s="26">
        <v>37863</v>
      </c>
      <c r="M137" s="38">
        <v>100000</v>
      </c>
      <c r="N137" s="28">
        <v>12</v>
      </c>
      <c r="O137" s="28"/>
      <c r="P137" s="29" t="s">
        <v>482</v>
      </c>
      <c r="Q137" s="30" t="s">
        <v>483</v>
      </c>
      <c r="R137" s="31"/>
      <c r="S137" s="32" t="str">
        <f t="shared" si="16"/>
        <v>Pb Zn</v>
      </c>
      <c r="T137" s="33"/>
      <c r="U137" s="33"/>
      <c r="V137" s="33"/>
      <c r="W137" s="33"/>
      <c r="X137" s="33"/>
      <c r="Y137" s="33"/>
      <c r="Z137" s="33"/>
      <c r="AA137" s="1"/>
      <c r="AB137" s="34">
        <f t="shared" si="26"/>
        <v>5.2724457241256045E-2</v>
      </c>
      <c r="AC137" s="34">
        <f t="shared" si="20"/>
        <v>0.30769230769230771</v>
      </c>
      <c r="AD137" s="34">
        <f t="shared" si="21"/>
        <v>0</v>
      </c>
      <c r="AE137" s="34">
        <f t="shared" si="22"/>
        <v>0.36041676493356378</v>
      </c>
      <c r="AF137" s="35"/>
      <c r="AG137" s="35">
        <f t="shared" si="30"/>
        <v>0</v>
      </c>
      <c r="AH137" s="35">
        <f t="shared" si="31"/>
        <v>0.36041676493356378</v>
      </c>
      <c r="AI137" s="35">
        <f t="shared" si="32"/>
        <v>0</v>
      </c>
      <c r="AK137" s="1"/>
      <c r="AL137" s="1"/>
      <c r="AM137" s="1"/>
      <c r="AN137" s="1"/>
      <c r="AO137" s="1"/>
      <c r="AP137" s="1"/>
      <c r="AQ137" s="1"/>
      <c r="AR137" s="1"/>
      <c r="AS137" s="1"/>
      <c r="AT137" s="1"/>
      <c r="AU137" s="1"/>
      <c r="AV137" s="1"/>
      <c r="AW137" s="1"/>
      <c r="AX137" s="1"/>
      <c r="AY137" s="1"/>
      <c r="AZ137" s="1"/>
      <c r="BA137" s="1"/>
      <c r="BB137" s="1"/>
      <c r="BC137" s="1"/>
      <c r="BD137" s="1"/>
      <c r="BE137" s="1"/>
      <c r="BF137" s="1"/>
      <c r="BG137" s="1"/>
      <c r="BH137" s="1"/>
      <c r="BI137" s="1"/>
      <c r="BJ137" s="1"/>
      <c r="BK137" s="1"/>
      <c r="BL137" s="1"/>
      <c r="BM137" s="1"/>
      <c r="BN137" s="1"/>
      <c r="BO137" s="1"/>
      <c r="BP137" s="1"/>
      <c r="BQ137" s="1"/>
      <c r="BR137" s="1"/>
      <c r="BS137" s="1"/>
      <c r="BT137" s="1"/>
      <c r="BU137" s="1"/>
      <c r="BV137" s="1"/>
      <c r="BW137" s="1"/>
      <c r="BX137" s="1"/>
      <c r="BY137" s="1"/>
      <c r="BZ137" s="1"/>
      <c r="CA137" s="1"/>
      <c r="CB137" s="1"/>
      <c r="CC137" s="1"/>
      <c r="CD137" s="1"/>
      <c r="CE137" s="1"/>
      <c r="CF137" s="1"/>
      <c r="CG137" s="1"/>
      <c r="CH137" s="1"/>
      <c r="CI137" s="1"/>
      <c r="CJ137" s="1"/>
      <c r="CK137" s="1"/>
      <c r="CL137" s="1"/>
      <c r="CM137" s="1"/>
      <c r="CN137" s="1"/>
      <c r="CO137" s="1"/>
      <c r="CP137" s="1"/>
      <c r="CQ137" s="1"/>
      <c r="CR137" s="1"/>
      <c r="CS137" s="1"/>
      <c r="CT137" s="1"/>
      <c r="CU137" s="1"/>
      <c r="CV137" s="1"/>
      <c r="CW137" s="1"/>
      <c r="CX137" s="1"/>
      <c r="CY137" s="1"/>
      <c r="CZ137" s="1"/>
      <c r="DA137" s="1"/>
      <c r="DB137" s="1"/>
      <c r="DC137" s="1"/>
      <c r="DD137" s="1"/>
      <c r="DE137" s="1"/>
      <c r="DF137" s="1"/>
      <c r="DG137" s="1"/>
      <c r="DH137" s="1"/>
      <c r="DI137" s="1"/>
      <c r="DJ137" s="1"/>
      <c r="DK137" s="1"/>
      <c r="DL137" s="1"/>
      <c r="DM137" s="1"/>
      <c r="DN137" s="1"/>
      <c r="DO137" s="1"/>
      <c r="DP137" s="1"/>
      <c r="DQ137" s="1"/>
      <c r="DR137" s="1"/>
      <c r="DS137" s="1"/>
      <c r="DT137" s="1"/>
      <c r="DU137" s="1"/>
      <c r="DV137" s="1"/>
      <c r="DW137" s="1"/>
      <c r="DX137" s="1"/>
      <c r="DY137" s="1"/>
      <c r="DZ137" s="1"/>
      <c r="EA137" s="1"/>
      <c r="EB137" s="1"/>
      <c r="EC137" s="1"/>
      <c r="ED137" s="1"/>
      <c r="EE137" s="1"/>
      <c r="EF137" s="1"/>
      <c r="EG137" s="1"/>
      <c r="EH137" s="1"/>
      <c r="EI137" s="1"/>
      <c r="EJ137" s="1"/>
      <c r="EK137" s="1"/>
      <c r="EL137" s="1"/>
      <c r="EM137" s="1"/>
      <c r="EN137" s="1"/>
      <c r="EO137" s="1"/>
      <c r="EP137" s="1"/>
      <c r="EQ137" s="1"/>
      <c r="ER137" s="1"/>
      <c r="ES137" s="1"/>
      <c r="ET137" s="1"/>
      <c r="EU137" s="1"/>
      <c r="EV137" s="1"/>
      <c r="EW137" s="1"/>
      <c r="EX137" s="1"/>
      <c r="EY137" s="1"/>
      <c r="EZ137" s="1"/>
      <c r="FA137" s="1"/>
      <c r="FB137" s="1"/>
      <c r="FC137" s="1"/>
      <c r="FD137" s="1"/>
      <c r="FE137" s="1"/>
      <c r="FF137" s="1"/>
      <c r="FG137" s="1"/>
      <c r="FH137" s="1"/>
      <c r="FI137" s="1"/>
      <c r="FJ137" s="1"/>
      <c r="FK137" s="1"/>
      <c r="FL137" s="1"/>
      <c r="FM137" s="1"/>
      <c r="FN137" s="1"/>
      <c r="FO137" s="1"/>
      <c r="FP137" s="1"/>
      <c r="FQ137" s="1"/>
      <c r="FR137" s="1"/>
      <c r="FS137" s="1"/>
      <c r="FT137" s="1"/>
      <c r="FU137" s="1"/>
      <c r="FV137" s="1"/>
      <c r="FW137" s="1"/>
      <c r="FX137" s="1"/>
      <c r="FY137" s="1"/>
      <c r="FZ137" s="1"/>
      <c r="GA137" s="1"/>
      <c r="GB137" s="1"/>
      <c r="GC137" s="1"/>
      <c r="GD137" s="1"/>
      <c r="GE137" s="1"/>
      <c r="GF137" s="1"/>
      <c r="GG137" s="1"/>
      <c r="GH137" s="1"/>
      <c r="GI137" s="1"/>
      <c r="GJ137" s="1"/>
      <c r="GK137" s="1"/>
      <c r="GL137" s="1"/>
      <c r="GM137" s="1"/>
      <c r="GN137" s="1"/>
      <c r="GO137" s="1"/>
      <c r="GP137" s="1"/>
      <c r="GQ137" s="1"/>
      <c r="GR137" s="1"/>
      <c r="GS137" s="1"/>
      <c r="GT137" s="1"/>
      <c r="GU137" s="1"/>
      <c r="GV137" s="1"/>
      <c r="GW137" s="1"/>
      <c r="GX137" s="1"/>
      <c r="GY137" s="1"/>
      <c r="GZ137" s="1"/>
      <c r="HA137" s="1"/>
      <c r="HB137" s="1"/>
      <c r="HC137" s="1"/>
      <c r="HD137" s="1"/>
      <c r="HE137" s="1"/>
      <c r="HF137" s="1"/>
      <c r="HG137" s="1"/>
      <c r="HH137" s="1"/>
      <c r="HI137" s="1"/>
      <c r="HJ137" s="1"/>
      <c r="HK137" s="1"/>
      <c r="HL137" s="1"/>
      <c r="HM137" s="1"/>
      <c r="HN137" s="1"/>
      <c r="HO137" s="1"/>
      <c r="HP137" s="1"/>
      <c r="HQ137" s="1"/>
      <c r="HR137" s="1"/>
      <c r="HS137" s="1"/>
      <c r="HT137" s="1"/>
      <c r="HU137" s="1"/>
      <c r="HV137" s="1"/>
      <c r="HW137" s="1"/>
      <c r="HX137" s="1"/>
      <c r="HY137" s="1"/>
      <c r="HZ137" s="1"/>
      <c r="IA137" s="1"/>
      <c r="IB137" s="1"/>
      <c r="IC137" s="1"/>
      <c r="ID137" s="1"/>
      <c r="IE137" s="1"/>
      <c r="IF137" s="1"/>
      <c r="IG137" s="1"/>
      <c r="IH137" s="1"/>
      <c r="II137" s="1"/>
      <c r="IJ137" s="1"/>
      <c r="IK137" s="1"/>
      <c r="IL137" s="1"/>
      <c r="IM137" s="1"/>
      <c r="IN137" s="1"/>
      <c r="IO137" s="1"/>
      <c r="IP137" s="1"/>
      <c r="IQ137" s="1"/>
      <c r="IR137" s="1"/>
      <c r="IS137" s="1"/>
      <c r="IT137" s="1"/>
      <c r="IU137" s="1"/>
      <c r="IV137" s="1"/>
      <c r="IW137" s="1"/>
      <c r="IX137" s="1"/>
      <c r="IY137" s="1"/>
      <c r="IZ137" s="1"/>
      <c r="JA137" s="1"/>
      <c r="JB137" s="1"/>
      <c r="JC137" s="1"/>
      <c r="JD137" s="1"/>
      <c r="JE137" s="1"/>
      <c r="JF137" s="1"/>
      <c r="JG137" s="1"/>
      <c r="JH137" s="1"/>
      <c r="JI137" s="1"/>
      <c r="JJ137" s="1"/>
      <c r="JK137" s="1"/>
      <c r="JL137" s="1"/>
      <c r="JM137" s="1"/>
      <c r="JN137" s="1"/>
      <c r="JO137" s="1"/>
      <c r="JP137" s="1"/>
      <c r="JQ137" s="1"/>
      <c r="JR137" s="1"/>
      <c r="JS137" s="1"/>
      <c r="JT137" s="1"/>
      <c r="JU137" s="1"/>
      <c r="JV137" s="1"/>
      <c r="JW137" s="1"/>
      <c r="JX137" s="1"/>
      <c r="JY137" s="1"/>
      <c r="JZ137" s="1"/>
      <c r="KA137" s="1"/>
      <c r="KB137" s="1"/>
      <c r="KC137" s="1"/>
      <c r="KD137" s="1"/>
      <c r="KE137" s="1"/>
      <c r="KF137" s="1"/>
      <c r="KG137" s="1"/>
      <c r="KH137" s="1"/>
      <c r="KI137" s="1"/>
      <c r="KJ137" s="1"/>
      <c r="KK137" s="1"/>
      <c r="KL137" s="1"/>
      <c r="KM137" s="1"/>
      <c r="KN137" s="1"/>
      <c r="KO137" s="1"/>
      <c r="KP137" s="1"/>
      <c r="KQ137" s="1"/>
      <c r="KR137" s="1"/>
      <c r="KS137" s="1"/>
      <c r="KT137" s="1"/>
      <c r="KU137" s="1"/>
      <c r="KV137" s="1"/>
      <c r="KW137" s="1"/>
      <c r="KX137" s="1"/>
      <c r="KY137" s="1"/>
      <c r="KZ137" s="1"/>
      <c r="LA137" s="1"/>
      <c r="LB137" s="1"/>
      <c r="LC137" s="1"/>
      <c r="LD137" s="1"/>
      <c r="LE137" s="1"/>
      <c r="LF137" s="1"/>
      <c r="LG137" s="1"/>
      <c r="LH137" s="1"/>
      <c r="LI137" s="1"/>
      <c r="LJ137" s="1"/>
      <c r="LK137" s="1"/>
      <c r="LL137" s="1"/>
      <c r="LM137" s="1"/>
      <c r="LN137" s="1"/>
      <c r="LO137" s="1"/>
      <c r="LP137" s="1"/>
      <c r="LQ137" s="1"/>
      <c r="LR137" s="1"/>
      <c r="LS137" s="1"/>
      <c r="LT137" s="1"/>
      <c r="LU137" s="1"/>
      <c r="LV137" s="1"/>
      <c r="LW137" s="1"/>
      <c r="LX137" s="1"/>
      <c r="LY137" s="1"/>
      <c r="LZ137" s="1"/>
      <c r="MA137" s="1"/>
      <c r="MB137" s="1"/>
      <c r="MC137" s="1"/>
      <c r="MD137" s="1"/>
      <c r="ME137" s="1"/>
      <c r="MF137" s="1"/>
      <c r="MG137" s="1"/>
      <c r="MH137" s="1"/>
      <c r="MI137" s="1"/>
      <c r="MJ137" s="1"/>
      <c r="MK137" s="1"/>
      <c r="ML137" s="1"/>
      <c r="MM137" s="1"/>
      <c r="MN137" s="1"/>
      <c r="MO137" s="1"/>
      <c r="MP137" s="1"/>
      <c r="MQ137" s="1"/>
      <c r="MR137" s="1"/>
      <c r="MS137" s="1"/>
      <c r="MT137" s="1"/>
      <c r="MU137" s="1"/>
      <c r="MV137" s="1"/>
      <c r="MW137" s="1"/>
      <c r="MX137" s="1"/>
      <c r="MY137" s="1"/>
      <c r="MZ137" s="1"/>
      <c r="NA137" s="1"/>
      <c r="NB137" s="1"/>
      <c r="NC137" s="1"/>
      <c r="ND137" s="1"/>
      <c r="NE137" s="1"/>
      <c r="NF137" s="1"/>
      <c r="NG137" s="1"/>
      <c r="NH137" s="1"/>
      <c r="NI137" s="1"/>
      <c r="NJ137" s="1"/>
      <c r="NK137" s="1"/>
      <c r="NL137" s="1"/>
      <c r="NM137" s="1"/>
      <c r="NN137" s="1"/>
      <c r="NO137" s="1"/>
      <c r="NP137" s="1"/>
      <c r="NQ137" s="1"/>
      <c r="NR137" s="1"/>
      <c r="NS137" s="1"/>
      <c r="NT137" s="1"/>
      <c r="NU137" s="1"/>
      <c r="NV137" s="1"/>
      <c r="NW137" s="1"/>
      <c r="NX137" s="1"/>
      <c r="NY137" s="1"/>
      <c r="NZ137" s="1"/>
      <c r="OA137" s="1"/>
      <c r="OB137" s="1"/>
      <c r="OC137" s="1"/>
      <c r="OD137" s="1"/>
      <c r="OE137" s="1"/>
      <c r="OF137" s="1"/>
      <c r="OG137" s="1"/>
      <c r="OH137" s="1"/>
      <c r="OI137" s="1"/>
      <c r="OJ137" s="1"/>
      <c r="OK137" s="1"/>
      <c r="OL137" s="1"/>
      <c r="OM137" s="1"/>
      <c r="ON137" s="1"/>
      <c r="OO137" s="1"/>
      <c r="OP137" s="1"/>
      <c r="OQ137" s="1"/>
      <c r="OR137" s="1"/>
      <c r="OS137" s="1"/>
      <c r="OT137" s="1"/>
      <c r="OU137" s="1"/>
      <c r="OV137" s="1"/>
      <c r="OW137" s="1"/>
      <c r="OX137" s="1"/>
      <c r="OY137" s="1"/>
      <c r="OZ137" s="1"/>
      <c r="PA137" s="1"/>
      <c r="PB137" s="1"/>
      <c r="PC137" s="1"/>
      <c r="PD137" s="1"/>
      <c r="PE137" s="1"/>
      <c r="PF137" s="1"/>
      <c r="PG137" s="1"/>
      <c r="PH137" s="1"/>
      <c r="PI137" s="1"/>
      <c r="PJ137" s="1"/>
      <c r="PK137" s="1"/>
      <c r="PL137" s="1"/>
      <c r="PM137" s="1"/>
      <c r="PN137" s="1"/>
      <c r="PO137" s="1"/>
      <c r="PP137" s="1"/>
      <c r="PQ137" s="1"/>
      <c r="PR137" s="1"/>
      <c r="PS137" s="1"/>
      <c r="PT137" s="1"/>
      <c r="PU137" s="1"/>
      <c r="PV137" s="1"/>
      <c r="PW137" s="1"/>
      <c r="PX137" s="1"/>
      <c r="PY137" s="1"/>
      <c r="PZ137" s="1"/>
      <c r="QA137" s="1"/>
      <c r="QB137" s="1"/>
      <c r="QC137" s="1"/>
      <c r="QD137" s="1"/>
      <c r="QE137" s="1"/>
      <c r="QF137" s="1"/>
      <c r="QG137" s="1"/>
      <c r="QH137" s="1"/>
      <c r="QI137" s="1"/>
      <c r="QJ137" s="1"/>
      <c r="QK137" s="1"/>
      <c r="QL137" s="1"/>
      <c r="QM137" s="1"/>
      <c r="QN137" s="1"/>
      <c r="QO137" s="1"/>
      <c r="QP137" s="1"/>
      <c r="QQ137" s="1"/>
      <c r="QR137" s="1"/>
      <c r="QS137" s="1"/>
      <c r="QT137" s="1"/>
      <c r="QU137" s="1"/>
      <c r="QV137" s="1"/>
      <c r="QW137" s="1"/>
      <c r="QX137" s="1"/>
      <c r="QY137" s="1"/>
      <c r="QZ137" s="1"/>
      <c r="RA137" s="1"/>
      <c r="RB137" s="1"/>
      <c r="RC137" s="1"/>
      <c r="RD137" s="1"/>
      <c r="RE137" s="1"/>
      <c r="RF137" s="1"/>
      <c r="RG137" s="1"/>
      <c r="RH137" s="1"/>
      <c r="RI137" s="1"/>
      <c r="RJ137" s="1"/>
      <c r="RK137" s="1"/>
      <c r="RL137" s="1"/>
      <c r="RM137" s="1"/>
      <c r="RN137" s="1"/>
      <c r="RO137" s="1"/>
      <c r="RP137" s="1"/>
      <c r="RQ137" s="1"/>
      <c r="RR137" s="1"/>
      <c r="RS137" s="1"/>
      <c r="RT137" s="1"/>
      <c r="RU137" s="1"/>
      <c r="RV137" s="1"/>
      <c r="RW137" s="1"/>
      <c r="RX137" s="1"/>
      <c r="RY137" s="1"/>
      <c r="RZ137" s="1"/>
      <c r="SA137" s="1"/>
      <c r="SB137" s="1"/>
      <c r="SC137" s="1"/>
      <c r="SD137" s="1"/>
      <c r="SE137" s="1"/>
      <c r="SF137" s="1"/>
      <c r="SG137" s="1"/>
      <c r="SH137" s="1"/>
      <c r="SI137" s="1"/>
      <c r="SJ137" s="1"/>
      <c r="SK137" s="1"/>
      <c r="SL137" s="1"/>
      <c r="SM137" s="1"/>
      <c r="SN137" s="1"/>
      <c r="SO137" s="1"/>
      <c r="SP137" s="1"/>
      <c r="SQ137" s="1"/>
      <c r="SR137" s="1"/>
      <c r="SS137" s="1"/>
      <c r="ST137" s="1"/>
      <c r="SU137" s="1"/>
      <c r="SV137" s="1"/>
      <c r="SW137" s="1"/>
      <c r="SX137" s="1"/>
      <c r="SY137" s="1"/>
      <c r="SZ137" s="1"/>
      <c r="TA137" s="1"/>
      <c r="TB137" s="1"/>
      <c r="TC137" s="1"/>
      <c r="TD137" s="1"/>
      <c r="TE137" s="1"/>
      <c r="TF137" s="1"/>
      <c r="TG137" s="1"/>
      <c r="TH137" s="1"/>
      <c r="TI137" s="1"/>
      <c r="TJ137" s="1"/>
      <c r="TK137" s="1"/>
      <c r="TL137" s="1"/>
      <c r="TM137" s="1"/>
      <c r="TN137" s="1"/>
      <c r="TO137" s="1"/>
      <c r="TP137" s="1"/>
      <c r="TQ137" s="1"/>
      <c r="TR137" s="1"/>
      <c r="TS137" s="1"/>
      <c r="TT137" s="1"/>
      <c r="TU137" s="1"/>
      <c r="TV137" s="1"/>
      <c r="TW137" s="1"/>
      <c r="TX137" s="1"/>
      <c r="TY137" s="1"/>
      <c r="TZ137" s="1"/>
      <c r="UA137" s="1"/>
      <c r="UB137" s="1"/>
      <c r="UC137" s="1"/>
      <c r="UD137" s="1"/>
      <c r="UE137" s="1"/>
      <c r="UF137" s="1"/>
      <c r="UG137" s="1"/>
      <c r="UH137" s="1"/>
      <c r="UI137" s="1"/>
      <c r="UJ137" s="1"/>
      <c r="UK137" s="1"/>
      <c r="UL137" s="1"/>
      <c r="UM137" s="1"/>
      <c r="UN137" s="1"/>
      <c r="UO137" s="1"/>
      <c r="UP137" s="1"/>
      <c r="UQ137" s="1"/>
      <c r="UR137" s="1"/>
      <c r="US137" s="1"/>
      <c r="UT137" s="1"/>
      <c r="UU137" s="1"/>
      <c r="UV137" s="1"/>
      <c r="UW137" s="1"/>
      <c r="UX137" s="1"/>
      <c r="UY137" s="1"/>
      <c r="UZ137" s="1"/>
      <c r="VA137" s="1"/>
      <c r="VB137" s="1"/>
      <c r="VC137" s="1"/>
      <c r="VD137" s="1"/>
      <c r="VE137" s="1"/>
      <c r="VF137" s="1"/>
      <c r="VG137" s="1"/>
      <c r="VH137" s="1"/>
      <c r="VI137" s="1"/>
      <c r="VJ137" s="1"/>
      <c r="VK137" s="1"/>
      <c r="VL137" s="1"/>
      <c r="VM137" s="1"/>
      <c r="VN137" s="1"/>
      <c r="VO137" s="1"/>
      <c r="VP137" s="1"/>
      <c r="VQ137" s="1"/>
      <c r="VR137" s="1"/>
      <c r="VS137" s="1"/>
      <c r="VT137" s="1"/>
      <c r="VU137" s="1"/>
      <c r="VV137" s="1"/>
      <c r="VW137" s="1"/>
      <c r="VX137" s="1"/>
      <c r="VY137" s="1"/>
      <c r="VZ137" s="1"/>
      <c r="WA137" s="1"/>
      <c r="WB137" s="1"/>
      <c r="WC137" s="1"/>
      <c r="WD137" s="1"/>
      <c r="WE137" s="1"/>
      <c r="WF137" s="1"/>
      <c r="WG137" s="1"/>
      <c r="WH137" s="1"/>
      <c r="WI137" s="1"/>
      <c r="WJ137" s="1"/>
      <c r="WK137" s="1"/>
      <c r="WL137" s="1"/>
      <c r="WM137" s="1"/>
      <c r="WN137" s="1"/>
      <c r="WO137" s="1"/>
      <c r="WP137" s="1"/>
      <c r="WQ137" s="1"/>
      <c r="WR137" s="1"/>
      <c r="WS137" s="1"/>
      <c r="WT137" s="1"/>
      <c r="WU137" s="1"/>
      <c r="WV137" s="1"/>
      <c r="WW137" s="1"/>
      <c r="WX137" s="1"/>
      <c r="WY137" s="1"/>
      <c r="WZ137" s="1"/>
      <c r="XA137" s="1"/>
      <c r="XB137" s="1"/>
      <c r="XC137" s="1"/>
      <c r="XD137" s="1"/>
      <c r="XE137" s="1"/>
      <c r="XF137" s="1"/>
      <c r="XG137" s="1"/>
      <c r="XH137" s="1"/>
      <c r="XI137" s="1"/>
      <c r="XJ137" s="1"/>
      <c r="XK137" s="1"/>
      <c r="XL137" s="1"/>
      <c r="XM137" s="1"/>
      <c r="XN137" s="1"/>
      <c r="XO137" s="1"/>
      <c r="XP137" s="1"/>
      <c r="XQ137" s="1"/>
      <c r="XR137" s="1"/>
      <c r="XS137" s="1"/>
      <c r="XT137" s="1"/>
      <c r="XU137" s="1"/>
      <c r="XV137" s="1"/>
      <c r="XW137" s="1"/>
      <c r="XX137" s="1"/>
      <c r="XY137" s="1"/>
      <c r="XZ137" s="1"/>
      <c r="YA137" s="1"/>
      <c r="YB137" s="1"/>
      <c r="YC137" s="1"/>
      <c r="YD137" s="1"/>
      <c r="YE137" s="1"/>
      <c r="YF137" s="1"/>
      <c r="YG137" s="1"/>
      <c r="YH137" s="1"/>
      <c r="YI137" s="1"/>
      <c r="YJ137" s="1"/>
      <c r="YK137" s="1"/>
      <c r="YL137" s="1"/>
      <c r="YM137" s="1"/>
      <c r="YN137" s="1"/>
      <c r="YO137" s="1"/>
      <c r="YP137" s="1"/>
      <c r="YQ137" s="1"/>
      <c r="YR137" s="1"/>
      <c r="YS137" s="1"/>
      <c r="YT137" s="1"/>
      <c r="YU137" s="1"/>
      <c r="YV137" s="1"/>
      <c r="YW137" s="1"/>
      <c r="YX137" s="1"/>
      <c r="YY137" s="1"/>
      <c r="YZ137" s="1"/>
      <c r="ZA137" s="1"/>
      <c r="ZB137" s="1"/>
      <c r="ZC137" s="1"/>
      <c r="ZD137" s="1"/>
      <c r="ZE137" s="1"/>
      <c r="ZF137" s="1"/>
      <c r="ZG137" s="1"/>
      <c r="ZH137" s="1"/>
      <c r="ZI137" s="1"/>
      <c r="ZJ137" s="1"/>
      <c r="ZK137" s="1"/>
      <c r="ZL137" s="1"/>
      <c r="ZM137" s="1"/>
      <c r="ZN137" s="1"/>
      <c r="ZO137" s="1"/>
      <c r="ZP137" s="1"/>
      <c r="ZQ137" s="1"/>
      <c r="ZR137" s="1"/>
      <c r="ZS137" s="1"/>
      <c r="ZT137" s="1"/>
      <c r="ZU137" s="1"/>
      <c r="ZV137" s="1"/>
      <c r="ZW137" s="1"/>
      <c r="ZX137" s="1"/>
      <c r="ZY137" s="1"/>
      <c r="ZZ137" s="1"/>
      <c r="AAA137" s="1"/>
      <c r="AAB137" s="1"/>
      <c r="AAC137" s="1"/>
      <c r="AAD137" s="1"/>
      <c r="AAE137" s="1"/>
      <c r="AAF137" s="1"/>
      <c r="AAG137" s="1"/>
      <c r="AAH137" s="1"/>
      <c r="AAI137" s="1"/>
      <c r="AAJ137" s="1"/>
      <c r="AAK137" s="1"/>
      <c r="AAL137" s="1"/>
      <c r="AAM137" s="1"/>
      <c r="AAN137" s="1"/>
      <c r="AAO137" s="1"/>
      <c r="AAP137" s="1"/>
      <c r="AAQ137" s="1"/>
      <c r="AAR137" s="1"/>
      <c r="AAS137" s="1"/>
      <c r="AAT137" s="1"/>
      <c r="AAU137" s="1"/>
      <c r="AAV137" s="1"/>
      <c r="AAW137" s="1"/>
      <c r="AAX137" s="1"/>
      <c r="AAY137" s="1"/>
      <c r="AAZ137" s="1"/>
      <c r="ABA137" s="1"/>
      <c r="ABB137" s="1"/>
      <c r="ABC137" s="1"/>
      <c r="ABD137" s="1"/>
      <c r="ABE137" s="1"/>
      <c r="ABF137" s="1"/>
      <c r="ABG137" s="1"/>
      <c r="ABH137" s="1"/>
      <c r="ABI137" s="1"/>
      <c r="ABJ137" s="1"/>
      <c r="ABK137" s="1"/>
      <c r="ABL137" s="1"/>
      <c r="ABM137" s="1"/>
      <c r="ABN137" s="1"/>
      <c r="ABO137" s="1"/>
      <c r="ABP137" s="1"/>
      <c r="ABQ137" s="1"/>
      <c r="ABR137" s="1"/>
      <c r="ABS137" s="1"/>
      <c r="ABT137" s="1"/>
      <c r="ABU137" s="1"/>
      <c r="ABV137" s="1"/>
      <c r="ABW137" s="1"/>
      <c r="ABX137" s="1"/>
      <c r="ABY137" s="1"/>
      <c r="ABZ137" s="1"/>
      <c r="ACA137" s="1"/>
      <c r="ACB137" s="1"/>
      <c r="ACC137" s="1"/>
      <c r="ACD137" s="1"/>
      <c r="ACE137" s="1"/>
      <c r="ACF137" s="1"/>
      <c r="ACG137" s="1"/>
      <c r="ACH137" s="1"/>
      <c r="ACI137" s="1"/>
      <c r="ACJ137" s="1"/>
      <c r="ACK137" s="1"/>
      <c r="ACL137" s="1"/>
      <c r="ACM137" s="1"/>
      <c r="ACN137" s="1"/>
      <c r="ACO137" s="1"/>
      <c r="ACP137" s="1"/>
      <c r="ACQ137" s="1"/>
      <c r="ACR137" s="1"/>
      <c r="ACS137" s="1"/>
      <c r="ACT137" s="1"/>
      <c r="ACU137" s="1"/>
      <c r="ACV137" s="1"/>
      <c r="ACW137" s="1"/>
      <c r="ACX137" s="1"/>
      <c r="ACY137" s="1"/>
      <c r="ACZ137" s="1"/>
      <c r="ADA137" s="1"/>
    </row>
    <row r="138" spans="1:786" s="76" customFormat="1" ht="36" x14ac:dyDescent="0.3">
      <c r="A138" s="85">
        <v>1</v>
      </c>
      <c r="B138" s="21" t="s">
        <v>443</v>
      </c>
      <c r="C138" s="22" t="s">
        <v>100</v>
      </c>
      <c r="D138" s="23"/>
      <c r="E138" s="23"/>
      <c r="F138" s="23"/>
      <c r="G138" s="74"/>
      <c r="H138" s="23">
        <v>1</v>
      </c>
      <c r="I138" s="23" t="s">
        <v>41</v>
      </c>
      <c r="J138" s="23" t="s">
        <v>235</v>
      </c>
      <c r="K138" s="25">
        <v>2003</v>
      </c>
      <c r="L138" s="86">
        <v>2003</v>
      </c>
      <c r="M138" s="27">
        <v>1200000</v>
      </c>
      <c r="N138" s="28"/>
      <c r="O138" s="28"/>
      <c r="P138" s="29" t="s">
        <v>455</v>
      </c>
      <c r="Q138" s="30" t="s">
        <v>484</v>
      </c>
      <c r="R138" s="31" t="s">
        <v>445</v>
      </c>
      <c r="S138" s="32" t="str">
        <f t="shared" si="16"/>
        <v>Al</v>
      </c>
      <c r="T138" s="33"/>
      <c r="U138" s="33"/>
      <c r="V138" s="33"/>
      <c r="W138" s="33"/>
      <c r="X138" s="33"/>
      <c r="Y138" s="33"/>
      <c r="Z138" s="33"/>
      <c r="AA138" s="1"/>
      <c r="AB138" s="34">
        <f t="shared" si="26"/>
        <v>0.63269348689507254</v>
      </c>
      <c r="AC138" s="34">
        <f t="shared" si="20"/>
        <v>0</v>
      </c>
      <c r="AD138" s="34">
        <f t="shared" si="21"/>
        <v>0</v>
      </c>
      <c r="AE138" s="34">
        <f t="shared" si="22"/>
        <v>0.63269348689507254</v>
      </c>
      <c r="AF138" s="35"/>
      <c r="AG138" s="35">
        <f t="shared" si="30"/>
        <v>0.63269348689507254</v>
      </c>
      <c r="AH138" s="35">
        <f t="shared" si="31"/>
        <v>0</v>
      </c>
      <c r="AI138" s="35">
        <f t="shared" si="32"/>
        <v>0</v>
      </c>
      <c r="AK138" s="1"/>
      <c r="AL138" s="1"/>
      <c r="AM138" s="1"/>
      <c r="AN138" s="1"/>
      <c r="AO138" s="1"/>
      <c r="AP138" s="1"/>
      <c r="AQ138" s="1"/>
      <c r="AR138" s="1"/>
      <c r="AS138" s="1"/>
      <c r="AT138" s="1"/>
      <c r="AU138" s="1"/>
      <c r="AV138" s="1"/>
      <c r="AW138" s="1"/>
      <c r="AX138" s="1"/>
      <c r="AY138" s="1"/>
      <c r="AZ138" s="1"/>
      <c r="BA138" s="1"/>
      <c r="BB138" s="1"/>
      <c r="BC138" s="1"/>
      <c r="BD138" s="1"/>
      <c r="BE138" s="1"/>
      <c r="BF138" s="1"/>
      <c r="BG138" s="1"/>
      <c r="BH138" s="1"/>
      <c r="BI138" s="1"/>
      <c r="BJ138" s="1"/>
      <c r="BK138" s="1"/>
      <c r="BL138" s="1"/>
      <c r="BM138" s="1"/>
      <c r="BN138" s="1"/>
      <c r="BO138" s="1"/>
      <c r="BP138" s="1"/>
      <c r="BQ138" s="1"/>
      <c r="BR138" s="1"/>
      <c r="BS138" s="1"/>
      <c r="BT138" s="1"/>
      <c r="BU138" s="1"/>
      <c r="BV138" s="1"/>
      <c r="BW138" s="1"/>
      <c r="BX138" s="1"/>
      <c r="BY138" s="1"/>
      <c r="BZ138" s="1"/>
      <c r="CA138" s="1"/>
      <c r="CB138" s="1"/>
      <c r="CC138" s="1"/>
      <c r="CD138" s="1"/>
      <c r="CE138" s="1"/>
      <c r="CF138" s="1"/>
      <c r="CG138" s="1"/>
      <c r="CH138" s="1"/>
      <c r="CI138" s="1"/>
      <c r="CJ138" s="1"/>
      <c r="CK138" s="1"/>
      <c r="CL138" s="1"/>
      <c r="CM138" s="1"/>
      <c r="CN138" s="1"/>
      <c r="CO138" s="1"/>
      <c r="CP138" s="1"/>
      <c r="CQ138" s="1"/>
      <c r="CR138" s="1"/>
      <c r="CS138" s="1"/>
      <c r="CT138" s="1"/>
      <c r="CU138" s="1"/>
      <c r="CV138" s="1"/>
      <c r="CW138" s="1"/>
      <c r="CX138" s="1"/>
      <c r="CY138" s="1"/>
      <c r="CZ138" s="1"/>
      <c r="DA138" s="1"/>
      <c r="DB138" s="1"/>
      <c r="DC138" s="1"/>
      <c r="DD138" s="1"/>
      <c r="DE138" s="1"/>
      <c r="DF138" s="1"/>
      <c r="DG138" s="1"/>
      <c r="DH138" s="1"/>
      <c r="DI138" s="1"/>
      <c r="DJ138" s="1"/>
      <c r="DK138" s="1"/>
      <c r="DL138" s="1"/>
      <c r="DM138" s="1"/>
      <c r="DN138" s="1"/>
      <c r="DO138" s="1"/>
      <c r="DP138" s="1"/>
      <c r="DQ138" s="1"/>
      <c r="DR138" s="1"/>
      <c r="DS138" s="1"/>
      <c r="DT138" s="1"/>
      <c r="DU138" s="1"/>
      <c r="DV138" s="1"/>
      <c r="DW138" s="1"/>
      <c r="DX138" s="1"/>
      <c r="DY138" s="1"/>
      <c r="DZ138" s="1"/>
      <c r="EA138" s="1"/>
      <c r="EB138" s="1"/>
      <c r="EC138" s="1"/>
      <c r="ED138" s="1"/>
      <c r="EE138" s="1"/>
      <c r="EF138" s="1"/>
      <c r="EG138" s="1"/>
      <c r="EH138" s="1"/>
      <c r="EI138" s="1"/>
      <c r="EJ138" s="1"/>
      <c r="EK138" s="1"/>
      <c r="EL138" s="1"/>
      <c r="EM138" s="1"/>
      <c r="EN138" s="1"/>
      <c r="EO138" s="1"/>
      <c r="EP138" s="1"/>
      <c r="EQ138" s="1"/>
      <c r="ER138" s="1"/>
      <c r="ES138" s="1"/>
      <c r="ET138" s="1"/>
      <c r="EU138" s="1"/>
      <c r="EV138" s="1"/>
      <c r="EW138" s="1"/>
      <c r="EX138" s="1"/>
      <c r="EY138" s="1"/>
      <c r="EZ138" s="1"/>
      <c r="FA138" s="1"/>
      <c r="FB138" s="1"/>
      <c r="FC138" s="1"/>
      <c r="FD138" s="1"/>
      <c r="FE138" s="1"/>
      <c r="FF138" s="1"/>
      <c r="FG138" s="1"/>
      <c r="FH138" s="1"/>
      <c r="FI138" s="1"/>
      <c r="FJ138" s="1"/>
      <c r="FK138" s="1"/>
      <c r="FL138" s="1"/>
      <c r="FM138" s="1"/>
      <c r="FN138" s="1"/>
      <c r="FO138" s="1"/>
      <c r="FP138" s="1"/>
      <c r="FQ138" s="1"/>
      <c r="FR138" s="1"/>
      <c r="FS138" s="1"/>
      <c r="FT138" s="1"/>
      <c r="FU138" s="1"/>
      <c r="FV138" s="1"/>
      <c r="FW138" s="1"/>
      <c r="FX138" s="1"/>
      <c r="FY138" s="1"/>
      <c r="FZ138" s="1"/>
      <c r="GA138" s="1"/>
      <c r="GB138" s="1"/>
      <c r="GC138" s="1"/>
      <c r="GD138" s="1"/>
      <c r="GE138" s="1"/>
      <c r="GF138" s="1"/>
      <c r="GG138" s="1"/>
      <c r="GH138" s="1"/>
      <c r="GI138" s="1"/>
      <c r="GJ138" s="1"/>
      <c r="GK138" s="1"/>
      <c r="GL138" s="1"/>
      <c r="GM138" s="1"/>
      <c r="GN138" s="1"/>
      <c r="GO138" s="1"/>
      <c r="GP138" s="1"/>
      <c r="GQ138" s="1"/>
      <c r="GR138" s="1"/>
      <c r="GS138" s="1"/>
      <c r="GT138" s="1"/>
      <c r="GU138" s="1"/>
      <c r="GV138" s="1"/>
      <c r="GW138" s="1"/>
      <c r="GX138" s="1"/>
      <c r="GY138" s="1"/>
      <c r="GZ138" s="1"/>
      <c r="HA138" s="1"/>
      <c r="HB138" s="1"/>
      <c r="HC138" s="1"/>
      <c r="HD138" s="1"/>
      <c r="HE138" s="1"/>
      <c r="HF138" s="1"/>
      <c r="HG138" s="1"/>
      <c r="HH138" s="1"/>
      <c r="HI138" s="1"/>
      <c r="HJ138" s="1"/>
      <c r="HK138" s="1"/>
      <c r="HL138" s="1"/>
      <c r="HM138" s="1"/>
      <c r="HN138" s="1"/>
      <c r="HO138" s="1"/>
      <c r="HP138" s="1"/>
      <c r="HQ138" s="1"/>
      <c r="HR138" s="1"/>
      <c r="HS138" s="1"/>
      <c r="HT138" s="1"/>
      <c r="HU138" s="1"/>
      <c r="HV138" s="1"/>
      <c r="HW138" s="1"/>
      <c r="HX138" s="1"/>
      <c r="HY138" s="1"/>
      <c r="HZ138" s="1"/>
      <c r="IA138" s="1"/>
      <c r="IB138" s="1"/>
      <c r="IC138" s="1"/>
      <c r="ID138" s="1"/>
      <c r="IE138" s="1"/>
      <c r="IF138" s="1"/>
      <c r="IG138" s="1"/>
      <c r="IH138" s="1"/>
      <c r="II138" s="1"/>
      <c r="IJ138" s="1"/>
      <c r="IK138" s="1"/>
      <c r="IL138" s="1"/>
      <c r="IM138" s="1"/>
      <c r="IN138" s="1"/>
      <c r="IO138" s="1"/>
      <c r="IP138" s="1"/>
      <c r="IQ138" s="1"/>
      <c r="IR138" s="1"/>
      <c r="IS138" s="1"/>
      <c r="IT138" s="1"/>
      <c r="IU138" s="1"/>
      <c r="IV138" s="1"/>
      <c r="IW138" s="1"/>
      <c r="IX138" s="1"/>
      <c r="IY138" s="1"/>
      <c r="IZ138" s="1"/>
      <c r="JA138" s="1"/>
      <c r="JB138" s="1"/>
      <c r="JC138" s="1"/>
      <c r="JD138" s="1"/>
      <c r="JE138" s="1"/>
      <c r="JF138" s="1"/>
      <c r="JG138" s="1"/>
      <c r="JH138" s="1"/>
      <c r="JI138" s="1"/>
      <c r="JJ138" s="1"/>
      <c r="JK138" s="1"/>
      <c r="JL138" s="1"/>
      <c r="JM138" s="1"/>
      <c r="JN138" s="1"/>
      <c r="JO138" s="1"/>
      <c r="JP138" s="1"/>
      <c r="JQ138" s="1"/>
      <c r="JR138" s="1"/>
      <c r="JS138" s="1"/>
      <c r="JT138" s="1"/>
      <c r="JU138" s="1"/>
      <c r="JV138" s="1"/>
      <c r="JW138" s="1"/>
      <c r="JX138" s="1"/>
      <c r="JY138" s="1"/>
      <c r="JZ138" s="1"/>
      <c r="KA138" s="1"/>
      <c r="KB138" s="1"/>
      <c r="KC138" s="1"/>
      <c r="KD138" s="1"/>
      <c r="KE138" s="1"/>
      <c r="KF138" s="1"/>
      <c r="KG138" s="1"/>
      <c r="KH138" s="1"/>
      <c r="KI138" s="1"/>
      <c r="KJ138" s="1"/>
      <c r="KK138" s="1"/>
      <c r="KL138" s="1"/>
      <c r="KM138" s="1"/>
      <c r="KN138" s="1"/>
      <c r="KO138" s="1"/>
      <c r="KP138" s="1"/>
      <c r="KQ138" s="1"/>
      <c r="KR138" s="1"/>
      <c r="KS138" s="1"/>
      <c r="KT138" s="1"/>
      <c r="KU138" s="1"/>
      <c r="KV138" s="1"/>
      <c r="KW138" s="1"/>
      <c r="KX138" s="1"/>
      <c r="KY138" s="1"/>
      <c r="KZ138" s="1"/>
      <c r="LA138" s="1"/>
      <c r="LB138" s="1"/>
      <c r="LC138" s="1"/>
      <c r="LD138" s="1"/>
      <c r="LE138" s="1"/>
      <c r="LF138" s="1"/>
      <c r="LG138" s="1"/>
      <c r="LH138" s="1"/>
      <c r="LI138" s="1"/>
      <c r="LJ138" s="1"/>
      <c r="LK138" s="1"/>
      <c r="LL138" s="1"/>
      <c r="LM138" s="1"/>
      <c r="LN138" s="1"/>
      <c r="LO138" s="1"/>
      <c r="LP138" s="1"/>
      <c r="LQ138" s="1"/>
      <c r="LR138" s="1"/>
      <c r="LS138" s="1"/>
      <c r="LT138" s="1"/>
      <c r="LU138" s="1"/>
      <c r="LV138" s="1"/>
      <c r="LW138" s="1"/>
      <c r="LX138" s="1"/>
      <c r="LY138" s="1"/>
      <c r="LZ138" s="1"/>
      <c r="MA138" s="1"/>
      <c r="MB138" s="1"/>
      <c r="MC138" s="1"/>
      <c r="MD138" s="1"/>
      <c r="ME138" s="1"/>
      <c r="MF138" s="1"/>
      <c r="MG138" s="1"/>
      <c r="MH138" s="1"/>
      <c r="MI138" s="1"/>
      <c r="MJ138" s="1"/>
      <c r="MK138" s="1"/>
      <c r="ML138" s="1"/>
      <c r="MM138" s="1"/>
      <c r="MN138" s="1"/>
      <c r="MO138" s="1"/>
      <c r="MP138" s="1"/>
      <c r="MQ138" s="1"/>
      <c r="MR138" s="1"/>
      <c r="MS138" s="1"/>
      <c r="MT138" s="1"/>
      <c r="MU138" s="1"/>
      <c r="MV138" s="1"/>
      <c r="MW138" s="1"/>
      <c r="MX138" s="1"/>
      <c r="MY138" s="1"/>
      <c r="MZ138" s="1"/>
      <c r="NA138" s="1"/>
      <c r="NB138" s="1"/>
      <c r="NC138" s="1"/>
      <c r="ND138" s="1"/>
      <c r="NE138" s="1"/>
      <c r="NF138" s="1"/>
      <c r="NG138" s="1"/>
      <c r="NH138" s="1"/>
      <c r="NI138" s="1"/>
      <c r="NJ138" s="1"/>
      <c r="NK138" s="1"/>
      <c r="NL138" s="1"/>
      <c r="NM138" s="1"/>
      <c r="NN138" s="1"/>
      <c r="NO138" s="1"/>
      <c r="NP138" s="1"/>
      <c r="NQ138" s="1"/>
      <c r="NR138" s="1"/>
      <c r="NS138" s="1"/>
      <c r="NT138" s="1"/>
      <c r="NU138" s="1"/>
      <c r="NV138" s="1"/>
      <c r="NW138" s="1"/>
      <c r="NX138" s="1"/>
      <c r="NY138" s="1"/>
      <c r="NZ138" s="1"/>
      <c r="OA138" s="1"/>
      <c r="OB138" s="1"/>
      <c r="OC138" s="1"/>
      <c r="OD138" s="1"/>
      <c r="OE138" s="1"/>
      <c r="OF138" s="1"/>
      <c r="OG138" s="1"/>
      <c r="OH138" s="1"/>
      <c r="OI138" s="1"/>
      <c r="OJ138" s="1"/>
      <c r="OK138" s="1"/>
      <c r="OL138" s="1"/>
      <c r="OM138" s="1"/>
      <c r="ON138" s="1"/>
      <c r="OO138" s="1"/>
      <c r="OP138" s="1"/>
      <c r="OQ138" s="1"/>
      <c r="OR138" s="1"/>
      <c r="OS138" s="1"/>
      <c r="OT138" s="1"/>
      <c r="OU138" s="1"/>
      <c r="OV138" s="1"/>
      <c r="OW138" s="1"/>
      <c r="OX138" s="1"/>
      <c r="OY138" s="1"/>
      <c r="OZ138" s="1"/>
      <c r="PA138" s="1"/>
      <c r="PB138" s="1"/>
      <c r="PC138" s="1"/>
      <c r="PD138" s="1"/>
      <c r="PE138" s="1"/>
      <c r="PF138" s="1"/>
      <c r="PG138" s="1"/>
      <c r="PH138" s="1"/>
      <c r="PI138" s="1"/>
      <c r="PJ138" s="1"/>
      <c r="PK138" s="1"/>
      <c r="PL138" s="1"/>
      <c r="PM138" s="1"/>
      <c r="PN138" s="1"/>
      <c r="PO138" s="1"/>
      <c r="PP138" s="1"/>
      <c r="PQ138" s="1"/>
      <c r="PR138" s="1"/>
      <c r="PS138" s="1"/>
      <c r="PT138" s="1"/>
      <c r="PU138" s="1"/>
      <c r="PV138" s="1"/>
      <c r="PW138" s="1"/>
      <c r="PX138" s="1"/>
      <c r="PY138" s="1"/>
      <c r="PZ138" s="1"/>
      <c r="QA138" s="1"/>
      <c r="QB138" s="1"/>
      <c r="QC138" s="1"/>
      <c r="QD138" s="1"/>
      <c r="QE138" s="1"/>
      <c r="QF138" s="1"/>
      <c r="QG138" s="1"/>
      <c r="QH138" s="1"/>
      <c r="QI138" s="1"/>
      <c r="QJ138" s="1"/>
      <c r="QK138" s="1"/>
      <c r="QL138" s="1"/>
      <c r="QM138" s="1"/>
      <c r="QN138" s="1"/>
      <c r="QO138" s="1"/>
      <c r="QP138" s="1"/>
      <c r="QQ138" s="1"/>
      <c r="QR138" s="1"/>
      <c r="QS138" s="1"/>
      <c r="QT138" s="1"/>
      <c r="QU138" s="1"/>
      <c r="QV138" s="1"/>
      <c r="QW138" s="1"/>
      <c r="QX138" s="1"/>
      <c r="QY138" s="1"/>
      <c r="QZ138" s="1"/>
      <c r="RA138" s="1"/>
      <c r="RB138" s="1"/>
      <c r="RC138" s="1"/>
      <c r="RD138" s="1"/>
      <c r="RE138" s="1"/>
      <c r="RF138" s="1"/>
      <c r="RG138" s="1"/>
      <c r="RH138" s="1"/>
      <c r="RI138" s="1"/>
      <c r="RJ138" s="1"/>
      <c r="RK138" s="1"/>
      <c r="RL138" s="1"/>
      <c r="RM138" s="1"/>
      <c r="RN138" s="1"/>
      <c r="RO138" s="1"/>
      <c r="RP138" s="1"/>
      <c r="RQ138" s="1"/>
      <c r="RR138" s="1"/>
      <c r="RS138" s="1"/>
      <c r="RT138" s="1"/>
      <c r="RU138" s="1"/>
      <c r="RV138" s="1"/>
      <c r="RW138" s="1"/>
      <c r="RX138" s="1"/>
      <c r="RY138" s="1"/>
      <c r="RZ138" s="1"/>
      <c r="SA138" s="1"/>
      <c r="SB138" s="1"/>
      <c r="SC138" s="1"/>
      <c r="SD138" s="1"/>
      <c r="SE138" s="1"/>
      <c r="SF138" s="1"/>
      <c r="SG138" s="1"/>
      <c r="SH138" s="1"/>
      <c r="SI138" s="1"/>
      <c r="SJ138" s="1"/>
      <c r="SK138" s="1"/>
      <c r="SL138" s="1"/>
      <c r="SM138" s="1"/>
      <c r="SN138" s="1"/>
      <c r="SO138" s="1"/>
      <c r="SP138" s="1"/>
      <c r="SQ138" s="1"/>
      <c r="SR138" s="1"/>
      <c r="SS138" s="1"/>
      <c r="ST138" s="1"/>
      <c r="SU138" s="1"/>
      <c r="SV138" s="1"/>
      <c r="SW138" s="1"/>
      <c r="SX138" s="1"/>
      <c r="SY138" s="1"/>
      <c r="SZ138" s="1"/>
      <c r="TA138" s="1"/>
      <c r="TB138" s="1"/>
      <c r="TC138" s="1"/>
      <c r="TD138" s="1"/>
      <c r="TE138" s="1"/>
      <c r="TF138" s="1"/>
      <c r="TG138" s="1"/>
      <c r="TH138" s="1"/>
      <c r="TI138" s="1"/>
      <c r="TJ138" s="1"/>
      <c r="TK138" s="1"/>
      <c r="TL138" s="1"/>
      <c r="TM138" s="1"/>
      <c r="TN138" s="1"/>
      <c r="TO138" s="1"/>
      <c r="TP138" s="1"/>
      <c r="TQ138" s="1"/>
      <c r="TR138" s="1"/>
      <c r="TS138" s="1"/>
      <c r="TT138" s="1"/>
      <c r="TU138" s="1"/>
      <c r="TV138" s="1"/>
      <c r="TW138" s="1"/>
      <c r="TX138" s="1"/>
      <c r="TY138" s="1"/>
      <c r="TZ138" s="1"/>
      <c r="UA138" s="1"/>
      <c r="UB138" s="1"/>
      <c r="UC138" s="1"/>
      <c r="UD138" s="1"/>
      <c r="UE138" s="1"/>
      <c r="UF138" s="1"/>
      <c r="UG138" s="1"/>
      <c r="UH138" s="1"/>
      <c r="UI138" s="1"/>
      <c r="UJ138" s="1"/>
      <c r="UK138" s="1"/>
      <c r="UL138" s="1"/>
      <c r="UM138" s="1"/>
      <c r="UN138" s="1"/>
      <c r="UO138" s="1"/>
      <c r="UP138" s="1"/>
      <c r="UQ138" s="1"/>
      <c r="UR138" s="1"/>
      <c r="US138" s="1"/>
      <c r="UT138" s="1"/>
      <c r="UU138" s="1"/>
      <c r="UV138" s="1"/>
      <c r="UW138" s="1"/>
      <c r="UX138" s="1"/>
      <c r="UY138" s="1"/>
      <c r="UZ138" s="1"/>
      <c r="VA138" s="1"/>
      <c r="VB138" s="1"/>
      <c r="VC138" s="1"/>
      <c r="VD138" s="1"/>
      <c r="VE138" s="1"/>
      <c r="VF138" s="1"/>
      <c r="VG138" s="1"/>
      <c r="VH138" s="1"/>
      <c r="VI138" s="1"/>
      <c r="VJ138" s="1"/>
      <c r="VK138" s="1"/>
      <c r="VL138" s="1"/>
      <c r="VM138" s="1"/>
      <c r="VN138" s="1"/>
      <c r="VO138" s="1"/>
      <c r="VP138" s="1"/>
      <c r="VQ138" s="1"/>
      <c r="VR138" s="1"/>
      <c r="VS138" s="1"/>
      <c r="VT138" s="1"/>
      <c r="VU138" s="1"/>
      <c r="VV138" s="1"/>
      <c r="VW138" s="1"/>
      <c r="VX138" s="1"/>
      <c r="VY138" s="1"/>
      <c r="VZ138" s="1"/>
      <c r="WA138" s="1"/>
      <c r="WB138" s="1"/>
      <c r="WC138" s="1"/>
      <c r="WD138" s="1"/>
      <c r="WE138" s="1"/>
      <c r="WF138" s="1"/>
      <c r="WG138" s="1"/>
      <c r="WH138" s="1"/>
      <c r="WI138" s="1"/>
      <c r="WJ138" s="1"/>
      <c r="WK138" s="1"/>
      <c r="WL138" s="1"/>
      <c r="WM138" s="1"/>
      <c r="WN138" s="1"/>
      <c r="WO138" s="1"/>
      <c r="WP138" s="1"/>
      <c r="WQ138" s="1"/>
      <c r="WR138" s="1"/>
      <c r="WS138" s="1"/>
      <c r="WT138" s="1"/>
      <c r="WU138" s="1"/>
      <c r="WV138" s="1"/>
      <c r="WW138" s="1"/>
      <c r="WX138" s="1"/>
      <c r="WY138" s="1"/>
      <c r="WZ138" s="1"/>
      <c r="XA138" s="1"/>
      <c r="XB138" s="1"/>
      <c r="XC138" s="1"/>
      <c r="XD138" s="1"/>
      <c r="XE138" s="1"/>
      <c r="XF138" s="1"/>
      <c r="XG138" s="1"/>
      <c r="XH138" s="1"/>
      <c r="XI138" s="1"/>
      <c r="XJ138" s="1"/>
      <c r="XK138" s="1"/>
      <c r="XL138" s="1"/>
      <c r="XM138" s="1"/>
      <c r="XN138" s="1"/>
      <c r="XO138" s="1"/>
      <c r="XP138" s="1"/>
      <c r="XQ138" s="1"/>
      <c r="XR138" s="1"/>
      <c r="XS138" s="1"/>
      <c r="XT138" s="1"/>
      <c r="XU138" s="1"/>
      <c r="XV138" s="1"/>
      <c r="XW138" s="1"/>
      <c r="XX138" s="1"/>
      <c r="XY138" s="1"/>
      <c r="XZ138" s="1"/>
      <c r="YA138" s="1"/>
      <c r="YB138" s="1"/>
      <c r="YC138" s="1"/>
      <c r="YD138" s="1"/>
      <c r="YE138" s="1"/>
      <c r="YF138" s="1"/>
      <c r="YG138" s="1"/>
      <c r="YH138" s="1"/>
      <c r="YI138" s="1"/>
      <c r="YJ138" s="1"/>
      <c r="YK138" s="1"/>
      <c r="YL138" s="1"/>
      <c r="YM138" s="1"/>
      <c r="YN138" s="1"/>
      <c r="YO138" s="1"/>
      <c r="YP138" s="1"/>
      <c r="YQ138" s="1"/>
      <c r="YR138" s="1"/>
      <c r="YS138" s="1"/>
      <c r="YT138" s="1"/>
      <c r="YU138" s="1"/>
      <c r="YV138" s="1"/>
      <c r="YW138" s="1"/>
      <c r="YX138" s="1"/>
      <c r="YY138" s="1"/>
      <c r="YZ138" s="1"/>
      <c r="ZA138" s="1"/>
      <c r="ZB138" s="1"/>
      <c r="ZC138" s="1"/>
      <c r="ZD138" s="1"/>
      <c r="ZE138" s="1"/>
      <c r="ZF138" s="1"/>
      <c r="ZG138" s="1"/>
      <c r="ZH138" s="1"/>
      <c r="ZI138" s="1"/>
      <c r="ZJ138" s="1"/>
      <c r="ZK138" s="1"/>
      <c r="ZL138" s="1"/>
      <c r="ZM138" s="1"/>
      <c r="ZN138" s="1"/>
      <c r="ZO138" s="1"/>
      <c r="ZP138" s="1"/>
      <c r="ZQ138" s="1"/>
      <c r="ZR138" s="1"/>
      <c r="ZS138" s="1"/>
      <c r="ZT138" s="1"/>
      <c r="ZU138" s="1"/>
      <c r="ZV138" s="1"/>
      <c r="ZW138" s="1"/>
      <c r="ZX138" s="1"/>
      <c r="ZY138" s="1"/>
      <c r="ZZ138" s="1"/>
      <c r="AAA138" s="1"/>
      <c r="AAB138" s="1"/>
      <c r="AAC138" s="1"/>
      <c r="AAD138" s="1"/>
      <c r="AAE138" s="1"/>
      <c r="AAF138" s="1"/>
      <c r="AAG138" s="1"/>
      <c r="AAH138" s="1"/>
      <c r="AAI138" s="1"/>
      <c r="AAJ138" s="1"/>
      <c r="AAK138" s="1"/>
      <c r="AAL138" s="1"/>
      <c r="AAM138" s="1"/>
      <c r="AAN138" s="1"/>
      <c r="AAO138" s="1"/>
      <c r="AAP138" s="1"/>
      <c r="AAQ138" s="1"/>
      <c r="AAR138" s="1"/>
      <c r="AAS138" s="1"/>
      <c r="AAT138" s="1"/>
      <c r="AAU138" s="1"/>
      <c r="AAV138" s="1"/>
      <c r="AAW138" s="1"/>
      <c r="AAX138" s="1"/>
      <c r="AAY138" s="1"/>
      <c r="AAZ138" s="1"/>
      <c r="ABA138" s="1"/>
      <c r="ABB138" s="1"/>
      <c r="ABC138" s="1"/>
      <c r="ABD138" s="1"/>
      <c r="ABE138" s="1"/>
      <c r="ABF138" s="1"/>
      <c r="ABG138" s="1"/>
      <c r="ABH138" s="1"/>
      <c r="ABI138" s="1"/>
      <c r="ABJ138" s="1"/>
      <c r="ABK138" s="1"/>
      <c r="ABL138" s="1"/>
      <c r="ABM138" s="1"/>
      <c r="ABN138" s="1"/>
      <c r="ABO138" s="1"/>
      <c r="ABP138" s="1"/>
      <c r="ABQ138" s="1"/>
      <c r="ABR138" s="1"/>
      <c r="ABS138" s="1"/>
      <c r="ABT138" s="1"/>
      <c r="ABU138" s="1"/>
      <c r="ABV138" s="1"/>
      <c r="ABW138" s="1"/>
      <c r="ABX138" s="1"/>
      <c r="ABY138" s="1"/>
      <c r="ABZ138" s="1"/>
      <c r="ACA138" s="1"/>
      <c r="ACB138" s="1"/>
      <c r="ACC138" s="1"/>
      <c r="ACD138" s="1"/>
      <c r="ACE138" s="1"/>
      <c r="ACF138" s="1"/>
      <c r="ACG138" s="1"/>
      <c r="ACH138" s="1"/>
      <c r="ACI138" s="1"/>
      <c r="ACJ138" s="1"/>
      <c r="ACK138" s="1"/>
      <c r="ACL138" s="1"/>
      <c r="ACM138" s="1"/>
      <c r="ACN138" s="1"/>
      <c r="ACO138" s="1"/>
      <c r="ACP138" s="1"/>
      <c r="ACQ138" s="1"/>
      <c r="ACR138" s="1"/>
      <c r="ACS138" s="1"/>
      <c r="ACT138" s="1"/>
      <c r="ACU138" s="1"/>
      <c r="ACV138" s="1"/>
      <c r="ACW138" s="1"/>
      <c r="ACX138" s="1"/>
      <c r="ACY138" s="1"/>
      <c r="ACZ138" s="1"/>
      <c r="ADA138" s="1"/>
    </row>
    <row r="139" spans="1:786" s="76" customFormat="1" ht="15.6" x14ac:dyDescent="0.3">
      <c r="A139" s="40">
        <v>3</v>
      </c>
      <c r="B139" s="21" t="s">
        <v>485</v>
      </c>
      <c r="C139" s="22" t="s">
        <v>40</v>
      </c>
      <c r="D139" s="23" t="s">
        <v>204</v>
      </c>
      <c r="E139" s="23" t="s">
        <v>222</v>
      </c>
      <c r="F139" s="23"/>
      <c r="G139" s="74"/>
      <c r="H139" s="23">
        <v>1</v>
      </c>
      <c r="I139" s="23" t="s">
        <v>71</v>
      </c>
      <c r="J139" s="23" t="s">
        <v>42</v>
      </c>
      <c r="K139" s="25">
        <v>2002</v>
      </c>
      <c r="L139" s="26">
        <v>37568</v>
      </c>
      <c r="M139" s="27">
        <v>4500</v>
      </c>
      <c r="N139" s="28"/>
      <c r="O139" s="28"/>
      <c r="P139" s="29" t="s">
        <v>409</v>
      </c>
      <c r="Q139" s="30" t="s">
        <v>486</v>
      </c>
      <c r="R139" s="31" t="s">
        <v>487</v>
      </c>
      <c r="S139" s="32" t="str">
        <f t="shared" si="16"/>
        <v>Cu</v>
      </c>
      <c r="T139" s="33">
        <v>580</v>
      </c>
      <c r="U139" s="33">
        <v>1.1000000000000001</v>
      </c>
      <c r="V139" s="33"/>
      <c r="W139" s="33">
        <v>1.1000000000000001</v>
      </c>
      <c r="X139" s="33" t="s">
        <v>488</v>
      </c>
      <c r="Y139" s="33">
        <v>200</v>
      </c>
      <c r="Z139" s="33" t="s">
        <v>320</v>
      </c>
      <c r="AA139" s="1"/>
      <c r="AB139" s="34">
        <f t="shared" si="26"/>
        <v>2.3726005758565221E-3</v>
      </c>
      <c r="AC139" s="34">
        <f t="shared" si="20"/>
        <v>0</v>
      </c>
      <c r="AD139" s="34">
        <f t="shared" si="21"/>
        <v>0</v>
      </c>
      <c r="AE139" s="34">
        <f t="shared" si="22"/>
        <v>2.3726005758565221E-3</v>
      </c>
      <c r="AF139" s="35"/>
      <c r="AG139" s="35">
        <f t="shared" si="30"/>
        <v>0</v>
      </c>
      <c r="AH139" s="35">
        <f t="shared" si="31"/>
        <v>0</v>
      </c>
      <c r="AI139" s="35">
        <f t="shared" si="32"/>
        <v>2.3726005758565221E-3</v>
      </c>
      <c r="AK139" s="1"/>
      <c r="AL139" s="1"/>
      <c r="AM139" s="1"/>
      <c r="AN139" s="1"/>
      <c r="AO139" s="1"/>
      <c r="AP139" s="1"/>
      <c r="AQ139" s="1"/>
      <c r="AR139" s="1"/>
      <c r="AS139" s="1"/>
      <c r="AT139" s="1"/>
      <c r="AU139" s="1"/>
      <c r="AV139" s="1"/>
      <c r="AW139" s="1"/>
      <c r="AX139" s="1"/>
      <c r="AY139" s="1"/>
      <c r="AZ139" s="1"/>
      <c r="BA139" s="1"/>
      <c r="BB139" s="1"/>
      <c r="BC139" s="1"/>
      <c r="BD139" s="1"/>
      <c r="BE139" s="1"/>
      <c r="BF139" s="1"/>
      <c r="BG139" s="1"/>
      <c r="BH139" s="1"/>
      <c r="BI139" s="1"/>
      <c r="BJ139" s="1"/>
      <c r="BK139" s="1"/>
      <c r="BL139" s="1"/>
      <c r="BM139" s="1"/>
      <c r="BN139" s="1"/>
      <c r="BO139" s="1"/>
      <c r="BP139" s="1"/>
      <c r="BQ139" s="1"/>
      <c r="BR139" s="1"/>
      <c r="BS139" s="1"/>
      <c r="BT139" s="1"/>
      <c r="BU139" s="1"/>
      <c r="BV139" s="1"/>
      <c r="BW139" s="1"/>
      <c r="BX139" s="1"/>
      <c r="BY139" s="1"/>
      <c r="BZ139" s="1"/>
      <c r="CA139" s="1"/>
      <c r="CB139" s="1"/>
      <c r="CC139" s="1"/>
      <c r="CD139" s="1"/>
      <c r="CE139" s="1"/>
      <c r="CF139" s="1"/>
      <c r="CG139" s="1"/>
      <c r="CH139" s="1"/>
      <c r="CI139" s="1"/>
      <c r="CJ139" s="1"/>
      <c r="CK139" s="1"/>
      <c r="CL139" s="1"/>
      <c r="CM139" s="1"/>
      <c r="CN139" s="1"/>
      <c r="CO139" s="1"/>
      <c r="CP139" s="1"/>
      <c r="CQ139" s="1"/>
      <c r="CR139" s="1"/>
      <c r="CS139" s="1"/>
      <c r="CT139" s="1"/>
      <c r="CU139" s="1"/>
      <c r="CV139" s="1"/>
      <c r="CW139" s="1"/>
      <c r="CX139" s="1"/>
      <c r="CY139" s="1"/>
      <c r="CZ139" s="1"/>
      <c r="DA139" s="1"/>
      <c r="DB139" s="1"/>
      <c r="DC139" s="1"/>
      <c r="DD139" s="1"/>
      <c r="DE139" s="1"/>
      <c r="DF139" s="1"/>
      <c r="DG139" s="1"/>
      <c r="DH139" s="1"/>
      <c r="DI139" s="1"/>
      <c r="DJ139" s="1"/>
      <c r="DK139" s="1"/>
      <c r="DL139" s="1"/>
      <c r="DM139" s="1"/>
      <c r="DN139" s="1"/>
      <c r="DO139" s="1"/>
      <c r="DP139" s="1"/>
      <c r="DQ139" s="1"/>
      <c r="DR139" s="1"/>
      <c r="DS139" s="1"/>
      <c r="DT139" s="1"/>
      <c r="DU139" s="1"/>
      <c r="DV139" s="1"/>
      <c r="DW139" s="1"/>
      <c r="DX139" s="1"/>
      <c r="DY139" s="1"/>
      <c r="DZ139" s="1"/>
      <c r="EA139" s="1"/>
      <c r="EB139" s="1"/>
      <c r="EC139" s="1"/>
      <c r="ED139" s="1"/>
      <c r="EE139" s="1"/>
      <c r="EF139" s="1"/>
      <c r="EG139" s="1"/>
      <c r="EH139" s="1"/>
      <c r="EI139" s="1"/>
      <c r="EJ139" s="1"/>
      <c r="EK139" s="1"/>
      <c r="EL139" s="1"/>
      <c r="EM139" s="1"/>
      <c r="EN139" s="1"/>
      <c r="EO139" s="1"/>
      <c r="EP139" s="1"/>
      <c r="EQ139" s="1"/>
      <c r="ER139" s="1"/>
      <c r="ES139" s="1"/>
      <c r="ET139" s="1"/>
      <c r="EU139" s="1"/>
      <c r="EV139" s="1"/>
      <c r="EW139" s="1"/>
      <c r="EX139" s="1"/>
      <c r="EY139" s="1"/>
      <c r="EZ139" s="1"/>
      <c r="FA139" s="1"/>
      <c r="FB139" s="1"/>
      <c r="FC139" s="1"/>
      <c r="FD139" s="1"/>
      <c r="FE139" s="1"/>
      <c r="FF139" s="1"/>
      <c r="FG139" s="1"/>
      <c r="FH139" s="1"/>
      <c r="FI139" s="1"/>
      <c r="FJ139" s="1"/>
      <c r="FK139" s="1"/>
      <c r="FL139" s="1"/>
      <c r="FM139" s="1"/>
      <c r="FN139" s="1"/>
      <c r="FO139" s="1"/>
      <c r="FP139" s="1"/>
      <c r="FQ139" s="1"/>
      <c r="FR139" s="1"/>
      <c r="FS139" s="1"/>
      <c r="FT139" s="1"/>
      <c r="FU139" s="1"/>
      <c r="FV139" s="1"/>
      <c r="FW139" s="1"/>
      <c r="FX139" s="1"/>
      <c r="FY139" s="1"/>
      <c r="FZ139" s="1"/>
      <c r="GA139" s="1"/>
      <c r="GB139" s="1"/>
      <c r="GC139" s="1"/>
      <c r="GD139" s="1"/>
      <c r="GE139" s="1"/>
      <c r="GF139" s="1"/>
      <c r="GG139" s="1"/>
      <c r="GH139" s="1"/>
      <c r="GI139" s="1"/>
      <c r="GJ139" s="1"/>
      <c r="GK139" s="1"/>
      <c r="GL139" s="1"/>
      <c r="GM139" s="1"/>
      <c r="GN139" s="1"/>
      <c r="GO139" s="1"/>
      <c r="GP139" s="1"/>
      <c r="GQ139" s="1"/>
      <c r="GR139" s="1"/>
      <c r="GS139" s="1"/>
      <c r="GT139" s="1"/>
      <c r="GU139" s="1"/>
      <c r="GV139" s="1"/>
      <c r="GW139" s="1"/>
      <c r="GX139" s="1"/>
      <c r="GY139" s="1"/>
      <c r="GZ139" s="1"/>
      <c r="HA139" s="1"/>
      <c r="HB139" s="1"/>
      <c r="HC139" s="1"/>
      <c r="HD139" s="1"/>
      <c r="HE139" s="1"/>
      <c r="HF139" s="1"/>
      <c r="HG139" s="1"/>
      <c r="HH139" s="1"/>
      <c r="HI139" s="1"/>
      <c r="HJ139" s="1"/>
      <c r="HK139" s="1"/>
      <c r="HL139" s="1"/>
      <c r="HM139" s="1"/>
      <c r="HN139" s="1"/>
      <c r="HO139" s="1"/>
      <c r="HP139" s="1"/>
      <c r="HQ139" s="1"/>
      <c r="HR139" s="1"/>
      <c r="HS139" s="1"/>
      <c r="HT139" s="1"/>
      <c r="HU139" s="1"/>
      <c r="HV139" s="1"/>
      <c r="HW139" s="1"/>
      <c r="HX139" s="1"/>
      <c r="HY139" s="1"/>
      <c r="HZ139" s="1"/>
      <c r="IA139" s="1"/>
      <c r="IB139" s="1"/>
      <c r="IC139" s="1"/>
      <c r="ID139" s="1"/>
      <c r="IE139" s="1"/>
      <c r="IF139" s="1"/>
      <c r="IG139" s="1"/>
      <c r="IH139" s="1"/>
      <c r="II139" s="1"/>
      <c r="IJ139" s="1"/>
      <c r="IK139" s="1"/>
      <c r="IL139" s="1"/>
      <c r="IM139" s="1"/>
      <c r="IN139" s="1"/>
      <c r="IO139" s="1"/>
      <c r="IP139" s="1"/>
      <c r="IQ139" s="1"/>
      <c r="IR139" s="1"/>
      <c r="IS139" s="1"/>
      <c r="IT139" s="1"/>
      <c r="IU139" s="1"/>
      <c r="IV139" s="1"/>
      <c r="IW139" s="1"/>
      <c r="IX139" s="1"/>
      <c r="IY139" s="1"/>
      <c r="IZ139" s="1"/>
      <c r="JA139" s="1"/>
      <c r="JB139" s="1"/>
      <c r="JC139" s="1"/>
      <c r="JD139" s="1"/>
      <c r="JE139" s="1"/>
      <c r="JF139" s="1"/>
      <c r="JG139" s="1"/>
      <c r="JH139" s="1"/>
      <c r="JI139" s="1"/>
      <c r="JJ139" s="1"/>
      <c r="JK139" s="1"/>
      <c r="JL139" s="1"/>
      <c r="JM139" s="1"/>
      <c r="JN139" s="1"/>
      <c r="JO139" s="1"/>
      <c r="JP139" s="1"/>
      <c r="JQ139" s="1"/>
      <c r="JR139" s="1"/>
      <c r="JS139" s="1"/>
      <c r="JT139" s="1"/>
      <c r="JU139" s="1"/>
      <c r="JV139" s="1"/>
      <c r="JW139" s="1"/>
      <c r="JX139" s="1"/>
      <c r="JY139" s="1"/>
      <c r="JZ139" s="1"/>
      <c r="KA139" s="1"/>
      <c r="KB139" s="1"/>
      <c r="KC139" s="1"/>
      <c r="KD139" s="1"/>
      <c r="KE139" s="1"/>
      <c r="KF139" s="1"/>
      <c r="KG139" s="1"/>
      <c r="KH139" s="1"/>
      <c r="KI139" s="1"/>
      <c r="KJ139" s="1"/>
      <c r="KK139" s="1"/>
      <c r="KL139" s="1"/>
      <c r="KM139" s="1"/>
      <c r="KN139" s="1"/>
      <c r="KO139" s="1"/>
      <c r="KP139" s="1"/>
      <c r="KQ139" s="1"/>
      <c r="KR139" s="1"/>
      <c r="KS139" s="1"/>
      <c r="KT139" s="1"/>
      <c r="KU139" s="1"/>
      <c r="KV139" s="1"/>
      <c r="KW139" s="1"/>
      <c r="KX139" s="1"/>
      <c r="KY139" s="1"/>
      <c r="KZ139" s="1"/>
      <c r="LA139" s="1"/>
      <c r="LB139" s="1"/>
      <c r="LC139" s="1"/>
      <c r="LD139" s="1"/>
      <c r="LE139" s="1"/>
      <c r="LF139" s="1"/>
      <c r="LG139" s="1"/>
      <c r="LH139" s="1"/>
      <c r="LI139" s="1"/>
      <c r="LJ139" s="1"/>
      <c r="LK139" s="1"/>
      <c r="LL139" s="1"/>
      <c r="LM139" s="1"/>
      <c r="LN139" s="1"/>
      <c r="LO139" s="1"/>
      <c r="LP139" s="1"/>
      <c r="LQ139" s="1"/>
      <c r="LR139" s="1"/>
      <c r="LS139" s="1"/>
      <c r="LT139" s="1"/>
      <c r="LU139" s="1"/>
      <c r="LV139" s="1"/>
      <c r="LW139" s="1"/>
      <c r="LX139" s="1"/>
      <c r="LY139" s="1"/>
      <c r="LZ139" s="1"/>
      <c r="MA139" s="1"/>
      <c r="MB139" s="1"/>
      <c r="MC139" s="1"/>
      <c r="MD139" s="1"/>
      <c r="ME139" s="1"/>
      <c r="MF139" s="1"/>
      <c r="MG139" s="1"/>
      <c r="MH139" s="1"/>
      <c r="MI139" s="1"/>
      <c r="MJ139" s="1"/>
      <c r="MK139" s="1"/>
      <c r="ML139" s="1"/>
      <c r="MM139" s="1"/>
      <c r="MN139" s="1"/>
      <c r="MO139" s="1"/>
      <c r="MP139" s="1"/>
      <c r="MQ139" s="1"/>
      <c r="MR139" s="1"/>
      <c r="MS139" s="1"/>
      <c r="MT139" s="1"/>
      <c r="MU139" s="1"/>
      <c r="MV139" s="1"/>
      <c r="MW139" s="1"/>
      <c r="MX139" s="1"/>
      <c r="MY139" s="1"/>
      <c r="MZ139" s="1"/>
      <c r="NA139" s="1"/>
      <c r="NB139" s="1"/>
      <c r="NC139" s="1"/>
      <c r="ND139" s="1"/>
      <c r="NE139" s="1"/>
      <c r="NF139" s="1"/>
      <c r="NG139" s="1"/>
      <c r="NH139" s="1"/>
      <c r="NI139" s="1"/>
      <c r="NJ139" s="1"/>
      <c r="NK139" s="1"/>
      <c r="NL139" s="1"/>
      <c r="NM139" s="1"/>
      <c r="NN139" s="1"/>
      <c r="NO139" s="1"/>
      <c r="NP139" s="1"/>
      <c r="NQ139" s="1"/>
      <c r="NR139" s="1"/>
      <c r="NS139" s="1"/>
      <c r="NT139" s="1"/>
      <c r="NU139" s="1"/>
      <c r="NV139" s="1"/>
      <c r="NW139" s="1"/>
      <c r="NX139" s="1"/>
      <c r="NY139" s="1"/>
      <c r="NZ139" s="1"/>
      <c r="OA139" s="1"/>
      <c r="OB139" s="1"/>
      <c r="OC139" s="1"/>
      <c r="OD139" s="1"/>
      <c r="OE139" s="1"/>
      <c r="OF139" s="1"/>
      <c r="OG139" s="1"/>
      <c r="OH139" s="1"/>
      <c r="OI139" s="1"/>
      <c r="OJ139" s="1"/>
      <c r="OK139" s="1"/>
      <c r="OL139" s="1"/>
      <c r="OM139" s="1"/>
      <c r="ON139" s="1"/>
      <c r="OO139" s="1"/>
      <c r="OP139" s="1"/>
      <c r="OQ139" s="1"/>
      <c r="OR139" s="1"/>
      <c r="OS139" s="1"/>
      <c r="OT139" s="1"/>
      <c r="OU139" s="1"/>
      <c r="OV139" s="1"/>
      <c r="OW139" s="1"/>
      <c r="OX139" s="1"/>
      <c r="OY139" s="1"/>
      <c r="OZ139" s="1"/>
      <c r="PA139" s="1"/>
      <c r="PB139" s="1"/>
      <c r="PC139" s="1"/>
      <c r="PD139" s="1"/>
      <c r="PE139" s="1"/>
      <c r="PF139" s="1"/>
      <c r="PG139" s="1"/>
      <c r="PH139" s="1"/>
      <c r="PI139" s="1"/>
      <c r="PJ139" s="1"/>
      <c r="PK139" s="1"/>
      <c r="PL139" s="1"/>
      <c r="PM139" s="1"/>
      <c r="PN139" s="1"/>
      <c r="PO139" s="1"/>
      <c r="PP139" s="1"/>
      <c r="PQ139" s="1"/>
      <c r="PR139" s="1"/>
      <c r="PS139" s="1"/>
      <c r="PT139" s="1"/>
      <c r="PU139" s="1"/>
      <c r="PV139" s="1"/>
      <c r="PW139" s="1"/>
      <c r="PX139" s="1"/>
      <c r="PY139" s="1"/>
      <c r="PZ139" s="1"/>
      <c r="QA139" s="1"/>
      <c r="QB139" s="1"/>
      <c r="QC139" s="1"/>
      <c r="QD139" s="1"/>
      <c r="QE139" s="1"/>
      <c r="QF139" s="1"/>
      <c r="QG139" s="1"/>
      <c r="QH139" s="1"/>
      <c r="QI139" s="1"/>
      <c r="QJ139" s="1"/>
      <c r="QK139" s="1"/>
      <c r="QL139" s="1"/>
      <c r="QM139" s="1"/>
      <c r="QN139" s="1"/>
      <c r="QO139" s="1"/>
      <c r="QP139" s="1"/>
      <c r="QQ139" s="1"/>
      <c r="QR139" s="1"/>
      <c r="QS139" s="1"/>
      <c r="QT139" s="1"/>
      <c r="QU139" s="1"/>
      <c r="QV139" s="1"/>
      <c r="QW139" s="1"/>
      <c r="QX139" s="1"/>
      <c r="QY139" s="1"/>
      <c r="QZ139" s="1"/>
      <c r="RA139" s="1"/>
      <c r="RB139" s="1"/>
      <c r="RC139" s="1"/>
      <c r="RD139" s="1"/>
      <c r="RE139" s="1"/>
      <c r="RF139" s="1"/>
      <c r="RG139" s="1"/>
      <c r="RH139" s="1"/>
      <c r="RI139" s="1"/>
      <c r="RJ139" s="1"/>
      <c r="RK139" s="1"/>
      <c r="RL139" s="1"/>
      <c r="RM139" s="1"/>
      <c r="RN139" s="1"/>
      <c r="RO139" s="1"/>
      <c r="RP139" s="1"/>
      <c r="RQ139" s="1"/>
      <c r="RR139" s="1"/>
      <c r="RS139" s="1"/>
      <c r="RT139" s="1"/>
      <c r="RU139" s="1"/>
      <c r="RV139" s="1"/>
      <c r="RW139" s="1"/>
      <c r="RX139" s="1"/>
      <c r="RY139" s="1"/>
      <c r="RZ139" s="1"/>
      <c r="SA139" s="1"/>
      <c r="SB139" s="1"/>
      <c r="SC139" s="1"/>
      <c r="SD139" s="1"/>
      <c r="SE139" s="1"/>
      <c r="SF139" s="1"/>
      <c r="SG139" s="1"/>
      <c r="SH139" s="1"/>
      <c r="SI139" s="1"/>
      <c r="SJ139" s="1"/>
      <c r="SK139" s="1"/>
      <c r="SL139" s="1"/>
      <c r="SM139" s="1"/>
      <c r="SN139" s="1"/>
      <c r="SO139" s="1"/>
      <c r="SP139" s="1"/>
      <c r="SQ139" s="1"/>
      <c r="SR139" s="1"/>
      <c r="SS139" s="1"/>
      <c r="ST139" s="1"/>
      <c r="SU139" s="1"/>
      <c r="SV139" s="1"/>
      <c r="SW139" s="1"/>
      <c r="SX139" s="1"/>
      <c r="SY139" s="1"/>
      <c r="SZ139" s="1"/>
      <c r="TA139" s="1"/>
      <c r="TB139" s="1"/>
      <c r="TC139" s="1"/>
      <c r="TD139" s="1"/>
      <c r="TE139" s="1"/>
      <c r="TF139" s="1"/>
      <c r="TG139" s="1"/>
      <c r="TH139" s="1"/>
      <c r="TI139" s="1"/>
      <c r="TJ139" s="1"/>
      <c r="TK139" s="1"/>
      <c r="TL139" s="1"/>
      <c r="TM139" s="1"/>
      <c r="TN139" s="1"/>
      <c r="TO139" s="1"/>
      <c r="TP139" s="1"/>
      <c r="TQ139" s="1"/>
      <c r="TR139" s="1"/>
      <c r="TS139" s="1"/>
      <c r="TT139" s="1"/>
      <c r="TU139" s="1"/>
      <c r="TV139" s="1"/>
      <c r="TW139" s="1"/>
      <c r="TX139" s="1"/>
      <c r="TY139" s="1"/>
      <c r="TZ139" s="1"/>
      <c r="UA139" s="1"/>
      <c r="UB139" s="1"/>
      <c r="UC139" s="1"/>
      <c r="UD139" s="1"/>
      <c r="UE139" s="1"/>
      <c r="UF139" s="1"/>
      <c r="UG139" s="1"/>
      <c r="UH139" s="1"/>
      <c r="UI139" s="1"/>
      <c r="UJ139" s="1"/>
      <c r="UK139" s="1"/>
      <c r="UL139" s="1"/>
      <c r="UM139" s="1"/>
      <c r="UN139" s="1"/>
      <c r="UO139" s="1"/>
      <c r="UP139" s="1"/>
      <c r="UQ139" s="1"/>
      <c r="UR139" s="1"/>
      <c r="US139" s="1"/>
      <c r="UT139" s="1"/>
      <c r="UU139" s="1"/>
      <c r="UV139" s="1"/>
      <c r="UW139" s="1"/>
      <c r="UX139" s="1"/>
      <c r="UY139" s="1"/>
      <c r="UZ139" s="1"/>
      <c r="VA139" s="1"/>
      <c r="VB139" s="1"/>
      <c r="VC139" s="1"/>
      <c r="VD139" s="1"/>
      <c r="VE139" s="1"/>
      <c r="VF139" s="1"/>
      <c r="VG139" s="1"/>
      <c r="VH139" s="1"/>
      <c r="VI139" s="1"/>
      <c r="VJ139" s="1"/>
      <c r="VK139" s="1"/>
      <c r="VL139" s="1"/>
      <c r="VM139" s="1"/>
      <c r="VN139" s="1"/>
      <c r="VO139" s="1"/>
      <c r="VP139" s="1"/>
      <c r="VQ139" s="1"/>
      <c r="VR139" s="1"/>
      <c r="VS139" s="1"/>
      <c r="VT139" s="1"/>
      <c r="VU139" s="1"/>
      <c r="VV139" s="1"/>
      <c r="VW139" s="1"/>
      <c r="VX139" s="1"/>
      <c r="VY139" s="1"/>
      <c r="VZ139" s="1"/>
      <c r="WA139" s="1"/>
      <c r="WB139" s="1"/>
      <c r="WC139" s="1"/>
      <c r="WD139" s="1"/>
      <c r="WE139" s="1"/>
      <c r="WF139" s="1"/>
      <c r="WG139" s="1"/>
      <c r="WH139" s="1"/>
      <c r="WI139" s="1"/>
      <c r="WJ139" s="1"/>
      <c r="WK139" s="1"/>
      <c r="WL139" s="1"/>
      <c r="WM139" s="1"/>
      <c r="WN139" s="1"/>
      <c r="WO139" s="1"/>
      <c r="WP139" s="1"/>
      <c r="WQ139" s="1"/>
      <c r="WR139" s="1"/>
      <c r="WS139" s="1"/>
      <c r="WT139" s="1"/>
      <c r="WU139" s="1"/>
      <c r="WV139" s="1"/>
      <c r="WW139" s="1"/>
      <c r="WX139" s="1"/>
      <c r="WY139" s="1"/>
      <c r="WZ139" s="1"/>
      <c r="XA139" s="1"/>
      <c r="XB139" s="1"/>
      <c r="XC139" s="1"/>
      <c r="XD139" s="1"/>
      <c r="XE139" s="1"/>
      <c r="XF139" s="1"/>
      <c r="XG139" s="1"/>
      <c r="XH139" s="1"/>
      <c r="XI139" s="1"/>
      <c r="XJ139" s="1"/>
      <c r="XK139" s="1"/>
      <c r="XL139" s="1"/>
      <c r="XM139" s="1"/>
      <c r="XN139" s="1"/>
      <c r="XO139" s="1"/>
      <c r="XP139" s="1"/>
      <c r="XQ139" s="1"/>
      <c r="XR139" s="1"/>
      <c r="XS139" s="1"/>
      <c r="XT139" s="1"/>
      <c r="XU139" s="1"/>
      <c r="XV139" s="1"/>
      <c r="XW139" s="1"/>
      <c r="XX139" s="1"/>
      <c r="XY139" s="1"/>
      <c r="XZ139" s="1"/>
      <c r="YA139" s="1"/>
      <c r="YB139" s="1"/>
      <c r="YC139" s="1"/>
      <c r="YD139" s="1"/>
      <c r="YE139" s="1"/>
      <c r="YF139" s="1"/>
      <c r="YG139" s="1"/>
      <c r="YH139" s="1"/>
      <c r="YI139" s="1"/>
      <c r="YJ139" s="1"/>
      <c r="YK139" s="1"/>
      <c r="YL139" s="1"/>
      <c r="YM139" s="1"/>
      <c r="YN139" s="1"/>
      <c r="YO139" s="1"/>
      <c r="YP139" s="1"/>
      <c r="YQ139" s="1"/>
      <c r="YR139" s="1"/>
      <c r="YS139" s="1"/>
      <c r="YT139" s="1"/>
      <c r="YU139" s="1"/>
      <c r="YV139" s="1"/>
      <c r="YW139" s="1"/>
      <c r="YX139" s="1"/>
      <c r="YY139" s="1"/>
      <c r="YZ139" s="1"/>
      <c r="ZA139" s="1"/>
      <c r="ZB139" s="1"/>
      <c r="ZC139" s="1"/>
      <c r="ZD139" s="1"/>
      <c r="ZE139" s="1"/>
      <c r="ZF139" s="1"/>
      <c r="ZG139" s="1"/>
      <c r="ZH139" s="1"/>
      <c r="ZI139" s="1"/>
      <c r="ZJ139" s="1"/>
      <c r="ZK139" s="1"/>
      <c r="ZL139" s="1"/>
      <c r="ZM139" s="1"/>
      <c r="ZN139" s="1"/>
      <c r="ZO139" s="1"/>
      <c r="ZP139" s="1"/>
      <c r="ZQ139" s="1"/>
      <c r="ZR139" s="1"/>
      <c r="ZS139" s="1"/>
      <c r="ZT139" s="1"/>
      <c r="ZU139" s="1"/>
      <c r="ZV139" s="1"/>
      <c r="ZW139" s="1"/>
      <c r="ZX139" s="1"/>
      <c r="ZY139" s="1"/>
      <c r="ZZ139" s="1"/>
      <c r="AAA139" s="1"/>
      <c r="AAB139" s="1"/>
      <c r="AAC139" s="1"/>
      <c r="AAD139" s="1"/>
      <c r="AAE139" s="1"/>
      <c r="AAF139" s="1"/>
      <c r="AAG139" s="1"/>
      <c r="AAH139" s="1"/>
      <c r="AAI139" s="1"/>
      <c r="AAJ139" s="1"/>
      <c r="AAK139" s="1"/>
      <c r="AAL139" s="1"/>
      <c r="AAM139" s="1"/>
      <c r="AAN139" s="1"/>
      <c r="AAO139" s="1"/>
      <c r="AAP139" s="1"/>
      <c r="AAQ139" s="1"/>
      <c r="AAR139" s="1"/>
      <c r="AAS139" s="1"/>
      <c r="AAT139" s="1"/>
      <c r="AAU139" s="1"/>
      <c r="AAV139" s="1"/>
      <c r="AAW139" s="1"/>
      <c r="AAX139" s="1"/>
      <c r="AAY139" s="1"/>
      <c r="AAZ139" s="1"/>
      <c r="ABA139" s="1"/>
      <c r="ABB139" s="1"/>
      <c r="ABC139" s="1"/>
      <c r="ABD139" s="1"/>
      <c r="ABE139" s="1"/>
      <c r="ABF139" s="1"/>
      <c r="ABG139" s="1"/>
      <c r="ABH139" s="1"/>
      <c r="ABI139" s="1"/>
      <c r="ABJ139" s="1"/>
      <c r="ABK139" s="1"/>
      <c r="ABL139" s="1"/>
      <c r="ABM139" s="1"/>
      <c r="ABN139" s="1"/>
      <c r="ABO139" s="1"/>
      <c r="ABP139" s="1"/>
      <c r="ABQ139" s="1"/>
      <c r="ABR139" s="1"/>
      <c r="ABS139" s="1"/>
      <c r="ABT139" s="1"/>
      <c r="ABU139" s="1"/>
      <c r="ABV139" s="1"/>
      <c r="ABW139" s="1"/>
      <c r="ABX139" s="1"/>
      <c r="ABY139" s="1"/>
      <c r="ABZ139" s="1"/>
      <c r="ACA139" s="1"/>
      <c r="ACB139" s="1"/>
      <c r="ACC139" s="1"/>
      <c r="ACD139" s="1"/>
      <c r="ACE139" s="1"/>
      <c r="ACF139" s="1"/>
      <c r="ACG139" s="1"/>
      <c r="ACH139" s="1"/>
      <c r="ACI139" s="1"/>
      <c r="ACJ139" s="1"/>
      <c r="ACK139" s="1"/>
      <c r="ACL139" s="1"/>
      <c r="ACM139" s="1"/>
      <c r="ACN139" s="1"/>
      <c r="ACO139" s="1"/>
      <c r="ACP139" s="1"/>
      <c r="ACQ139" s="1"/>
      <c r="ACR139" s="1"/>
      <c r="ACS139" s="1"/>
      <c r="ACT139" s="1"/>
      <c r="ACU139" s="1"/>
      <c r="ACV139" s="1"/>
      <c r="ACW139" s="1"/>
      <c r="ACX139" s="1"/>
      <c r="ACY139" s="1"/>
      <c r="ACZ139" s="1"/>
      <c r="ADA139" s="1"/>
    </row>
    <row r="140" spans="1:786" s="76" customFormat="1" ht="15.6" x14ac:dyDescent="0.3">
      <c r="A140" s="40">
        <v>3</v>
      </c>
      <c r="B140" s="21" t="s">
        <v>489</v>
      </c>
      <c r="C140" s="22" t="s">
        <v>40</v>
      </c>
      <c r="D140" s="23" t="s">
        <v>204</v>
      </c>
      <c r="E140" s="23" t="s">
        <v>222</v>
      </c>
      <c r="F140" s="23"/>
      <c r="G140" s="74"/>
      <c r="H140" s="23">
        <v>1</v>
      </c>
      <c r="I140" s="23" t="s">
        <v>71</v>
      </c>
      <c r="J140" s="23" t="s">
        <v>42</v>
      </c>
      <c r="K140" s="25">
        <v>2002</v>
      </c>
      <c r="L140" s="26">
        <v>37521</v>
      </c>
      <c r="M140" s="27">
        <v>8000</v>
      </c>
      <c r="N140" s="28"/>
      <c r="O140" s="28"/>
      <c r="P140" s="29" t="s">
        <v>409</v>
      </c>
      <c r="Q140" s="30" t="s">
        <v>486</v>
      </c>
      <c r="R140" s="31" t="s">
        <v>487</v>
      </c>
      <c r="S140" s="32" t="str">
        <f t="shared" si="16"/>
        <v>Cu</v>
      </c>
      <c r="T140" s="33">
        <v>580</v>
      </c>
      <c r="U140" s="33">
        <v>1.1000000000000001</v>
      </c>
      <c r="V140" s="33"/>
      <c r="W140" s="33">
        <v>1.1000000000000001</v>
      </c>
      <c r="X140" s="33" t="s">
        <v>488</v>
      </c>
      <c r="Y140" s="33">
        <v>200</v>
      </c>
      <c r="Z140" s="33" t="s">
        <v>320</v>
      </c>
      <c r="AA140" s="1"/>
      <c r="AB140" s="34">
        <f t="shared" si="26"/>
        <v>4.2179565793004836E-3</v>
      </c>
      <c r="AC140" s="34">
        <f t="shared" si="20"/>
        <v>0</v>
      </c>
      <c r="AD140" s="34">
        <f t="shared" si="21"/>
        <v>0</v>
      </c>
      <c r="AE140" s="34">
        <f t="shared" si="22"/>
        <v>4.2179565793004836E-3</v>
      </c>
      <c r="AF140" s="35"/>
      <c r="AG140" s="35">
        <f t="shared" si="30"/>
        <v>0</v>
      </c>
      <c r="AH140" s="35">
        <f t="shared" si="31"/>
        <v>0</v>
      </c>
      <c r="AI140" s="35">
        <f t="shared" si="32"/>
        <v>4.2179565793004836E-3</v>
      </c>
      <c r="AK140" s="1"/>
      <c r="AL140" s="1"/>
      <c r="AM140" s="1"/>
      <c r="AN140" s="1"/>
      <c r="AO140" s="1"/>
      <c r="AP140" s="1"/>
      <c r="AQ140" s="1"/>
      <c r="AR140" s="1"/>
      <c r="AS140" s="1"/>
      <c r="AT140" s="1"/>
      <c r="AU140" s="1"/>
      <c r="AV140" s="1"/>
      <c r="AW140" s="1"/>
      <c r="AX140" s="1"/>
      <c r="AY140" s="1"/>
      <c r="AZ140" s="1"/>
      <c r="BA140" s="1"/>
      <c r="BB140" s="1"/>
      <c r="BC140" s="1"/>
      <c r="BD140" s="1"/>
      <c r="BE140" s="1"/>
      <c r="BF140" s="1"/>
      <c r="BG140" s="1"/>
      <c r="BH140" s="1"/>
      <c r="BI140" s="1"/>
      <c r="BJ140" s="1"/>
      <c r="BK140" s="1"/>
      <c r="BL140" s="1"/>
      <c r="BM140" s="1"/>
      <c r="BN140" s="1"/>
      <c r="BO140" s="1"/>
      <c r="BP140" s="1"/>
      <c r="BQ140" s="1"/>
      <c r="BR140" s="1"/>
      <c r="BS140" s="1"/>
      <c r="BT140" s="1"/>
      <c r="BU140" s="1"/>
      <c r="BV140" s="1"/>
      <c r="BW140" s="1"/>
      <c r="BX140" s="1"/>
      <c r="BY140" s="1"/>
      <c r="BZ140" s="1"/>
      <c r="CA140" s="1"/>
      <c r="CB140" s="1"/>
      <c r="CC140" s="1"/>
      <c r="CD140" s="1"/>
      <c r="CE140" s="1"/>
      <c r="CF140" s="1"/>
      <c r="CG140" s="1"/>
      <c r="CH140" s="1"/>
      <c r="CI140" s="1"/>
      <c r="CJ140" s="1"/>
      <c r="CK140" s="1"/>
      <c r="CL140" s="1"/>
      <c r="CM140" s="1"/>
      <c r="CN140" s="1"/>
      <c r="CO140" s="1"/>
      <c r="CP140" s="1"/>
      <c r="CQ140" s="1"/>
      <c r="CR140" s="1"/>
      <c r="CS140" s="1"/>
      <c r="CT140" s="1"/>
      <c r="CU140" s="1"/>
      <c r="CV140" s="1"/>
      <c r="CW140" s="1"/>
      <c r="CX140" s="1"/>
      <c r="CY140" s="1"/>
      <c r="CZ140" s="1"/>
      <c r="DA140" s="1"/>
      <c r="DB140" s="1"/>
      <c r="DC140" s="1"/>
      <c r="DD140" s="1"/>
      <c r="DE140" s="1"/>
      <c r="DF140" s="1"/>
      <c r="DG140" s="1"/>
      <c r="DH140" s="1"/>
      <c r="DI140" s="1"/>
      <c r="DJ140" s="1"/>
      <c r="DK140" s="1"/>
      <c r="DL140" s="1"/>
      <c r="DM140" s="1"/>
      <c r="DN140" s="1"/>
      <c r="DO140" s="1"/>
      <c r="DP140" s="1"/>
      <c r="DQ140" s="1"/>
      <c r="DR140" s="1"/>
      <c r="DS140" s="1"/>
      <c r="DT140" s="1"/>
      <c r="DU140" s="1"/>
      <c r="DV140" s="1"/>
      <c r="DW140" s="1"/>
      <c r="DX140" s="1"/>
      <c r="DY140" s="1"/>
      <c r="DZ140" s="1"/>
      <c r="EA140" s="1"/>
      <c r="EB140" s="1"/>
      <c r="EC140" s="1"/>
      <c r="ED140" s="1"/>
      <c r="EE140" s="1"/>
      <c r="EF140" s="1"/>
      <c r="EG140" s="1"/>
      <c r="EH140" s="1"/>
      <c r="EI140" s="1"/>
      <c r="EJ140" s="1"/>
      <c r="EK140" s="1"/>
      <c r="EL140" s="1"/>
      <c r="EM140" s="1"/>
      <c r="EN140" s="1"/>
      <c r="EO140" s="1"/>
      <c r="EP140" s="1"/>
      <c r="EQ140" s="1"/>
      <c r="ER140" s="1"/>
      <c r="ES140" s="1"/>
      <c r="ET140" s="1"/>
      <c r="EU140" s="1"/>
      <c r="EV140" s="1"/>
      <c r="EW140" s="1"/>
      <c r="EX140" s="1"/>
      <c r="EY140" s="1"/>
      <c r="EZ140" s="1"/>
      <c r="FA140" s="1"/>
      <c r="FB140" s="1"/>
      <c r="FC140" s="1"/>
      <c r="FD140" s="1"/>
      <c r="FE140" s="1"/>
      <c r="FF140" s="1"/>
      <c r="FG140" s="1"/>
      <c r="FH140" s="1"/>
      <c r="FI140" s="1"/>
      <c r="FJ140" s="1"/>
      <c r="FK140" s="1"/>
      <c r="FL140" s="1"/>
      <c r="FM140" s="1"/>
      <c r="FN140" s="1"/>
      <c r="FO140" s="1"/>
      <c r="FP140" s="1"/>
      <c r="FQ140" s="1"/>
      <c r="FR140" s="1"/>
      <c r="FS140" s="1"/>
      <c r="FT140" s="1"/>
      <c r="FU140" s="1"/>
      <c r="FV140" s="1"/>
      <c r="FW140" s="1"/>
      <c r="FX140" s="1"/>
      <c r="FY140" s="1"/>
      <c r="FZ140" s="1"/>
      <c r="GA140" s="1"/>
      <c r="GB140" s="1"/>
      <c r="GC140" s="1"/>
      <c r="GD140" s="1"/>
      <c r="GE140" s="1"/>
      <c r="GF140" s="1"/>
      <c r="GG140" s="1"/>
      <c r="GH140" s="1"/>
      <c r="GI140" s="1"/>
      <c r="GJ140" s="1"/>
      <c r="GK140" s="1"/>
      <c r="GL140" s="1"/>
      <c r="GM140" s="1"/>
      <c r="GN140" s="1"/>
      <c r="GO140" s="1"/>
      <c r="GP140" s="1"/>
      <c r="GQ140" s="1"/>
      <c r="GR140" s="1"/>
      <c r="GS140" s="1"/>
      <c r="GT140" s="1"/>
      <c r="GU140" s="1"/>
      <c r="GV140" s="1"/>
      <c r="GW140" s="1"/>
      <c r="GX140" s="1"/>
      <c r="GY140" s="1"/>
      <c r="GZ140" s="1"/>
      <c r="HA140" s="1"/>
      <c r="HB140" s="1"/>
      <c r="HC140" s="1"/>
      <c r="HD140" s="1"/>
      <c r="HE140" s="1"/>
      <c r="HF140" s="1"/>
      <c r="HG140" s="1"/>
      <c r="HH140" s="1"/>
      <c r="HI140" s="1"/>
      <c r="HJ140" s="1"/>
      <c r="HK140" s="1"/>
      <c r="HL140" s="1"/>
      <c r="HM140" s="1"/>
      <c r="HN140" s="1"/>
      <c r="HO140" s="1"/>
      <c r="HP140" s="1"/>
      <c r="HQ140" s="1"/>
      <c r="HR140" s="1"/>
      <c r="HS140" s="1"/>
      <c r="HT140" s="1"/>
      <c r="HU140" s="1"/>
      <c r="HV140" s="1"/>
      <c r="HW140" s="1"/>
      <c r="HX140" s="1"/>
      <c r="HY140" s="1"/>
      <c r="HZ140" s="1"/>
      <c r="IA140" s="1"/>
      <c r="IB140" s="1"/>
      <c r="IC140" s="1"/>
      <c r="ID140" s="1"/>
      <c r="IE140" s="1"/>
      <c r="IF140" s="1"/>
      <c r="IG140" s="1"/>
      <c r="IH140" s="1"/>
      <c r="II140" s="1"/>
      <c r="IJ140" s="1"/>
      <c r="IK140" s="1"/>
      <c r="IL140" s="1"/>
      <c r="IM140" s="1"/>
      <c r="IN140" s="1"/>
      <c r="IO140" s="1"/>
      <c r="IP140" s="1"/>
      <c r="IQ140" s="1"/>
      <c r="IR140" s="1"/>
      <c r="IS140" s="1"/>
      <c r="IT140" s="1"/>
      <c r="IU140" s="1"/>
      <c r="IV140" s="1"/>
      <c r="IW140" s="1"/>
      <c r="IX140" s="1"/>
      <c r="IY140" s="1"/>
      <c r="IZ140" s="1"/>
      <c r="JA140" s="1"/>
      <c r="JB140" s="1"/>
      <c r="JC140" s="1"/>
      <c r="JD140" s="1"/>
      <c r="JE140" s="1"/>
      <c r="JF140" s="1"/>
      <c r="JG140" s="1"/>
      <c r="JH140" s="1"/>
      <c r="JI140" s="1"/>
      <c r="JJ140" s="1"/>
      <c r="JK140" s="1"/>
      <c r="JL140" s="1"/>
      <c r="JM140" s="1"/>
      <c r="JN140" s="1"/>
      <c r="JO140" s="1"/>
      <c r="JP140" s="1"/>
      <c r="JQ140" s="1"/>
      <c r="JR140" s="1"/>
      <c r="JS140" s="1"/>
      <c r="JT140" s="1"/>
      <c r="JU140" s="1"/>
      <c r="JV140" s="1"/>
      <c r="JW140" s="1"/>
      <c r="JX140" s="1"/>
      <c r="JY140" s="1"/>
      <c r="JZ140" s="1"/>
      <c r="KA140" s="1"/>
      <c r="KB140" s="1"/>
      <c r="KC140" s="1"/>
      <c r="KD140" s="1"/>
      <c r="KE140" s="1"/>
      <c r="KF140" s="1"/>
      <c r="KG140" s="1"/>
      <c r="KH140" s="1"/>
      <c r="KI140" s="1"/>
      <c r="KJ140" s="1"/>
      <c r="KK140" s="1"/>
      <c r="KL140" s="1"/>
      <c r="KM140" s="1"/>
      <c r="KN140" s="1"/>
      <c r="KO140" s="1"/>
      <c r="KP140" s="1"/>
      <c r="KQ140" s="1"/>
      <c r="KR140" s="1"/>
      <c r="KS140" s="1"/>
      <c r="KT140" s="1"/>
      <c r="KU140" s="1"/>
      <c r="KV140" s="1"/>
      <c r="KW140" s="1"/>
      <c r="KX140" s="1"/>
      <c r="KY140" s="1"/>
      <c r="KZ140" s="1"/>
      <c r="LA140" s="1"/>
      <c r="LB140" s="1"/>
      <c r="LC140" s="1"/>
      <c r="LD140" s="1"/>
      <c r="LE140" s="1"/>
      <c r="LF140" s="1"/>
      <c r="LG140" s="1"/>
      <c r="LH140" s="1"/>
      <c r="LI140" s="1"/>
      <c r="LJ140" s="1"/>
      <c r="LK140" s="1"/>
      <c r="LL140" s="1"/>
      <c r="LM140" s="1"/>
      <c r="LN140" s="1"/>
      <c r="LO140" s="1"/>
      <c r="LP140" s="1"/>
      <c r="LQ140" s="1"/>
      <c r="LR140" s="1"/>
      <c r="LS140" s="1"/>
      <c r="LT140" s="1"/>
      <c r="LU140" s="1"/>
      <c r="LV140" s="1"/>
      <c r="LW140" s="1"/>
      <c r="LX140" s="1"/>
      <c r="LY140" s="1"/>
      <c r="LZ140" s="1"/>
      <c r="MA140" s="1"/>
      <c r="MB140" s="1"/>
      <c r="MC140" s="1"/>
      <c r="MD140" s="1"/>
      <c r="ME140" s="1"/>
      <c r="MF140" s="1"/>
      <c r="MG140" s="1"/>
      <c r="MH140" s="1"/>
      <c r="MI140" s="1"/>
      <c r="MJ140" s="1"/>
      <c r="MK140" s="1"/>
      <c r="ML140" s="1"/>
      <c r="MM140" s="1"/>
      <c r="MN140" s="1"/>
      <c r="MO140" s="1"/>
      <c r="MP140" s="1"/>
      <c r="MQ140" s="1"/>
      <c r="MR140" s="1"/>
      <c r="MS140" s="1"/>
      <c r="MT140" s="1"/>
      <c r="MU140" s="1"/>
      <c r="MV140" s="1"/>
      <c r="MW140" s="1"/>
      <c r="MX140" s="1"/>
      <c r="MY140" s="1"/>
      <c r="MZ140" s="1"/>
      <c r="NA140" s="1"/>
      <c r="NB140" s="1"/>
      <c r="NC140" s="1"/>
      <c r="ND140" s="1"/>
      <c r="NE140" s="1"/>
      <c r="NF140" s="1"/>
      <c r="NG140" s="1"/>
      <c r="NH140" s="1"/>
      <c r="NI140" s="1"/>
      <c r="NJ140" s="1"/>
      <c r="NK140" s="1"/>
      <c r="NL140" s="1"/>
      <c r="NM140" s="1"/>
      <c r="NN140" s="1"/>
      <c r="NO140" s="1"/>
      <c r="NP140" s="1"/>
      <c r="NQ140" s="1"/>
      <c r="NR140" s="1"/>
      <c r="NS140" s="1"/>
      <c r="NT140" s="1"/>
      <c r="NU140" s="1"/>
      <c r="NV140" s="1"/>
      <c r="NW140" s="1"/>
      <c r="NX140" s="1"/>
      <c r="NY140" s="1"/>
      <c r="NZ140" s="1"/>
      <c r="OA140" s="1"/>
      <c r="OB140" s="1"/>
      <c r="OC140" s="1"/>
      <c r="OD140" s="1"/>
      <c r="OE140" s="1"/>
      <c r="OF140" s="1"/>
      <c r="OG140" s="1"/>
      <c r="OH140" s="1"/>
      <c r="OI140" s="1"/>
      <c r="OJ140" s="1"/>
      <c r="OK140" s="1"/>
      <c r="OL140" s="1"/>
      <c r="OM140" s="1"/>
      <c r="ON140" s="1"/>
      <c r="OO140" s="1"/>
      <c r="OP140" s="1"/>
      <c r="OQ140" s="1"/>
      <c r="OR140" s="1"/>
      <c r="OS140" s="1"/>
      <c r="OT140" s="1"/>
      <c r="OU140" s="1"/>
      <c r="OV140" s="1"/>
      <c r="OW140" s="1"/>
      <c r="OX140" s="1"/>
      <c r="OY140" s="1"/>
      <c r="OZ140" s="1"/>
      <c r="PA140" s="1"/>
      <c r="PB140" s="1"/>
      <c r="PC140" s="1"/>
      <c r="PD140" s="1"/>
      <c r="PE140" s="1"/>
      <c r="PF140" s="1"/>
      <c r="PG140" s="1"/>
      <c r="PH140" s="1"/>
      <c r="PI140" s="1"/>
      <c r="PJ140" s="1"/>
      <c r="PK140" s="1"/>
      <c r="PL140" s="1"/>
      <c r="PM140" s="1"/>
      <c r="PN140" s="1"/>
      <c r="PO140" s="1"/>
      <c r="PP140" s="1"/>
      <c r="PQ140" s="1"/>
      <c r="PR140" s="1"/>
      <c r="PS140" s="1"/>
      <c r="PT140" s="1"/>
      <c r="PU140" s="1"/>
      <c r="PV140" s="1"/>
      <c r="PW140" s="1"/>
      <c r="PX140" s="1"/>
      <c r="PY140" s="1"/>
      <c r="PZ140" s="1"/>
      <c r="QA140" s="1"/>
      <c r="QB140" s="1"/>
      <c r="QC140" s="1"/>
      <c r="QD140" s="1"/>
      <c r="QE140" s="1"/>
      <c r="QF140" s="1"/>
      <c r="QG140" s="1"/>
      <c r="QH140" s="1"/>
      <c r="QI140" s="1"/>
      <c r="QJ140" s="1"/>
      <c r="QK140" s="1"/>
      <c r="QL140" s="1"/>
      <c r="QM140" s="1"/>
      <c r="QN140" s="1"/>
      <c r="QO140" s="1"/>
      <c r="QP140" s="1"/>
      <c r="QQ140" s="1"/>
      <c r="QR140" s="1"/>
      <c r="QS140" s="1"/>
      <c r="QT140" s="1"/>
      <c r="QU140" s="1"/>
      <c r="QV140" s="1"/>
      <c r="QW140" s="1"/>
      <c r="QX140" s="1"/>
      <c r="QY140" s="1"/>
      <c r="QZ140" s="1"/>
      <c r="RA140" s="1"/>
      <c r="RB140" s="1"/>
      <c r="RC140" s="1"/>
      <c r="RD140" s="1"/>
      <c r="RE140" s="1"/>
      <c r="RF140" s="1"/>
      <c r="RG140" s="1"/>
      <c r="RH140" s="1"/>
      <c r="RI140" s="1"/>
      <c r="RJ140" s="1"/>
      <c r="RK140" s="1"/>
      <c r="RL140" s="1"/>
      <c r="RM140" s="1"/>
      <c r="RN140" s="1"/>
      <c r="RO140" s="1"/>
      <c r="RP140" s="1"/>
      <c r="RQ140" s="1"/>
      <c r="RR140" s="1"/>
      <c r="RS140" s="1"/>
      <c r="RT140" s="1"/>
      <c r="RU140" s="1"/>
      <c r="RV140" s="1"/>
      <c r="RW140" s="1"/>
      <c r="RX140" s="1"/>
      <c r="RY140" s="1"/>
      <c r="RZ140" s="1"/>
      <c r="SA140" s="1"/>
      <c r="SB140" s="1"/>
      <c r="SC140" s="1"/>
      <c r="SD140" s="1"/>
      <c r="SE140" s="1"/>
      <c r="SF140" s="1"/>
      <c r="SG140" s="1"/>
      <c r="SH140" s="1"/>
      <c r="SI140" s="1"/>
      <c r="SJ140" s="1"/>
      <c r="SK140" s="1"/>
      <c r="SL140" s="1"/>
      <c r="SM140" s="1"/>
      <c r="SN140" s="1"/>
      <c r="SO140" s="1"/>
      <c r="SP140" s="1"/>
      <c r="SQ140" s="1"/>
      <c r="SR140" s="1"/>
      <c r="SS140" s="1"/>
      <c r="ST140" s="1"/>
      <c r="SU140" s="1"/>
      <c r="SV140" s="1"/>
      <c r="SW140" s="1"/>
      <c r="SX140" s="1"/>
      <c r="SY140" s="1"/>
      <c r="SZ140" s="1"/>
      <c r="TA140" s="1"/>
      <c r="TB140" s="1"/>
      <c r="TC140" s="1"/>
      <c r="TD140" s="1"/>
      <c r="TE140" s="1"/>
      <c r="TF140" s="1"/>
      <c r="TG140" s="1"/>
      <c r="TH140" s="1"/>
      <c r="TI140" s="1"/>
      <c r="TJ140" s="1"/>
      <c r="TK140" s="1"/>
      <c r="TL140" s="1"/>
      <c r="TM140" s="1"/>
      <c r="TN140" s="1"/>
      <c r="TO140" s="1"/>
      <c r="TP140" s="1"/>
      <c r="TQ140" s="1"/>
      <c r="TR140" s="1"/>
      <c r="TS140" s="1"/>
      <c r="TT140" s="1"/>
      <c r="TU140" s="1"/>
      <c r="TV140" s="1"/>
      <c r="TW140" s="1"/>
      <c r="TX140" s="1"/>
      <c r="TY140" s="1"/>
      <c r="TZ140" s="1"/>
      <c r="UA140" s="1"/>
      <c r="UB140" s="1"/>
      <c r="UC140" s="1"/>
      <c r="UD140" s="1"/>
      <c r="UE140" s="1"/>
      <c r="UF140" s="1"/>
      <c r="UG140" s="1"/>
      <c r="UH140" s="1"/>
      <c r="UI140" s="1"/>
      <c r="UJ140" s="1"/>
      <c r="UK140" s="1"/>
      <c r="UL140" s="1"/>
      <c r="UM140" s="1"/>
      <c r="UN140" s="1"/>
      <c r="UO140" s="1"/>
      <c r="UP140" s="1"/>
      <c r="UQ140" s="1"/>
      <c r="UR140" s="1"/>
      <c r="US140" s="1"/>
      <c r="UT140" s="1"/>
      <c r="UU140" s="1"/>
      <c r="UV140" s="1"/>
      <c r="UW140" s="1"/>
      <c r="UX140" s="1"/>
      <c r="UY140" s="1"/>
      <c r="UZ140" s="1"/>
      <c r="VA140" s="1"/>
      <c r="VB140" s="1"/>
      <c r="VC140" s="1"/>
      <c r="VD140" s="1"/>
      <c r="VE140" s="1"/>
      <c r="VF140" s="1"/>
      <c r="VG140" s="1"/>
      <c r="VH140" s="1"/>
      <c r="VI140" s="1"/>
      <c r="VJ140" s="1"/>
      <c r="VK140" s="1"/>
      <c r="VL140" s="1"/>
      <c r="VM140" s="1"/>
      <c r="VN140" s="1"/>
      <c r="VO140" s="1"/>
      <c r="VP140" s="1"/>
      <c r="VQ140" s="1"/>
      <c r="VR140" s="1"/>
      <c r="VS140" s="1"/>
      <c r="VT140" s="1"/>
      <c r="VU140" s="1"/>
      <c r="VV140" s="1"/>
      <c r="VW140" s="1"/>
      <c r="VX140" s="1"/>
      <c r="VY140" s="1"/>
      <c r="VZ140" s="1"/>
      <c r="WA140" s="1"/>
      <c r="WB140" s="1"/>
      <c r="WC140" s="1"/>
      <c r="WD140" s="1"/>
      <c r="WE140" s="1"/>
      <c r="WF140" s="1"/>
      <c r="WG140" s="1"/>
      <c r="WH140" s="1"/>
      <c r="WI140" s="1"/>
      <c r="WJ140" s="1"/>
      <c r="WK140" s="1"/>
      <c r="WL140" s="1"/>
      <c r="WM140" s="1"/>
      <c r="WN140" s="1"/>
      <c r="WO140" s="1"/>
      <c r="WP140" s="1"/>
      <c r="WQ140" s="1"/>
      <c r="WR140" s="1"/>
      <c r="WS140" s="1"/>
      <c r="WT140" s="1"/>
      <c r="WU140" s="1"/>
      <c r="WV140" s="1"/>
      <c r="WW140" s="1"/>
      <c r="WX140" s="1"/>
      <c r="WY140" s="1"/>
      <c r="WZ140" s="1"/>
      <c r="XA140" s="1"/>
      <c r="XB140" s="1"/>
      <c r="XC140" s="1"/>
      <c r="XD140" s="1"/>
      <c r="XE140" s="1"/>
      <c r="XF140" s="1"/>
      <c r="XG140" s="1"/>
      <c r="XH140" s="1"/>
      <c r="XI140" s="1"/>
      <c r="XJ140" s="1"/>
      <c r="XK140" s="1"/>
      <c r="XL140" s="1"/>
      <c r="XM140" s="1"/>
      <c r="XN140" s="1"/>
      <c r="XO140" s="1"/>
      <c r="XP140" s="1"/>
      <c r="XQ140" s="1"/>
      <c r="XR140" s="1"/>
      <c r="XS140" s="1"/>
      <c r="XT140" s="1"/>
      <c r="XU140" s="1"/>
      <c r="XV140" s="1"/>
      <c r="XW140" s="1"/>
      <c r="XX140" s="1"/>
      <c r="XY140" s="1"/>
      <c r="XZ140" s="1"/>
      <c r="YA140" s="1"/>
      <c r="YB140" s="1"/>
      <c r="YC140" s="1"/>
      <c r="YD140" s="1"/>
      <c r="YE140" s="1"/>
      <c r="YF140" s="1"/>
      <c r="YG140" s="1"/>
      <c r="YH140" s="1"/>
      <c r="YI140" s="1"/>
      <c r="YJ140" s="1"/>
      <c r="YK140" s="1"/>
      <c r="YL140" s="1"/>
      <c r="YM140" s="1"/>
      <c r="YN140" s="1"/>
      <c r="YO140" s="1"/>
      <c r="YP140" s="1"/>
      <c r="YQ140" s="1"/>
      <c r="YR140" s="1"/>
      <c r="YS140" s="1"/>
      <c r="YT140" s="1"/>
      <c r="YU140" s="1"/>
      <c r="YV140" s="1"/>
      <c r="YW140" s="1"/>
      <c r="YX140" s="1"/>
      <c r="YY140" s="1"/>
      <c r="YZ140" s="1"/>
      <c r="ZA140" s="1"/>
      <c r="ZB140" s="1"/>
      <c r="ZC140" s="1"/>
      <c r="ZD140" s="1"/>
      <c r="ZE140" s="1"/>
      <c r="ZF140" s="1"/>
      <c r="ZG140" s="1"/>
      <c r="ZH140" s="1"/>
      <c r="ZI140" s="1"/>
      <c r="ZJ140" s="1"/>
      <c r="ZK140" s="1"/>
      <c r="ZL140" s="1"/>
      <c r="ZM140" s="1"/>
      <c r="ZN140" s="1"/>
      <c r="ZO140" s="1"/>
      <c r="ZP140" s="1"/>
      <c r="ZQ140" s="1"/>
      <c r="ZR140" s="1"/>
      <c r="ZS140" s="1"/>
      <c r="ZT140" s="1"/>
      <c r="ZU140" s="1"/>
      <c r="ZV140" s="1"/>
      <c r="ZW140" s="1"/>
      <c r="ZX140" s="1"/>
      <c r="ZY140" s="1"/>
      <c r="ZZ140" s="1"/>
      <c r="AAA140" s="1"/>
      <c r="AAB140" s="1"/>
      <c r="AAC140" s="1"/>
      <c r="AAD140" s="1"/>
      <c r="AAE140" s="1"/>
      <c r="AAF140" s="1"/>
      <c r="AAG140" s="1"/>
      <c r="AAH140" s="1"/>
      <c r="AAI140" s="1"/>
      <c r="AAJ140" s="1"/>
      <c r="AAK140" s="1"/>
      <c r="AAL140" s="1"/>
      <c r="AAM140" s="1"/>
      <c r="AAN140" s="1"/>
      <c r="AAO140" s="1"/>
      <c r="AAP140" s="1"/>
      <c r="AAQ140" s="1"/>
      <c r="AAR140" s="1"/>
      <c r="AAS140" s="1"/>
      <c r="AAT140" s="1"/>
      <c r="AAU140" s="1"/>
      <c r="AAV140" s="1"/>
      <c r="AAW140" s="1"/>
      <c r="AAX140" s="1"/>
      <c r="AAY140" s="1"/>
      <c r="AAZ140" s="1"/>
      <c r="ABA140" s="1"/>
      <c r="ABB140" s="1"/>
      <c r="ABC140" s="1"/>
      <c r="ABD140" s="1"/>
      <c r="ABE140" s="1"/>
      <c r="ABF140" s="1"/>
      <c r="ABG140" s="1"/>
      <c r="ABH140" s="1"/>
      <c r="ABI140" s="1"/>
      <c r="ABJ140" s="1"/>
      <c r="ABK140" s="1"/>
      <c r="ABL140" s="1"/>
      <c r="ABM140" s="1"/>
      <c r="ABN140" s="1"/>
      <c r="ABO140" s="1"/>
      <c r="ABP140" s="1"/>
      <c r="ABQ140" s="1"/>
      <c r="ABR140" s="1"/>
      <c r="ABS140" s="1"/>
      <c r="ABT140" s="1"/>
      <c r="ABU140" s="1"/>
      <c r="ABV140" s="1"/>
      <c r="ABW140" s="1"/>
      <c r="ABX140" s="1"/>
      <c r="ABY140" s="1"/>
      <c r="ABZ140" s="1"/>
      <c r="ACA140" s="1"/>
      <c r="ACB140" s="1"/>
      <c r="ACC140" s="1"/>
      <c r="ACD140" s="1"/>
      <c r="ACE140" s="1"/>
      <c r="ACF140" s="1"/>
      <c r="ACG140" s="1"/>
      <c r="ACH140" s="1"/>
      <c r="ACI140" s="1"/>
      <c r="ACJ140" s="1"/>
      <c r="ACK140" s="1"/>
      <c r="ACL140" s="1"/>
      <c r="ACM140" s="1"/>
      <c r="ACN140" s="1"/>
      <c r="ACO140" s="1"/>
      <c r="ACP140" s="1"/>
      <c r="ACQ140" s="1"/>
      <c r="ACR140" s="1"/>
      <c r="ACS140" s="1"/>
      <c r="ACT140" s="1"/>
      <c r="ACU140" s="1"/>
      <c r="ACV140" s="1"/>
      <c r="ACW140" s="1"/>
      <c r="ACX140" s="1"/>
      <c r="ACY140" s="1"/>
      <c r="ACZ140" s="1"/>
      <c r="ADA140" s="1"/>
    </row>
    <row r="141" spans="1:786" s="76" customFormat="1" ht="42" customHeight="1" x14ac:dyDescent="0.3">
      <c r="A141" s="85">
        <v>1</v>
      </c>
      <c r="B141" s="21" t="s">
        <v>490</v>
      </c>
      <c r="C141" s="22" t="s">
        <v>242</v>
      </c>
      <c r="D141" s="23"/>
      <c r="E141" s="23"/>
      <c r="F141" s="23"/>
      <c r="G141" s="74">
        <v>47000000</v>
      </c>
      <c r="H141" s="23">
        <v>1</v>
      </c>
      <c r="I141" s="23" t="s">
        <v>71</v>
      </c>
      <c r="J141" s="23" t="s">
        <v>42</v>
      </c>
      <c r="K141" s="25">
        <v>2002</v>
      </c>
      <c r="L141" s="26">
        <v>37510</v>
      </c>
      <c r="M141" s="27">
        <v>1000000</v>
      </c>
      <c r="N141" s="28"/>
      <c r="O141" s="28"/>
      <c r="P141" s="29" t="s">
        <v>491</v>
      </c>
      <c r="Q141" s="30" t="s">
        <v>492</v>
      </c>
      <c r="R141" s="31" t="s">
        <v>319</v>
      </c>
      <c r="S141" s="32" t="str">
        <f t="shared" si="16"/>
        <v>Cu Au</v>
      </c>
      <c r="T141" s="33">
        <v>187</v>
      </c>
      <c r="U141" s="33">
        <v>0.36</v>
      </c>
      <c r="V141" s="33">
        <v>0.93</v>
      </c>
      <c r="W141" s="33">
        <v>1.105946996091747</v>
      </c>
      <c r="X141" s="33">
        <v>1980</v>
      </c>
      <c r="Y141" s="33">
        <v>97</v>
      </c>
      <c r="Z141" s="33" t="s">
        <v>320</v>
      </c>
      <c r="AA141" s="1"/>
      <c r="AB141" s="34">
        <f t="shared" si="26"/>
        <v>0.5272445724125604</v>
      </c>
      <c r="AC141" s="34">
        <f t="shared" si="20"/>
        <v>0</v>
      </c>
      <c r="AD141" s="34">
        <f t="shared" si="21"/>
        <v>0</v>
      </c>
      <c r="AE141" s="34">
        <f t="shared" si="22"/>
        <v>0.5272445724125604</v>
      </c>
      <c r="AF141" s="35"/>
      <c r="AG141" s="35">
        <f t="shared" si="30"/>
        <v>0.5272445724125604</v>
      </c>
      <c r="AH141" s="35">
        <f t="shared" si="31"/>
        <v>0</v>
      </c>
      <c r="AI141" s="35">
        <f t="shared" si="32"/>
        <v>0</v>
      </c>
      <c r="AK141" s="1"/>
      <c r="AL141" s="1"/>
      <c r="AM141" s="1"/>
      <c r="AN141" s="1"/>
      <c r="AO141" s="1"/>
      <c r="AP141" s="1"/>
      <c r="AQ141" s="1"/>
      <c r="AR141" s="1"/>
      <c r="AS141" s="1"/>
      <c r="AT141" s="1"/>
      <c r="AU141" s="1"/>
      <c r="AV141" s="1"/>
      <c r="AW141" s="1"/>
      <c r="AX141" s="1"/>
      <c r="AY141" s="1"/>
      <c r="AZ141" s="1"/>
      <c r="BA141" s="1"/>
      <c r="BB141" s="1"/>
      <c r="BC141" s="1"/>
      <c r="BD141" s="1"/>
      <c r="BE141" s="1"/>
      <c r="BF141" s="1"/>
      <c r="BG141" s="1"/>
      <c r="BH141" s="1"/>
      <c r="BI141" s="1"/>
      <c r="BJ141" s="1"/>
      <c r="BK141" s="1"/>
      <c r="BL141" s="1"/>
      <c r="BM141" s="1"/>
      <c r="BN141" s="1"/>
      <c r="BO141" s="1"/>
      <c r="BP141" s="1"/>
      <c r="BQ141" s="1"/>
      <c r="BR141" s="1"/>
      <c r="BS141" s="1"/>
      <c r="BT141" s="1"/>
      <c r="BU141" s="1"/>
      <c r="BV141" s="1"/>
      <c r="BW141" s="1"/>
      <c r="BX141" s="1"/>
      <c r="BY141" s="1"/>
      <c r="BZ141" s="1"/>
      <c r="CA141" s="1"/>
      <c r="CB141" s="1"/>
      <c r="CC141" s="1"/>
      <c r="CD141" s="1"/>
      <c r="CE141" s="1"/>
      <c r="CF141" s="1"/>
      <c r="CG141" s="1"/>
      <c r="CH141" s="1"/>
      <c r="CI141" s="1"/>
      <c r="CJ141" s="1"/>
      <c r="CK141" s="1"/>
      <c r="CL141" s="1"/>
      <c r="CM141" s="1"/>
      <c r="CN141" s="1"/>
      <c r="CO141" s="1"/>
      <c r="CP141" s="1"/>
      <c r="CQ141" s="1"/>
      <c r="CR141" s="1"/>
      <c r="CS141" s="1"/>
      <c r="CT141" s="1"/>
      <c r="CU141" s="1"/>
      <c r="CV141" s="1"/>
      <c r="CW141" s="1"/>
      <c r="CX141" s="1"/>
      <c r="CY141" s="1"/>
      <c r="CZ141" s="1"/>
      <c r="DA141" s="1"/>
      <c r="DB141" s="1"/>
      <c r="DC141" s="1"/>
      <c r="DD141" s="1"/>
      <c r="DE141" s="1"/>
      <c r="DF141" s="1"/>
      <c r="DG141" s="1"/>
      <c r="DH141" s="1"/>
      <c r="DI141" s="1"/>
      <c r="DJ141" s="1"/>
      <c r="DK141" s="1"/>
      <c r="DL141" s="1"/>
      <c r="DM141" s="1"/>
      <c r="DN141" s="1"/>
      <c r="DO141" s="1"/>
      <c r="DP141" s="1"/>
      <c r="DQ141" s="1"/>
      <c r="DR141" s="1"/>
      <c r="DS141" s="1"/>
      <c r="DT141" s="1"/>
      <c r="DU141" s="1"/>
      <c r="DV141" s="1"/>
      <c r="DW141" s="1"/>
      <c r="DX141" s="1"/>
      <c r="DY141" s="1"/>
      <c r="DZ141" s="1"/>
      <c r="EA141" s="1"/>
      <c r="EB141" s="1"/>
      <c r="EC141" s="1"/>
      <c r="ED141" s="1"/>
      <c r="EE141" s="1"/>
      <c r="EF141" s="1"/>
      <c r="EG141" s="1"/>
      <c r="EH141" s="1"/>
      <c r="EI141" s="1"/>
      <c r="EJ141" s="1"/>
      <c r="EK141" s="1"/>
      <c r="EL141" s="1"/>
      <c r="EM141" s="1"/>
      <c r="EN141" s="1"/>
      <c r="EO141" s="1"/>
      <c r="EP141" s="1"/>
      <c r="EQ141" s="1"/>
      <c r="ER141" s="1"/>
      <c r="ES141" s="1"/>
      <c r="ET141" s="1"/>
      <c r="EU141" s="1"/>
      <c r="EV141" s="1"/>
      <c r="EW141" s="1"/>
      <c r="EX141" s="1"/>
      <c r="EY141" s="1"/>
      <c r="EZ141" s="1"/>
      <c r="FA141" s="1"/>
      <c r="FB141" s="1"/>
      <c r="FC141" s="1"/>
      <c r="FD141" s="1"/>
      <c r="FE141" s="1"/>
      <c r="FF141" s="1"/>
      <c r="FG141" s="1"/>
      <c r="FH141" s="1"/>
      <c r="FI141" s="1"/>
      <c r="FJ141" s="1"/>
      <c r="FK141" s="1"/>
      <c r="FL141" s="1"/>
      <c r="FM141" s="1"/>
      <c r="FN141" s="1"/>
      <c r="FO141" s="1"/>
      <c r="FP141" s="1"/>
      <c r="FQ141" s="1"/>
      <c r="FR141" s="1"/>
      <c r="FS141" s="1"/>
      <c r="FT141" s="1"/>
      <c r="FU141" s="1"/>
      <c r="FV141" s="1"/>
      <c r="FW141" s="1"/>
      <c r="FX141" s="1"/>
      <c r="FY141" s="1"/>
      <c r="FZ141" s="1"/>
      <c r="GA141" s="1"/>
      <c r="GB141" s="1"/>
      <c r="GC141" s="1"/>
      <c r="GD141" s="1"/>
      <c r="GE141" s="1"/>
      <c r="GF141" s="1"/>
      <c r="GG141" s="1"/>
      <c r="GH141" s="1"/>
      <c r="GI141" s="1"/>
      <c r="GJ141" s="1"/>
      <c r="GK141" s="1"/>
      <c r="GL141" s="1"/>
      <c r="GM141" s="1"/>
      <c r="GN141" s="1"/>
      <c r="GO141" s="1"/>
      <c r="GP141" s="1"/>
      <c r="GQ141" s="1"/>
      <c r="GR141" s="1"/>
      <c r="GS141" s="1"/>
      <c r="GT141" s="1"/>
      <c r="GU141" s="1"/>
      <c r="GV141" s="1"/>
      <c r="GW141" s="1"/>
      <c r="GX141" s="1"/>
      <c r="GY141" s="1"/>
      <c r="GZ141" s="1"/>
      <c r="HA141" s="1"/>
      <c r="HB141" s="1"/>
      <c r="HC141" s="1"/>
      <c r="HD141" s="1"/>
      <c r="HE141" s="1"/>
      <c r="HF141" s="1"/>
      <c r="HG141" s="1"/>
      <c r="HH141" s="1"/>
      <c r="HI141" s="1"/>
      <c r="HJ141" s="1"/>
      <c r="HK141" s="1"/>
      <c r="HL141" s="1"/>
      <c r="HM141" s="1"/>
      <c r="HN141" s="1"/>
      <c r="HO141" s="1"/>
      <c r="HP141" s="1"/>
      <c r="HQ141" s="1"/>
      <c r="HR141" s="1"/>
      <c r="HS141" s="1"/>
      <c r="HT141" s="1"/>
      <c r="HU141" s="1"/>
      <c r="HV141" s="1"/>
      <c r="HW141" s="1"/>
      <c r="HX141" s="1"/>
      <c r="HY141" s="1"/>
      <c r="HZ141" s="1"/>
      <c r="IA141" s="1"/>
      <c r="IB141" s="1"/>
      <c r="IC141" s="1"/>
      <c r="ID141" s="1"/>
      <c r="IE141" s="1"/>
      <c r="IF141" s="1"/>
      <c r="IG141" s="1"/>
      <c r="IH141" s="1"/>
      <c r="II141" s="1"/>
      <c r="IJ141" s="1"/>
      <c r="IK141" s="1"/>
      <c r="IL141" s="1"/>
      <c r="IM141" s="1"/>
      <c r="IN141" s="1"/>
      <c r="IO141" s="1"/>
      <c r="IP141" s="1"/>
      <c r="IQ141" s="1"/>
      <c r="IR141" s="1"/>
      <c r="IS141" s="1"/>
      <c r="IT141" s="1"/>
      <c r="IU141" s="1"/>
      <c r="IV141" s="1"/>
      <c r="IW141" s="1"/>
      <c r="IX141" s="1"/>
      <c r="IY141" s="1"/>
      <c r="IZ141" s="1"/>
      <c r="JA141" s="1"/>
      <c r="JB141" s="1"/>
      <c r="JC141" s="1"/>
      <c r="JD141" s="1"/>
      <c r="JE141" s="1"/>
      <c r="JF141" s="1"/>
      <c r="JG141" s="1"/>
      <c r="JH141" s="1"/>
      <c r="JI141" s="1"/>
      <c r="JJ141" s="1"/>
      <c r="JK141" s="1"/>
      <c r="JL141" s="1"/>
      <c r="JM141" s="1"/>
      <c r="JN141" s="1"/>
      <c r="JO141" s="1"/>
      <c r="JP141" s="1"/>
      <c r="JQ141" s="1"/>
      <c r="JR141" s="1"/>
      <c r="JS141" s="1"/>
      <c r="JT141" s="1"/>
      <c r="JU141" s="1"/>
      <c r="JV141" s="1"/>
      <c r="JW141" s="1"/>
      <c r="JX141" s="1"/>
      <c r="JY141" s="1"/>
      <c r="JZ141" s="1"/>
      <c r="KA141" s="1"/>
      <c r="KB141" s="1"/>
      <c r="KC141" s="1"/>
      <c r="KD141" s="1"/>
      <c r="KE141" s="1"/>
      <c r="KF141" s="1"/>
      <c r="KG141" s="1"/>
      <c r="KH141" s="1"/>
      <c r="KI141" s="1"/>
      <c r="KJ141" s="1"/>
      <c r="KK141" s="1"/>
      <c r="KL141" s="1"/>
      <c r="KM141" s="1"/>
      <c r="KN141" s="1"/>
      <c r="KO141" s="1"/>
      <c r="KP141" s="1"/>
      <c r="KQ141" s="1"/>
      <c r="KR141" s="1"/>
      <c r="KS141" s="1"/>
      <c r="KT141" s="1"/>
      <c r="KU141" s="1"/>
      <c r="KV141" s="1"/>
      <c r="KW141" s="1"/>
      <c r="KX141" s="1"/>
      <c r="KY141" s="1"/>
      <c r="KZ141" s="1"/>
      <c r="LA141" s="1"/>
      <c r="LB141" s="1"/>
      <c r="LC141" s="1"/>
      <c r="LD141" s="1"/>
      <c r="LE141" s="1"/>
      <c r="LF141" s="1"/>
      <c r="LG141" s="1"/>
      <c r="LH141" s="1"/>
      <c r="LI141" s="1"/>
      <c r="LJ141" s="1"/>
      <c r="LK141" s="1"/>
      <c r="LL141" s="1"/>
      <c r="LM141" s="1"/>
      <c r="LN141" s="1"/>
      <c r="LO141" s="1"/>
      <c r="LP141" s="1"/>
      <c r="LQ141" s="1"/>
      <c r="LR141" s="1"/>
      <c r="LS141" s="1"/>
      <c r="LT141" s="1"/>
      <c r="LU141" s="1"/>
      <c r="LV141" s="1"/>
      <c r="LW141" s="1"/>
      <c r="LX141" s="1"/>
      <c r="LY141" s="1"/>
      <c r="LZ141" s="1"/>
      <c r="MA141" s="1"/>
      <c r="MB141" s="1"/>
      <c r="MC141" s="1"/>
      <c r="MD141" s="1"/>
      <c r="ME141" s="1"/>
      <c r="MF141" s="1"/>
      <c r="MG141" s="1"/>
      <c r="MH141" s="1"/>
      <c r="MI141" s="1"/>
      <c r="MJ141" s="1"/>
      <c r="MK141" s="1"/>
      <c r="ML141" s="1"/>
      <c r="MM141" s="1"/>
      <c r="MN141" s="1"/>
      <c r="MO141" s="1"/>
      <c r="MP141" s="1"/>
      <c r="MQ141" s="1"/>
      <c r="MR141" s="1"/>
      <c r="MS141" s="1"/>
      <c r="MT141" s="1"/>
      <c r="MU141" s="1"/>
      <c r="MV141" s="1"/>
      <c r="MW141" s="1"/>
      <c r="MX141" s="1"/>
      <c r="MY141" s="1"/>
      <c r="MZ141" s="1"/>
      <c r="NA141" s="1"/>
      <c r="NB141" s="1"/>
      <c r="NC141" s="1"/>
      <c r="ND141" s="1"/>
      <c r="NE141" s="1"/>
      <c r="NF141" s="1"/>
      <c r="NG141" s="1"/>
      <c r="NH141" s="1"/>
      <c r="NI141" s="1"/>
      <c r="NJ141" s="1"/>
      <c r="NK141" s="1"/>
      <c r="NL141" s="1"/>
      <c r="NM141" s="1"/>
      <c r="NN141" s="1"/>
      <c r="NO141" s="1"/>
      <c r="NP141" s="1"/>
      <c r="NQ141" s="1"/>
      <c r="NR141" s="1"/>
      <c r="NS141" s="1"/>
      <c r="NT141" s="1"/>
      <c r="NU141" s="1"/>
      <c r="NV141" s="1"/>
      <c r="NW141" s="1"/>
      <c r="NX141" s="1"/>
      <c r="NY141" s="1"/>
      <c r="NZ141" s="1"/>
      <c r="OA141" s="1"/>
      <c r="OB141" s="1"/>
      <c r="OC141" s="1"/>
      <c r="OD141" s="1"/>
      <c r="OE141" s="1"/>
      <c r="OF141" s="1"/>
      <c r="OG141" s="1"/>
      <c r="OH141" s="1"/>
      <c r="OI141" s="1"/>
      <c r="OJ141" s="1"/>
      <c r="OK141" s="1"/>
      <c r="OL141" s="1"/>
      <c r="OM141" s="1"/>
      <c r="ON141" s="1"/>
      <c r="OO141" s="1"/>
      <c r="OP141" s="1"/>
      <c r="OQ141" s="1"/>
      <c r="OR141" s="1"/>
      <c r="OS141" s="1"/>
      <c r="OT141" s="1"/>
      <c r="OU141" s="1"/>
      <c r="OV141" s="1"/>
      <c r="OW141" s="1"/>
      <c r="OX141" s="1"/>
      <c r="OY141" s="1"/>
      <c r="OZ141" s="1"/>
      <c r="PA141" s="1"/>
      <c r="PB141" s="1"/>
      <c r="PC141" s="1"/>
      <c r="PD141" s="1"/>
      <c r="PE141" s="1"/>
      <c r="PF141" s="1"/>
      <c r="PG141" s="1"/>
      <c r="PH141" s="1"/>
      <c r="PI141" s="1"/>
      <c r="PJ141" s="1"/>
      <c r="PK141" s="1"/>
      <c r="PL141" s="1"/>
      <c r="PM141" s="1"/>
      <c r="PN141" s="1"/>
      <c r="PO141" s="1"/>
      <c r="PP141" s="1"/>
      <c r="PQ141" s="1"/>
      <c r="PR141" s="1"/>
      <c r="PS141" s="1"/>
      <c r="PT141" s="1"/>
      <c r="PU141" s="1"/>
      <c r="PV141" s="1"/>
      <c r="PW141" s="1"/>
      <c r="PX141" s="1"/>
      <c r="PY141" s="1"/>
      <c r="PZ141" s="1"/>
      <c r="QA141" s="1"/>
      <c r="QB141" s="1"/>
      <c r="QC141" s="1"/>
      <c r="QD141" s="1"/>
      <c r="QE141" s="1"/>
      <c r="QF141" s="1"/>
      <c r="QG141" s="1"/>
      <c r="QH141" s="1"/>
      <c r="QI141" s="1"/>
      <c r="QJ141" s="1"/>
      <c r="QK141" s="1"/>
      <c r="QL141" s="1"/>
      <c r="QM141" s="1"/>
      <c r="QN141" s="1"/>
      <c r="QO141" s="1"/>
      <c r="QP141" s="1"/>
      <c r="QQ141" s="1"/>
      <c r="QR141" s="1"/>
      <c r="QS141" s="1"/>
      <c r="QT141" s="1"/>
      <c r="QU141" s="1"/>
      <c r="QV141" s="1"/>
      <c r="QW141" s="1"/>
      <c r="QX141" s="1"/>
      <c r="QY141" s="1"/>
      <c r="QZ141" s="1"/>
      <c r="RA141" s="1"/>
      <c r="RB141" s="1"/>
      <c r="RC141" s="1"/>
      <c r="RD141" s="1"/>
      <c r="RE141" s="1"/>
      <c r="RF141" s="1"/>
      <c r="RG141" s="1"/>
      <c r="RH141" s="1"/>
      <c r="RI141" s="1"/>
      <c r="RJ141" s="1"/>
      <c r="RK141" s="1"/>
      <c r="RL141" s="1"/>
      <c r="RM141" s="1"/>
      <c r="RN141" s="1"/>
      <c r="RO141" s="1"/>
      <c r="RP141" s="1"/>
      <c r="RQ141" s="1"/>
      <c r="RR141" s="1"/>
      <c r="RS141" s="1"/>
      <c r="RT141" s="1"/>
      <c r="RU141" s="1"/>
      <c r="RV141" s="1"/>
      <c r="RW141" s="1"/>
      <c r="RX141" s="1"/>
      <c r="RY141" s="1"/>
      <c r="RZ141" s="1"/>
      <c r="SA141" s="1"/>
      <c r="SB141" s="1"/>
      <c r="SC141" s="1"/>
      <c r="SD141" s="1"/>
      <c r="SE141" s="1"/>
      <c r="SF141" s="1"/>
      <c r="SG141" s="1"/>
      <c r="SH141" s="1"/>
      <c r="SI141" s="1"/>
      <c r="SJ141" s="1"/>
      <c r="SK141" s="1"/>
      <c r="SL141" s="1"/>
      <c r="SM141" s="1"/>
      <c r="SN141" s="1"/>
      <c r="SO141" s="1"/>
      <c r="SP141" s="1"/>
      <c r="SQ141" s="1"/>
      <c r="SR141" s="1"/>
      <c r="SS141" s="1"/>
      <c r="ST141" s="1"/>
      <c r="SU141" s="1"/>
      <c r="SV141" s="1"/>
      <c r="SW141" s="1"/>
      <c r="SX141" s="1"/>
      <c r="SY141" s="1"/>
      <c r="SZ141" s="1"/>
      <c r="TA141" s="1"/>
      <c r="TB141" s="1"/>
      <c r="TC141" s="1"/>
      <c r="TD141" s="1"/>
      <c r="TE141" s="1"/>
      <c r="TF141" s="1"/>
      <c r="TG141" s="1"/>
      <c r="TH141" s="1"/>
      <c r="TI141" s="1"/>
      <c r="TJ141" s="1"/>
      <c r="TK141" s="1"/>
      <c r="TL141" s="1"/>
      <c r="TM141" s="1"/>
      <c r="TN141" s="1"/>
      <c r="TO141" s="1"/>
      <c r="TP141" s="1"/>
      <c r="TQ141" s="1"/>
      <c r="TR141" s="1"/>
      <c r="TS141" s="1"/>
      <c r="TT141" s="1"/>
      <c r="TU141" s="1"/>
      <c r="TV141" s="1"/>
      <c r="TW141" s="1"/>
      <c r="TX141" s="1"/>
      <c r="TY141" s="1"/>
      <c r="TZ141" s="1"/>
      <c r="UA141" s="1"/>
      <c r="UB141" s="1"/>
      <c r="UC141" s="1"/>
      <c r="UD141" s="1"/>
      <c r="UE141" s="1"/>
      <c r="UF141" s="1"/>
      <c r="UG141" s="1"/>
      <c r="UH141" s="1"/>
      <c r="UI141" s="1"/>
      <c r="UJ141" s="1"/>
      <c r="UK141" s="1"/>
      <c r="UL141" s="1"/>
      <c r="UM141" s="1"/>
      <c r="UN141" s="1"/>
      <c r="UO141" s="1"/>
      <c r="UP141" s="1"/>
      <c r="UQ141" s="1"/>
      <c r="UR141" s="1"/>
      <c r="US141" s="1"/>
      <c r="UT141" s="1"/>
      <c r="UU141" s="1"/>
      <c r="UV141" s="1"/>
      <c r="UW141" s="1"/>
      <c r="UX141" s="1"/>
      <c r="UY141" s="1"/>
      <c r="UZ141" s="1"/>
      <c r="VA141" s="1"/>
      <c r="VB141" s="1"/>
      <c r="VC141" s="1"/>
      <c r="VD141" s="1"/>
      <c r="VE141" s="1"/>
      <c r="VF141" s="1"/>
      <c r="VG141" s="1"/>
      <c r="VH141" s="1"/>
      <c r="VI141" s="1"/>
      <c r="VJ141" s="1"/>
      <c r="VK141" s="1"/>
      <c r="VL141" s="1"/>
      <c r="VM141" s="1"/>
      <c r="VN141" s="1"/>
      <c r="VO141" s="1"/>
      <c r="VP141" s="1"/>
      <c r="VQ141" s="1"/>
      <c r="VR141" s="1"/>
      <c r="VS141" s="1"/>
      <c r="VT141" s="1"/>
      <c r="VU141" s="1"/>
      <c r="VV141" s="1"/>
      <c r="VW141" s="1"/>
      <c r="VX141" s="1"/>
      <c r="VY141" s="1"/>
      <c r="VZ141" s="1"/>
      <c r="WA141" s="1"/>
      <c r="WB141" s="1"/>
      <c r="WC141" s="1"/>
      <c r="WD141" s="1"/>
      <c r="WE141" s="1"/>
      <c r="WF141" s="1"/>
      <c r="WG141" s="1"/>
      <c r="WH141" s="1"/>
      <c r="WI141" s="1"/>
      <c r="WJ141" s="1"/>
      <c r="WK141" s="1"/>
      <c r="WL141" s="1"/>
      <c r="WM141" s="1"/>
      <c r="WN141" s="1"/>
      <c r="WO141" s="1"/>
      <c r="WP141" s="1"/>
      <c r="WQ141" s="1"/>
      <c r="WR141" s="1"/>
      <c r="WS141" s="1"/>
      <c r="WT141" s="1"/>
      <c r="WU141" s="1"/>
      <c r="WV141" s="1"/>
      <c r="WW141" s="1"/>
      <c r="WX141" s="1"/>
      <c r="WY141" s="1"/>
      <c r="WZ141" s="1"/>
      <c r="XA141" s="1"/>
      <c r="XB141" s="1"/>
      <c r="XC141" s="1"/>
      <c r="XD141" s="1"/>
      <c r="XE141" s="1"/>
      <c r="XF141" s="1"/>
      <c r="XG141" s="1"/>
      <c r="XH141" s="1"/>
      <c r="XI141" s="1"/>
      <c r="XJ141" s="1"/>
      <c r="XK141" s="1"/>
      <c r="XL141" s="1"/>
      <c r="XM141" s="1"/>
      <c r="XN141" s="1"/>
      <c r="XO141" s="1"/>
      <c r="XP141" s="1"/>
      <c r="XQ141" s="1"/>
      <c r="XR141" s="1"/>
      <c r="XS141" s="1"/>
      <c r="XT141" s="1"/>
      <c r="XU141" s="1"/>
      <c r="XV141" s="1"/>
      <c r="XW141" s="1"/>
      <c r="XX141" s="1"/>
      <c r="XY141" s="1"/>
      <c r="XZ141" s="1"/>
      <c r="YA141" s="1"/>
      <c r="YB141" s="1"/>
      <c r="YC141" s="1"/>
      <c r="YD141" s="1"/>
      <c r="YE141" s="1"/>
      <c r="YF141" s="1"/>
      <c r="YG141" s="1"/>
      <c r="YH141" s="1"/>
      <c r="YI141" s="1"/>
      <c r="YJ141" s="1"/>
      <c r="YK141" s="1"/>
      <c r="YL141" s="1"/>
      <c r="YM141" s="1"/>
      <c r="YN141" s="1"/>
      <c r="YO141" s="1"/>
      <c r="YP141" s="1"/>
      <c r="YQ141" s="1"/>
      <c r="YR141" s="1"/>
      <c r="YS141" s="1"/>
      <c r="YT141" s="1"/>
      <c r="YU141" s="1"/>
      <c r="YV141" s="1"/>
      <c r="YW141" s="1"/>
      <c r="YX141" s="1"/>
      <c r="YY141" s="1"/>
      <c r="YZ141" s="1"/>
      <c r="ZA141" s="1"/>
      <c r="ZB141" s="1"/>
      <c r="ZC141" s="1"/>
      <c r="ZD141" s="1"/>
      <c r="ZE141" s="1"/>
      <c r="ZF141" s="1"/>
      <c r="ZG141" s="1"/>
      <c r="ZH141" s="1"/>
      <c r="ZI141" s="1"/>
      <c r="ZJ141" s="1"/>
      <c r="ZK141" s="1"/>
      <c r="ZL141" s="1"/>
      <c r="ZM141" s="1"/>
      <c r="ZN141" s="1"/>
      <c r="ZO141" s="1"/>
      <c r="ZP141" s="1"/>
      <c r="ZQ141" s="1"/>
      <c r="ZR141" s="1"/>
      <c r="ZS141" s="1"/>
      <c r="ZT141" s="1"/>
      <c r="ZU141" s="1"/>
      <c r="ZV141" s="1"/>
      <c r="ZW141" s="1"/>
      <c r="ZX141" s="1"/>
      <c r="ZY141" s="1"/>
      <c r="ZZ141" s="1"/>
      <c r="AAA141" s="1"/>
      <c r="AAB141" s="1"/>
      <c r="AAC141" s="1"/>
      <c r="AAD141" s="1"/>
      <c r="AAE141" s="1"/>
      <c r="AAF141" s="1"/>
      <c r="AAG141" s="1"/>
      <c r="AAH141" s="1"/>
      <c r="AAI141" s="1"/>
      <c r="AAJ141" s="1"/>
      <c r="AAK141" s="1"/>
      <c r="AAL141" s="1"/>
      <c r="AAM141" s="1"/>
      <c r="AAN141" s="1"/>
      <c r="AAO141" s="1"/>
      <c r="AAP141" s="1"/>
      <c r="AAQ141" s="1"/>
      <c r="AAR141" s="1"/>
      <c r="AAS141" s="1"/>
      <c r="AAT141" s="1"/>
      <c r="AAU141" s="1"/>
      <c r="AAV141" s="1"/>
      <c r="AAW141" s="1"/>
      <c r="AAX141" s="1"/>
      <c r="AAY141" s="1"/>
      <c r="AAZ141" s="1"/>
      <c r="ABA141" s="1"/>
      <c r="ABB141" s="1"/>
      <c r="ABC141" s="1"/>
      <c r="ABD141" s="1"/>
      <c r="ABE141" s="1"/>
      <c r="ABF141" s="1"/>
      <c r="ABG141" s="1"/>
      <c r="ABH141" s="1"/>
      <c r="ABI141" s="1"/>
      <c r="ABJ141" s="1"/>
      <c r="ABK141" s="1"/>
      <c r="ABL141" s="1"/>
      <c r="ABM141" s="1"/>
      <c r="ABN141" s="1"/>
      <c r="ABO141" s="1"/>
      <c r="ABP141" s="1"/>
      <c r="ABQ141" s="1"/>
      <c r="ABR141" s="1"/>
      <c r="ABS141" s="1"/>
      <c r="ABT141" s="1"/>
      <c r="ABU141" s="1"/>
      <c r="ABV141" s="1"/>
      <c r="ABW141" s="1"/>
      <c r="ABX141" s="1"/>
      <c r="ABY141" s="1"/>
      <c r="ABZ141" s="1"/>
      <c r="ACA141" s="1"/>
      <c r="ACB141" s="1"/>
      <c r="ACC141" s="1"/>
      <c r="ACD141" s="1"/>
      <c r="ACE141" s="1"/>
      <c r="ACF141" s="1"/>
      <c r="ACG141" s="1"/>
      <c r="ACH141" s="1"/>
      <c r="ACI141" s="1"/>
      <c r="ACJ141" s="1"/>
      <c r="ACK141" s="1"/>
      <c r="ACL141" s="1"/>
      <c r="ACM141" s="1"/>
      <c r="ACN141" s="1"/>
      <c r="ACO141" s="1"/>
      <c r="ACP141" s="1"/>
      <c r="ACQ141" s="1"/>
      <c r="ACR141" s="1"/>
      <c r="ACS141" s="1"/>
      <c r="ACT141" s="1"/>
      <c r="ACU141" s="1"/>
      <c r="ACV141" s="1"/>
      <c r="ACW141" s="1"/>
      <c r="ACX141" s="1"/>
      <c r="ACY141" s="1"/>
      <c r="ACZ141" s="1"/>
      <c r="ADA141" s="1"/>
    </row>
    <row r="142" spans="1:786" s="76" customFormat="1" ht="40.200000000000003" customHeight="1" x14ac:dyDescent="0.3">
      <c r="A142" s="40">
        <v>3</v>
      </c>
      <c r="B142" s="21" t="s">
        <v>493</v>
      </c>
      <c r="C142" s="22" t="s">
        <v>242</v>
      </c>
      <c r="D142" s="23"/>
      <c r="E142" s="23"/>
      <c r="F142" s="23"/>
      <c r="G142" s="74"/>
      <c r="H142" s="23">
        <v>1</v>
      </c>
      <c r="I142" s="23" t="s">
        <v>71</v>
      </c>
      <c r="J142" s="23" t="s">
        <v>42</v>
      </c>
      <c r="K142" s="25">
        <v>2002</v>
      </c>
      <c r="L142" s="26">
        <v>37495</v>
      </c>
      <c r="M142" s="27"/>
      <c r="N142" s="28"/>
      <c r="O142" s="28"/>
      <c r="P142" s="29" t="s">
        <v>491</v>
      </c>
      <c r="Q142" s="30" t="s">
        <v>494</v>
      </c>
      <c r="R142" s="31" t="s">
        <v>319</v>
      </c>
      <c r="S142" s="32" t="str">
        <f t="shared" si="16"/>
        <v>Cu Au</v>
      </c>
      <c r="T142" s="33">
        <v>187</v>
      </c>
      <c r="U142" s="33">
        <v>0.36</v>
      </c>
      <c r="V142" s="33">
        <v>0.93</v>
      </c>
      <c r="W142" s="33">
        <v>1.105946996091747</v>
      </c>
      <c r="X142" s="33">
        <v>1980</v>
      </c>
      <c r="Y142" s="33">
        <v>97</v>
      </c>
      <c r="Z142" s="33" t="s">
        <v>320</v>
      </c>
      <c r="AA142" s="1"/>
      <c r="AB142" s="34">
        <f t="shared" si="26"/>
        <v>0</v>
      </c>
      <c r="AC142" s="34">
        <f t="shared" si="20"/>
        <v>0</v>
      </c>
      <c r="AD142" s="34">
        <f t="shared" si="21"/>
        <v>0</v>
      </c>
      <c r="AE142" s="34">
        <f t="shared" si="22"/>
        <v>0</v>
      </c>
      <c r="AF142" s="35"/>
      <c r="AG142" s="35">
        <f t="shared" si="30"/>
        <v>0</v>
      </c>
      <c r="AH142" s="35">
        <f t="shared" si="31"/>
        <v>0</v>
      </c>
      <c r="AI142" s="35">
        <f t="shared" si="32"/>
        <v>0</v>
      </c>
      <c r="AK142" s="1"/>
      <c r="AL142" s="1"/>
      <c r="AM142" s="1"/>
      <c r="AN142" s="1"/>
      <c r="AO142" s="1"/>
      <c r="AP142" s="1"/>
      <c r="AQ142" s="1"/>
      <c r="AR142" s="1"/>
      <c r="AS142" s="1"/>
      <c r="AT142" s="1"/>
      <c r="AU142" s="1"/>
      <c r="AV142" s="1"/>
      <c r="AW142" s="1"/>
      <c r="AX142" s="1"/>
      <c r="AY142" s="1"/>
      <c r="AZ142" s="1"/>
      <c r="BA142" s="1"/>
      <c r="BB142" s="1"/>
      <c r="BC142" s="1"/>
      <c r="BD142" s="1"/>
      <c r="BE142" s="1"/>
      <c r="BF142" s="1"/>
      <c r="BG142" s="1"/>
      <c r="BH142" s="1"/>
      <c r="BI142" s="1"/>
      <c r="BJ142" s="1"/>
      <c r="BK142" s="1"/>
      <c r="BL142" s="1"/>
      <c r="BM142" s="1"/>
      <c r="BN142" s="1"/>
      <c r="BO142" s="1"/>
      <c r="BP142" s="1"/>
      <c r="BQ142" s="1"/>
      <c r="BR142" s="1"/>
      <c r="BS142" s="1"/>
      <c r="BT142" s="1"/>
      <c r="BU142" s="1"/>
      <c r="BV142" s="1"/>
      <c r="BW142" s="1"/>
      <c r="BX142" s="1"/>
      <c r="BY142" s="1"/>
      <c r="BZ142" s="1"/>
      <c r="CA142" s="1"/>
      <c r="CB142" s="1"/>
      <c r="CC142" s="1"/>
      <c r="CD142" s="1"/>
      <c r="CE142" s="1"/>
      <c r="CF142" s="1"/>
      <c r="CG142" s="1"/>
      <c r="CH142" s="1"/>
      <c r="CI142" s="1"/>
      <c r="CJ142" s="1"/>
      <c r="CK142" s="1"/>
      <c r="CL142" s="1"/>
      <c r="CM142" s="1"/>
      <c r="CN142" s="1"/>
      <c r="CO142" s="1"/>
      <c r="CP142" s="1"/>
      <c r="CQ142" s="1"/>
      <c r="CR142" s="1"/>
      <c r="CS142" s="1"/>
      <c r="CT142" s="1"/>
      <c r="CU142" s="1"/>
      <c r="CV142" s="1"/>
      <c r="CW142" s="1"/>
      <c r="CX142" s="1"/>
      <c r="CY142" s="1"/>
      <c r="CZ142" s="1"/>
      <c r="DA142" s="1"/>
      <c r="DB142" s="1"/>
      <c r="DC142" s="1"/>
      <c r="DD142" s="1"/>
      <c r="DE142" s="1"/>
      <c r="DF142" s="1"/>
      <c r="DG142" s="1"/>
      <c r="DH142" s="1"/>
      <c r="DI142" s="1"/>
      <c r="DJ142" s="1"/>
      <c r="DK142" s="1"/>
      <c r="DL142" s="1"/>
      <c r="DM142" s="1"/>
      <c r="DN142" s="1"/>
      <c r="DO142" s="1"/>
      <c r="DP142" s="1"/>
      <c r="DQ142" s="1"/>
      <c r="DR142" s="1"/>
      <c r="DS142" s="1"/>
      <c r="DT142" s="1"/>
      <c r="DU142" s="1"/>
      <c r="DV142" s="1"/>
      <c r="DW142" s="1"/>
      <c r="DX142" s="1"/>
      <c r="DY142" s="1"/>
      <c r="DZ142" s="1"/>
      <c r="EA142" s="1"/>
      <c r="EB142" s="1"/>
      <c r="EC142" s="1"/>
      <c r="ED142" s="1"/>
      <c r="EE142" s="1"/>
      <c r="EF142" s="1"/>
      <c r="EG142" s="1"/>
      <c r="EH142" s="1"/>
      <c r="EI142" s="1"/>
      <c r="EJ142" s="1"/>
      <c r="EK142" s="1"/>
      <c r="EL142" s="1"/>
      <c r="EM142" s="1"/>
      <c r="EN142" s="1"/>
      <c r="EO142" s="1"/>
      <c r="EP142" s="1"/>
      <c r="EQ142" s="1"/>
      <c r="ER142" s="1"/>
      <c r="ES142" s="1"/>
      <c r="ET142" s="1"/>
      <c r="EU142" s="1"/>
      <c r="EV142" s="1"/>
      <c r="EW142" s="1"/>
      <c r="EX142" s="1"/>
      <c r="EY142" s="1"/>
      <c r="EZ142" s="1"/>
      <c r="FA142" s="1"/>
      <c r="FB142" s="1"/>
      <c r="FC142" s="1"/>
      <c r="FD142" s="1"/>
      <c r="FE142" s="1"/>
      <c r="FF142" s="1"/>
      <c r="FG142" s="1"/>
      <c r="FH142" s="1"/>
      <c r="FI142" s="1"/>
      <c r="FJ142" s="1"/>
      <c r="FK142" s="1"/>
      <c r="FL142" s="1"/>
      <c r="FM142" s="1"/>
      <c r="FN142" s="1"/>
      <c r="FO142" s="1"/>
      <c r="FP142" s="1"/>
      <c r="FQ142" s="1"/>
      <c r="FR142" s="1"/>
      <c r="FS142" s="1"/>
      <c r="FT142" s="1"/>
      <c r="FU142" s="1"/>
      <c r="FV142" s="1"/>
      <c r="FW142" s="1"/>
      <c r="FX142" s="1"/>
      <c r="FY142" s="1"/>
      <c r="FZ142" s="1"/>
      <c r="GA142" s="1"/>
      <c r="GB142" s="1"/>
      <c r="GC142" s="1"/>
      <c r="GD142" s="1"/>
      <c r="GE142" s="1"/>
      <c r="GF142" s="1"/>
      <c r="GG142" s="1"/>
      <c r="GH142" s="1"/>
      <c r="GI142" s="1"/>
      <c r="GJ142" s="1"/>
      <c r="GK142" s="1"/>
      <c r="GL142" s="1"/>
      <c r="GM142" s="1"/>
      <c r="GN142" s="1"/>
      <c r="GO142" s="1"/>
      <c r="GP142" s="1"/>
      <c r="GQ142" s="1"/>
      <c r="GR142" s="1"/>
      <c r="GS142" s="1"/>
      <c r="GT142" s="1"/>
      <c r="GU142" s="1"/>
      <c r="GV142" s="1"/>
      <c r="GW142" s="1"/>
      <c r="GX142" s="1"/>
      <c r="GY142" s="1"/>
      <c r="GZ142" s="1"/>
      <c r="HA142" s="1"/>
      <c r="HB142" s="1"/>
      <c r="HC142" s="1"/>
      <c r="HD142" s="1"/>
      <c r="HE142" s="1"/>
      <c r="HF142" s="1"/>
      <c r="HG142" s="1"/>
      <c r="HH142" s="1"/>
      <c r="HI142" s="1"/>
      <c r="HJ142" s="1"/>
      <c r="HK142" s="1"/>
      <c r="HL142" s="1"/>
      <c r="HM142" s="1"/>
      <c r="HN142" s="1"/>
      <c r="HO142" s="1"/>
      <c r="HP142" s="1"/>
      <c r="HQ142" s="1"/>
      <c r="HR142" s="1"/>
      <c r="HS142" s="1"/>
      <c r="HT142" s="1"/>
      <c r="HU142" s="1"/>
      <c r="HV142" s="1"/>
      <c r="HW142" s="1"/>
      <c r="HX142" s="1"/>
      <c r="HY142" s="1"/>
      <c r="HZ142" s="1"/>
      <c r="IA142" s="1"/>
      <c r="IB142" s="1"/>
      <c r="IC142" s="1"/>
      <c r="ID142" s="1"/>
      <c r="IE142" s="1"/>
      <c r="IF142" s="1"/>
      <c r="IG142" s="1"/>
      <c r="IH142" s="1"/>
      <c r="II142" s="1"/>
      <c r="IJ142" s="1"/>
      <c r="IK142" s="1"/>
      <c r="IL142" s="1"/>
      <c r="IM142" s="1"/>
      <c r="IN142" s="1"/>
      <c r="IO142" s="1"/>
      <c r="IP142" s="1"/>
      <c r="IQ142" s="1"/>
      <c r="IR142" s="1"/>
      <c r="IS142" s="1"/>
      <c r="IT142" s="1"/>
      <c r="IU142" s="1"/>
      <c r="IV142" s="1"/>
      <c r="IW142" s="1"/>
      <c r="IX142" s="1"/>
      <c r="IY142" s="1"/>
      <c r="IZ142" s="1"/>
      <c r="JA142" s="1"/>
      <c r="JB142" s="1"/>
      <c r="JC142" s="1"/>
      <c r="JD142" s="1"/>
      <c r="JE142" s="1"/>
      <c r="JF142" s="1"/>
      <c r="JG142" s="1"/>
      <c r="JH142" s="1"/>
      <c r="JI142" s="1"/>
      <c r="JJ142" s="1"/>
      <c r="JK142" s="1"/>
      <c r="JL142" s="1"/>
      <c r="JM142" s="1"/>
      <c r="JN142" s="1"/>
      <c r="JO142" s="1"/>
      <c r="JP142" s="1"/>
      <c r="JQ142" s="1"/>
      <c r="JR142" s="1"/>
      <c r="JS142" s="1"/>
      <c r="JT142" s="1"/>
      <c r="JU142" s="1"/>
      <c r="JV142" s="1"/>
      <c r="JW142" s="1"/>
      <c r="JX142" s="1"/>
      <c r="JY142" s="1"/>
      <c r="JZ142" s="1"/>
      <c r="KA142" s="1"/>
      <c r="KB142" s="1"/>
      <c r="KC142" s="1"/>
      <c r="KD142" s="1"/>
      <c r="KE142" s="1"/>
      <c r="KF142" s="1"/>
      <c r="KG142" s="1"/>
      <c r="KH142" s="1"/>
      <c r="KI142" s="1"/>
      <c r="KJ142" s="1"/>
      <c r="KK142" s="1"/>
      <c r="KL142" s="1"/>
      <c r="KM142" s="1"/>
      <c r="KN142" s="1"/>
      <c r="KO142" s="1"/>
      <c r="KP142" s="1"/>
      <c r="KQ142" s="1"/>
      <c r="KR142" s="1"/>
      <c r="KS142" s="1"/>
      <c r="KT142" s="1"/>
      <c r="KU142" s="1"/>
      <c r="KV142" s="1"/>
      <c r="KW142" s="1"/>
      <c r="KX142" s="1"/>
      <c r="KY142" s="1"/>
      <c r="KZ142" s="1"/>
      <c r="LA142" s="1"/>
      <c r="LB142" s="1"/>
      <c r="LC142" s="1"/>
      <c r="LD142" s="1"/>
      <c r="LE142" s="1"/>
      <c r="LF142" s="1"/>
      <c r="LG142" s="1"/>
      <c r="LH142" s="1"/>
      <c r="LI142" s="1"/>
      <c r="LJ142" s="1"/>
      <c r="LK142" s="1"/>
      <c r="LL142" s="1"/>
      <c r="LM142" s="1"/>
      <c r="LN142" s="1"/>
      <c r="LO142" s="1"/>
      <c r="LP142" s="1"/>
      <c r="LQ142" s="1"/>
      <c r="LR142" s="1"/>
      <c r="LS142" s="1"/>
      <c r="LT142" s="1"/>
      <c r="LU142" s="1"/>
      <c r="LV142" s="1"/>
      <c r="LW142" s="1"/>
      <c r="LX142" s="1"/>
      <c r="LY142" s="1"/>
      <c r="LZ142" s="1"/>
      <c r="MA142" s="1"/>
      <c r="MB142" s="1"/>
      <c r="MC142" s="1"/>
      <c r="MD142" s="1"/>
      <c r="ME142" s="1"/>
      <c r="MF142" s="1"/>
      <c r="MG142" s="1"/>
      <c r="MH142" s="1"/>
      <c r="MI142" s="1"/>
      <c r="MJ142" s="1"/>
      <c r="MK142" s="1"/>
      <c r="ML142" s="1"/>
      <c r="MM142" s="1"/>
      <c r="MN142" s="1"/>
      <c r="MO142" s="1"/>
      <c r="MP142" s="1"/>
      <c r="MQ142" s="1"/>
      <c r="MR142" s="1"/>
      <c r="MS142" s="1"/>
      <c r="MT142" s="1"/>
      <c r="MU142" s="1"/>
      <c r="MV142" s="1"/>
      <c r="MW142" s="1"/>
      <c r="MX142" s="1"/>
      <c r="MY142" s="1"/>
      <c r="MZ142" s="1"/>
      <c r="NA142" s="1"/>
      <c r="NB142" s="1"/>
      <c r="NC142" s="1"/>
      <c r="ND142" s="1"/>
      <c r="NE142" s="1"/>
      <c r="NF142" s="1"/>
      <c r="NG142" s="1"/>
      <c r="NH142" s="1"/>
      <c r="NI142" s="1"/>
      <c r="NJ142" s="1"/>
      <c r="NK142" s="1"/>
      <c r="NL142" s="1"/>
      <c r="NM142" s="1"/>
      <c r="NN142" s="1"/>
      <c r="NO142" s="1"/>
      <c r="NP142" s="1"/>
      <c r="NQ142" s="1"/>
      <c r="NR142" s="1"/>
      <c r="NS142" s="1"/>
      <c r="NT142" s="1"/>
      <c r="NU142" s="1"/>
      <c r="NV142" s="1"/>
      <c r="NW142" s="1"/>
      <c r="NX142" s="1"/>
      <c r="NY142" s="1"/>
      <c r="NZ142" s="1"/>
      <c r="OA142" s="1"/>
      <c r="OB142" s="1"/>
      <c r="OC142" s="1"/>
      <c r="OD142" s="1"/>
      <c r="OE142" s="1"/>
      <c r="OF142" s="1"/>
      <c r="OG142" s="1"/>
      <c r="OH142" s="1"/>
      <c r="OI142" s="1"/>
      <c r="OJ142" s="1"/>
      <c r="OK142" s="1"/>
      <c r="OL142" s="1"/>
      <c r="OM142" s="1"/>
      <c r="ON142" s="1"/>
      <c r="OO142" s="1"/>
      <c r="OP142" s="1"/>
      <c r="OQ142" s="1"/>
      <c r="OR142" s="1"/>
      <c r="OS142" s="1"/>
      <c r="OT142" s="1"/>
      <c r="OU142" s="1"/>
      <c r="OV142" s="1"/>
      <c r="OW142" s="1"/>
      <c r="OX142" s="1"/>
      <c r="OY142" s="1"/>
      <c r="OZ142" s="1"/>
      <c r="PA142" s="1"/>
      <c r="PB142" s="1"/>
      <c r="PC142" s="1"/>
      <c r="PD142" s="1"/>
      <c r="PE142" s="1"/>
      <c r="PF142" s="1"/>
      <c r="PG142" s="1"/>
      <c r="PH142" s="1"/>
      <c r="PI142" s="1"/>
      <c r="PJ142" s="1"/>
      <c r="PK142" s="1"/>
      <c r="PL142" s="1"/>
      <c r="PM142" s="1"/>
      <c r="PN142" s="1"/>
      <c r="PO142" s="1"/>
      <c r="PP142" s="1"/>
      <c r="PQ142" s="1"/>
      <c r="PR142" s="1"/>
      <c r="PS142" s="1"/>
      <c r="PT142" s="1"/>
      <c r="PU142" s="1"/>
      <c r="PV142" s="1"/>
      <c r="PW142" s="1"/>
      <c r="PX142" s="1"/>
      <c r="PY142" s="1"/>
      <c r="PZ142" s="1"/>
      <c r="QA142" s="1"/>
      <c r="QB142" s="1"/>
      <c r="QC142" s="1"/>
      <c r="QD142" s="1"/>
      <c r="QE142" s="1"/>
      <c r="QF142" s="1"/>
      <c r="QG142" s="1"/>
      <c r="QH142" s="1"/>
      <c r="QI142" s="1"/>
      <c r="QJ142" s="1"/>
      <c r="QK142" s="1"/>
      <c r="QL142" s="1"/>
      <c r="QM142" s="1"/>
      <c r="QN142" s="1"/>
      <c r="QO142" s="1"/>
      <c r="QP142" s="1"/>
      <c r="QQ142" s="1"/>
      <c r="QR142" s="1"/>
      <c r="QS142" s="1"/>
      <c r="QT142" s="1"/>
      <c r="QU142" s="1"/>
      <c r="QV142" s="1"/>
      <c r="QW142" s="1"/>
      <c r="QX142" s="1"/>
      <c r="QY142" s="1"/>
      <c r="QZ142" s="1"/>
      <c r="RA142" s="1"/>
      <c r="RB142" s="1"/>
      <c r="RC142" s="1"/>
      <c r="RD142" s="1"/>
      <c r="RE142" s="1"/>
      <c r="RF142" s="1"/>
      <c r="RG142" s="1"/>
      <c r="RH142" s="1"/>
      <c r="RI142" s="1"/>
      <c r="RJ142" s="1"/>
      <c r="RK142" s="1"/>
      <c r="RL142" s="1"/>
      <c r="RM142" s="1"/>
      <c r="RN142" s="1"/>
      <c r="RO142" s="1"/>
      <c r="RP142" s="1"/>
      <c r="RQ142" s="1"/>
      <c r="RR142" s="1"/>
      <c r="RS142" s="1"/>
      <c r="RT142" s="1"/>
      <c r="RU142" s="1"/>
      <c r="RV142" s="1"/>
      <c r="RW142" s="1"/>
      <c r="RX142" s="1"/>
      <c r="RY142" s="1"/>
      <c r="RZ142" s="1"/>
      <c r="SA142" s="1"/>
      <c r="SB142" s="1"/>
      <c r="SC142" s="1"/>
      <c r="SD142" s="1"/>
      <c r="SE142" s="1"/>
      <c r="SF142" s="1"/>
      <c r="SG142" s="1"/>
      <c r="SH142" s="1"/>
      <c r="SI142" s="1"/>
      <c r="SJ142" s="1"/>
      <c r="SK142" s="1"/>
      <c r="SL142" s="1"/>
      <c r="SM142" s="1"/>
      <c r="SN142" s="1"/>
      <c r="SO142" s="1"/>
      <c r="SP142" s="1"/>
      <c r="SQ142" s="1"/>
      <c r="SR142" s="1"/>
      <c r="SS142" s="1"/>
      <c r="ST142" s="1"/>
      <c r="SU142" s="1"/>
      <c r="SV142" s="1"/>
      <c r="SW142" s="1"/>
      <c r="SX142" s="1"/>
      <c r="SY142" s="1"/>
      <c r="SZ142" s="1"/>
      <c r="TA142" s="1"/>
      <c r="TB142" s="1"/>
      <c r="TC142" s="1"/>
      <c r="TD142" s="1"/>
      <c r="TE142" s="1"/>
      <c r="TF142" s="1"/>
      <c r="TG142" s="1"/>
      <c r="TH142" s="1"/>
      <c r="TI142" s="1"/>
      <c r="TJ142" s="1"/>
      <c r="TK142" s="1"/>
      <c r="TL142" s="1"/>
      <c r="TM142" s="1"/>
      <c r="TN142" s="1"/>
      <c r="TO142" s="1"/>
      <c r="TP142" s="1"/>
      <c r="TQ142" s="1"/>
      <c r="TR142" s="1"/>
      <c r="TS142" s="1"/>
      <c r="TT142" s="1"/>
      <c r="TU142" s="1"/>
      <c r="TV142" s="1"/>
      <c r="TW142" s="1"/>
      <c r="TX142" s="1"/>
      <c r="TY142" s="1"/>
      <c r="TZ142" s="1"/>
      <c r="UA142" s="1"/>
      <c r="UB142" s="1"/>
      <c r="UC142" s="1"/>
      <c r="UD142" s="1"/>
      <c r="UE142" s="1"/>
      <c r="UF142" s="1"/>
      <c r="UG142" s="1"/>
      <c r="UH142" s="1"/>
      <c r="UI142" s="1"/>
      <c r="UJ142" s="1"/>
      <c r="UK142" s="1"/>
      <c r="UL142" s="1"/>
      <c r="UM142" s="1"/>
      <c r="UN142" s="1"/>
      <c r="UO142" s="1"/>
      <c r="UP142" s="1"/>
      <c r="UQ142" s="1"/>
      <c r="UR142" s="1"/>
      <c r="US142" s="1"/>
      <c r="UT142" s="1"/>
      <c r="UU142" s="1"/>
      <c r="UV142" s="1"/>
      <c r="UW142" s="1"/>
      <c r="UX142" s="1"/>
      <c r="UY142" s="1"/>
      <c r="UZ142" s="1"/>
      <c r="VA142" s="1"/>
      <c r="VB142" s="1"/>
      <c r="VC142" s="1"/>
      <c r="VD142" s="1"/>
      <c r="VE142" s="1"/>
      <c r="VF142" s="1"/>
      <c r="VG142" s="1"/>
      <c r="VH142" s="1"/>
      <c r="VI142" s="1"/>
      <c r="VJ142" s="1"/>
      <c r="VK142" s="1"/>
      <c r="VL142" s="1"/>
      <c r="VM142" s="1"/>
      <c r="VN142" s="1"/>
      <c r="VO142" s="1"/>
      <c r="VP142" s="1"/>
      <c r="VQ142" s="1"/>
      <c r="VR142" s="1"/>
      <c r="VS142" s="1"/>
      <c r="VT142" s="1"/>
      <c r="VU142" s="1"/>
      <c r="VV142" s="1"/>
      <c r="VW142" s="1"/>
      <c r="VX142" s="1"/>
      <c r="VY142" s="1"/>
      <c r="VZ142" s="1"/>
      <c r="WA142" s="1"/>
      <c r="WB142" s="1"/>
      <c r="WC142" s="1"/>
      <c r="WD142" s="1"/>
      <c r="WE142" s="1"/>
      <c r="WF142" s="1"/>
      <c r="WG142" s="1"/>
      <c r="WH142" s="1"/>
      <c r="WI142" s="1"/>
      <c r="WJ142" s="1"/>
      <c r="WK142" s="1"/>
      <c r="WL142" s="1"/>
      <c r="WM142" s="1"/>
      <c r="WN142" s="1"/>
      <c r="WO142" s="1"/>
      <c r="WP142" s="1"/>
      <c r="WQ142" s="1"/>
      <c r="WR142" s="1"/>
      <c r="WS142" s="1"/>
      <c r="WT142" s="1"/>
      <c r="WU142" s="1"/>
      <c r="WV142" s="1"/>
      <c r="WW142" s="1"/>
      <c r="WX142" s="1"/>
      <c r="WY142" s="1"/>
      <c r="WZ142" s="1"/>
      <c r="XA142" s="1"/>
      <c r="XB142" s="1"/>
      <c r="XC142" s="1"/>
      <c r="XD142" s="1"/>
      <c r="XE142" s="1"/>
      <c r="XF142" s="1"/>
      <c r="XG142" s="1"/>
      <c r="XH142" s="1"/>
      <c r="XI142" s="1"/>
      <c r="XJ142" s="1"/>
      <c r="XK142" s="1"/>
      <c r="XL142" s="1"/>
      <c r="XM142" s="1"/>
      <c r="XN142" s="1"/>
      <c r="XO142" s="1"/>
      <c r="XP142" s="1"/>
      <c r="XQ142" s="1"/>
      <c r="XR142" s="1"/>
      <c r="XS142" s="1"/>
      <c r="XT142" s="1"/>
      <c r="XU142" s="1"/>
      <c r="XV142" s="1"/>
      <c r="XW142" s="1"/>
      <c r="XX142" s="1"/>
      <c r="XY142" s="1"/>
      <c r="XZ142" s="1"/>
      <c r="YA142" s="1"/>
      <c r="YB142" s="1"/>
      <c r="YC142" s="1"/>
      <c r="YD142" s="1"/>
      <c r="YE142" s="1"/>
      <c r="YF142" s="1"/>
      <c r="YG142" s="1"/>
      <c r="YH142" s="1"/>
      <c r="YI142" s="1"/>
      <c r="YJ142" s="1"/>
      <c r="YK142" s="1"/>
      <c r="YL142" s="1"/>
      <c r="YM142" s="1"/>
      <c r="YN142" s="1"/>
      <c r="YO142" s="1"/>
      <c r="YP142" s="1"/>
      <c r="YQ142" s="1"/>
      <c r="YR142" s="1"/>
      <c r="YS142" s="1"/>
      <c r="YT142" s="1"/>
      <c r="YU142" s="1"/>
      <c r="YV142" s="1"/>
      <c r="YW142" s="1"/>
      <c r="YX142" s="1"/>
      <c r="YY142" s="1"/>
      <c r="YZ142" s="1"/>
      <c r="ZA142" s="1"/>
      <c r="ZB142" s="1"/>
      <c r="ZC142" s="1"/>
      <c r="ZD142" s="1"/>
      <c r="ZE142" s="1"/>
      <c r="ZF142" s="1"/>
      <c r="ZG142" s="1"/>
      <c r="ZH142" s="1"/>
      <c r="ZI142" s="1"/>
      <c r="ZJ142" s="1"/>
      <c r="ZK142" s="1"/>
      <c r="ZL142" s="1"/>
      <c r="ZM142" s="1"/>
      <c r="ZN142" s="1"/>
      <c r="ZO142" s="1"/>
      <c r="ZP142" s="1"/>
      <c r="ZQ142" s="1"/>
      <c r="ZR142" s="1"/>
      <c r="ZS142" s="1"/>
      <c r="ZT142" s="1"/>
      <c r="ZU142" s="1"/>
      <c r="ZV142" s="1"/>
      <c r="ZW142" s="1"/>
      <c r="ZX142" s="1"/>
      <c r="ZY142" s="1"/>
      <c r="ZZ142" s="1"/>
      <c r="AAA142" s="1"/>
      <c r="AAB142" s="1"/>
      <c r="AAC142" s="1"/>
      <c r="AAD142" s="1"/>
      <c r="AAE142" s="1"/>
      <c r="AAF142" s="1"/>
      <c r="AAG142" s="1"/>
      <c r="AAH142" s="1"/>
      <c r="AAI142" s="1"/>
      <c r="AAJ142" s="1"/>
      <c r="AAK142" s="1"/>
      <c r="AAL142" s="1"/>
      <c r="AAM142" s="1"/>
      <c r="AAN142" s="1"/>
      <c r="AAO142" s="1"/>
      <c r="AAP142" s="1"/>
      <c r="AAQ142" s="1"/>
      <c r="AAR142" s="1"/>
      <c r="AAS142" s="1"/>
      <c r="AAT142" s="1"/>
      <c r="AAU142" s="1"/>
      <c r="AAV142" s="1"/>
      <c r="AAW142" s="1"/>
      <c r="AAX142" s="1"/>
      <c r="AAY142" s="1"/>
      <c r="AAZ142" s="1"/>
      <c r="ABA142" s="1"/>
      <c r="ABB142" s="1"/>
      <c r="ABC142" s="1"/>
      <c r="ABD142" s="1"/>
      <c r="ABE142" s="1"/>
      <c r="ABF142" s="1"/>
      <c r="ABG142" s="1"/>
      <c r="ABH142" s="1"/>
      <c r="ABI142" s="1"/>
      <c r="ABJ142" s="1"/>
      <c r="ABK142" s="1"/>
      <c r="ABL142" s="1"/>
      <c r="ABM142" s="1"/>
      <c r="ABN142" s="1"/>
      <c r="ABO142" s="1"/>
      <c r="ABP142" s="1"/>
      <c r="ABQ142" s="1"/>
      <c r="ABR142" s="1"/>
      <c r="ABS142" s="1"/>
      <c r="ABT142" s="1"/>
      <c r="ABU142" s="1"/>
      <c r="ABV142" s="1"/>
      <c r="ABW142" s="1"/>
      <c r="ABX142" s="1"/>
      <c r="ABY142" s="1"/>
      <c r="ABZ142" s="1"/>
      <c r="ACA142" s="1"/>
      <c r="ACB142" s="1"/>
      <c r="ACC142" s="1"/>
      <c r="ACD142" s="1"/>
      <c r="ACE142" s="1"/>
      <c r="ACF142" s="1"/>
      <c r="ACG142" s="1"/>
      <c r="ACH142" s="1"/>
      <c r="ACI142" s="1"/>
      <c r="ACJ142" s="1"/>
      <c r="ACK142" s="1"/>
      <c r="ACL142" s="1"/>
      <c r="ACM142" s="1"/>
      <c r="ACN142" s="1"/>
      <c r="ACO142" s="1"/>
      <c r="ACP142" s="1"/>
      <c r="ACQ142" s="1"/>
      <c r="ACR142" s="1"/>
      <c r="ACS142" s="1"/>
      <c r="ACT142" s="1"/>
      <c r="ACU142" s="1"/>
      <c r="ACV142" s="1"/>
      <c r="ACW142" s="1"/>
      <c r="ACX142" s="1"/>
      <c r="ACY142" s="1"/>
      <c r="ACZ142" s="1"/>
      <c r="ADA142" s="1"/>
    </row>
    <row r="143" spans="1:786" s="76" customFormat="1" ht="28.8" customHeight="1" x14ac:dyDescent="0.3">
      <c r="A143" s="41">
        <v>4</v>
      </c>
      <c r="B143" s="21" t="s">
        <v>495</v>
      </c>
      <c r="C143" s="22" t="s">
        <v>496</v>
      </c>
      <c r="D143" s="23" t="s">
        <v>497</v>
      </c>
      <c r="E143" s="23" t="s">
        <v>498</v>
      </c>
      <c r="F143" s="87" t="s">
        <v>499</v>
      </c>
      <c r="G143" s="74">
        <v>290000</v>
      </c>
      <c r="H143" s="23">
        <v>2</v>
      </c>
      <c r="I143" s="23" t="s">
        <v>71</v>
      </c>
      <c r="J143" s="23" t="s">
        <v>500</v>
      </c>
      <c r="K143" s="25">
        <v>2002</v>
      </c>
      <c r="L143" s="83">
        <v>37469</v>
      </c>
      <c r="M143" s="27"/>
      <c r="N143" s="88"/>
      <c r="O143" s="28">
        <v>0</v>
      </c>
      <c r="P143" s="29" t="s">
        <v>501</v>
      </c>
      <c r="Q143" s="30" t="s">
        <v>502</v>
      </c>
      <c r="R143" s="31" t="s">
        <v>503</v>
      </c>
      <c r="S143" s="32" t="str">
        <f t="shared" si="16"/>
        <v>Cu Pb Zn</v>
      </c>
      <c r="T143" s="33"/>
      <c r="U143" s="33"/>
      <c r="V143" s="33"/>
      <c r="W143" s="33"/>
      <c r="X143" s="33"/>
      <c r="Y143" s="33">
        <v>1988</v>
      </c>
      <c r="Z143" s="33"/>
      <c r="AA143" s="61"/>
      <c r="AB143" s="34">
        <f t="shared" si="26"/>
        <v>0</v>
      </c>
      <c r="AC143" s="34">
        <f t="shared" si="20"/>
        <v>0</v>
      </c>
      <c r="AD143" s="34">
        <f t="shared" si="21"/>
        <v>0</v>
      </c>
      <c r="AE143" s="34">
        <f t="shared" si="22"/>
        <v>0</v>
      </c>
      <c r="AF143" s="35"/>
      <c r="AG143" s="35">
        <f t="shared" si="30"/>
        <v>0</v>
      </c>
      <c r="AH143" s="35">
        <f t="shared" si="31"/>
        <v>0</v>
      </c>
      <c r="AI143" s="35">
        <f t="shared" si="32"/>
        <v>0</v>
      </c>
      <c r="AK143" s="1"/>
      <c r="AL143" s="1"/>
      <c r="AM143" s="1"/>
      <c r="AN143" s="1"/>
      <c r="AO143" s="1"/>
      <c r="AP143" s="1"/>
      <c r="AQ143" s="1"/>
      <c r="AR143" s="1"/>
      <c r="AS143" s="1"/>
      <c r="AT143" s="1"/>
      <c r="AU143" s="1"/>
      <c r="AV143" s="1"/>
      <c r="AW143" s="1"/>
      <c r="AX143" s="1"/>
      <c r="AY143" s="1"/>
      <c r="AZ143" s="1"/>
      <c r="BA143" s="1"/>
      <c r="BB143" s="1"/>
      <c r="BC143" s="1"/>
      <c r="BD143" s="1"/>
      <c r="BE143" s="1"/>
      <c r="BF143" s="1"/>
      <c r="BG143" s="1"/>
      <c r="BH143" s="1"/>
      <c r="BI143" s="1"/>
      <c r="BJ143" s="1"/>
      <c r="BK143" s="1"/>
      <c r="BL143" s="1"/>
      <c r="BM143" s="1"/>
      <c r="BN143" s="1"/>
      <c r="BO143" s="1"/>
      <c r="BP143" s="1"/>
      <c r="BQ143" s="1"/>
      <c r="BR143" s="1"/>
      <c r="BS143" s="1"/>
      <c r="BT143" s="1"/>
      <c r="BU143" s="1"/>
      <c r="BV143" s="1"/>
      <c r="BW143" s="1"/>
      <c r="BX143" s="1"/>
      <c r="BY143" s="1"/>
      <c r="BZ143" s="1"/>
      <c r="CA143" s="1"/>
      <c r="CB143" s="1"/>
      <c r="CC143" s="1"/>
      <c r="CD143" s="1"/>
      <c r="CE143" s="1"/>
      <c r="CF143" s="1"/>
      <c r="CG143" s="1"/>
      <c r="CH143" s="1"/>
      <c r="CI143" s="1"/>
      <c r="CJ143" s="1"/>
      <c r="CK143" s="1"/>
      <c r="CL143" s="1"/>
      <c r="CM143" s="1"/>
      <c r="CN143" s="1"/>
      <c r="CO143" s="1"/>
      <c r="CP143" s="1"/>
      <c r="CQ143" s="1"/>
      <c r="CR143" s="1"/>
      <c r="CS143" s="1"/>
      <c r="CT143" s="1"/>
      <c r="CU143" s="1"/>
      <c r="CV143" s="1"/>
      <c r="CW143" s="1"/>
      <c r="CX143" s="1"/>
      <c r="CY143" s="1"/>
      <c r="CZ143" s="1"/>
      <c r="DA143" s="1"/>
      <c r="DB143" s="1"/>
      <c r="DC143" s="1"/>
      <c r="DD143" s="1"/>
      <c r="DE143" s="1"/>
      <c r="DF143" s="1"/>
      <c r="DG143" s="1"/>
      <c r="DH143" s="1"/>
      <c r="DI143" s="1"/>
      <c r="DJ143" s="1"/>
      <c r="DK143" s="1"/>
      <c r="DL143" s="1"/>
      <c r="DM143" s="1"/>
      <c r="DN143" s="1"/>
      <c r="DO143" s="1"/>
      <c r="DP143" s="1"/>
      <c r="DQ143" s="1"/>
      <c r="DR143" s="1"/>
      <c r="DS143" s="1"/>
      <c r="DT143" s="1"/>
      <c r="DU143" s="1"/>
      <c r="DV143" s="1"/>
      <c r="DW143" s="1"/>
      <c r="DX143" s="1"/>
      <c r="DY143" s="1"/>
      <c r="DZ143" s="1"/>
      <c r="EA143" s="1"/>
      <c r="EB143" s="1"/>
      <c r="EC143" s="1"/>
      <c r="ED143" s="1"/>
      <c r="EE143" s="1"/>
      <c r="EF143" s="1"/>
      <c r="EG143" s="1"/>
      <c r="EH143" s="1"/>
      <c r="EI143" s="1"/>
      <c r="EJ143" s="1"/>
      <c r="EK143" s="1"/>
      <c r="EL143" s="1"/>
      <c r="EM143" s="1"/>
      <c r="EN143" s="1"/>
      <c r="EO143" s="1"/>
      <c r="EP143" s="1"/>
      <c r="EQ143" s="1"/>
      <c r="ER143" s="1"/>
      <c r="ES143" s="1"/>
      <c r="ET143" s="1"/>
      <c r="EU143" s="1"/>
      <c r="EV143" s="1"/>
      <c r="EW143" s="1"/>
      <c r="EX143" s="1"/>
      <c r="EY143" s="1"/>
      <c r="EZ143" s="1"/>
      <c r="FA143" s="1"/>
      <c r="FB143" s="1"/>
      <c r="FC143" s="1"/>
      <c r="FD143" s="1"/>
      <c r="FE143" s="1"/>
      <c r="FF143" s="1"/>
      <c r="FG143" s="1"/>
      <c r="FH143" s="1"/>
      <c r="FI143" s="1"/>
      <c r="FJ143" s="1"/>
      <c r="FK143" s="1"/>
      <c r="FL143" s="1"/>
      <c r="FM143" s="1"/>
      <c r="FN143" s="1"/>
      <c r="FO143" s="1"/>
      <c r="FP143" s="1"/>
      <c r="FQ143" s="1"/>
      <c r="FR143" s="1"/>
      <c r="FS143" s="1"/>
      <c r="FT143" s="1"/>
      <c r="FU143" s="1"/>
      <c r="FV143" s="1"/>
      <c r="FW143" s="1"/>
      <c r="FX143" s="1"/>
      <c r="FY143" s="1"/>
      <c r="FZ143" s="1"/>
      <c r="GA143" s="1"/>
      <c r="GB143" s="1"/>
      <c r="GC143" s="1"/>
      <c r="GD143" s="1"/>
      <c r="GE143" s="1"/>
      <c r="GF143" s="1"/>
      <c r="GG143" s="1"/>
      <c r="GH143" s="1"/>
      <c r="GI143" s="1"/>
      <c r="GJ143" s="1"/>
      <c r="GK143" s="1"/>
      <c r="GL143" s="1"/>
      <c r="GM143" s="1"/>
      <c r="GN143" s="1"/>
      <c r="GO143" s="1"/>
      <c r="GP143" s="1"/>
      <c r="GQ143" s="1"/>
      <c r="GR143" s="1"/>
      <c r="GS143" s="1"/>
      <c r="GT143" s="1"/>
      <c r="GU143" s="1"/>
      <c r="GV143" s="1"/>
      <c r="GW143" s="1"/>
      <c r="GX143" s="1"/>
      <c r="GY143" s="1"/>
      <c r="GZ143" s="1"/>
      <c r="HA143" s="1"/>
      <c r="HB143" s="1"/>
      <c r="HC143" s="1"/>
      <c r="HD143" s="1"/>
      <c r="HE143" s="1"/>
      <c r="HF143" s="1"/>
      <c r="HG143" s="1"/>
      <c r="HH143" s="1"/>
      <c r="HI143" s="1"/>
      <c r="HJ143" s="1"/>
      <c r="HK143" s="1"/>
      <c r="HL143" s="1"/>
      <c r="HM143" s="1"/>
      <c r="HN143" s="1"/>
      <c r="HO143" s="1"/>
      <c r="HP143" s="1"/>
      <c r="HQ143" s="1"/>
      <c r="HR143" s="1"/>
      <c r="HS143" s="1"/>
      <c r="HT143" s="1"/>
      <c r="HU143" s="1"/>
      <c r="HV143" s="1"/>
      <c r="HW143" s="1"/>
      <c r="HX143" s="1"/>
      <c r="HY143" s="1"/>
      <c r="HZ143" s="1"/>
      <c r="IA143" s="1"/>
      <c r="IB143" s="1"/>
      <c r="IC143" s="1"/>
      <c r="ID143" s="1"/>
      <c r="IE143" s="1"/>
      <c r="IF143" s="1"/>
      <c r="IG143" s="1"/>
      <c r="IH143" s="1"/>
      <c r="II143" s="1"/>
      <c r="IJ143" s="1"/>
      <c r="IK143" s="1"/>
      <c r="IL143" s="1"/>
      <c r="IM143" s="1"/>
      <c r="IN143" s="1"/>
      <c r="IO143" s="1"/>
      <c r="IP143" s="1"/>
      <c r="IQ143" s="1"/>
      <c r="IR143" s="1"/>
      <c r="IS143" s="1"/>
      <c r="IT143" s="1"/>
      <c r="IU143" s="1"/>
      <c r="IV143" s="1"/>
      <c r="IW143" s="1"/>
      <c r="IX143" s="1"/>
      <c r="IY143" s="1"/>
      <c r="IZ143" s="1"/>
      <c r="JA143" s="1"/>
      <c r="JB143" s="1"/>
      <c r="JC143" s="1"/>
      <c r="JD143" s="1"/>
      <c r="JE143" s="1"/>
      <c r="JF143" s="1"/>
      <c r="JG143" s="1"/>
      <c r="JH143" s="1"/>
      <c r="JI143" s="1"/>
      <c r="JJ143" s="1"/>
      <c r="JK143" s="1"/>
      <c r="JL143" s="1"/>
      <c r="JM143" s="1"/>
      <c r="JN143" s="1"/>
      <c r="JO143" s="1"/>
      <c r="JP143" s="1"/>
      <c r="JQ143" s="1"/>
      <c r="JR143" s="1"/>
      <c r="JS143" s="1"/>
      <c r="JT143" s="1"/>
      <c r="JU143" s="1"/>
      <c r="JV143" s="1"/>
      <c r="JW143" s="1"/>
      <c r="JX143" s="1"/>
      <c r="JY143" s="1"/>
      <c r="JZ143" s="1"/>
      <c r="KA143" s="1"/>
      <c r="KB143" s="1"/>
      <c r="KC143" s="1"/>
      <c r="KD143" s="1"/>
      <c r="KE143" s="1"/>
      <c r="KF143" s="1"/>
      <c r="KG143" s="1"/>
      <c r="KH143" s="1"/>
      <c r="KI143" s="1"/>
      <c r="KJ143" s="1"/>
      <c r="KK143" s="1"/>
      <c r="KL143" s="1"/>
      <c r="KM143" s="1"/>
      <c r="KN143" s="1"/>
      <c r="KO143" s="1"/>
      <c r="KP143" s="1"/>
      <c r="KQ143" s="1"/>
      <c r="KR143" s="1"/>
      <c r="KS143" s="1"/>
      <c r="KT143" s="1"/>
      <c r="KU143" s="1"/>
      <c r="KV143" s="1"/>
      <c r="KW143" s="1"/>
      <c r="KX143" s="1"/>
      <c r="KY143" s="1"/>
      <c r="KZ143" s="1"/>
      <c r="LA143" s="1"/>
      <c r="LB143" s="1"/>
      <c r="LC143" s="1"/>
      <c r="LD143" s="1"/>
      <c r="LE143" s="1"/>
      <c r="LF143" s="1"/>
      <c r="LG143" s="1"/>
      <c r="LH143" s="1"/>
      <c r="LI143" s="1"/>
      <c r="LJ143" s="1"/>
      <c r="LK143" s="1"/>
      <c r="LL143" s="1"/>
      <c r="LM143" s="1"/>
      <c r="LN143" s="1"/>
      <c r="LO143" s="1"/>
      <c r="LP143" s="1"/>
      <c r="LQ143" s="1"/>
      <c r="LR143" s="1"/>
      <c r="LS143" s="1"/>
      <c r="LT143" s="1"/>
      <c r="LU143" s="1"/>
      <c r="LV143" s="1"/>
      <c r="LW143" s="1"/>
      <c r="LX143" s="1"/>
      <c r="LY143" s="1"/>
      <c r="LZ143" s="1"/>
      <c r="MA143" s="1"/>
      <c r="MB143" s="1"/>
      <c r="MC143" s="1"/>
      <c r="MD143" s="1"/>
      <c r="ME143" s="1"/>
      <c r="MF143" s="1"/>
      <c r="MG143" s="1"/>
      <c r="MH143" s="1"/>
      <c r="MI143" s="1"/>
      <c r="MJ143" s="1"/>
      <c r="MK143" s="1"/>
      <c r="ML143" s="1"/>
      <c r="MM143" s="1"/>
      <c r="MN143" s="1"/>
      <c r="MO143" s="1"/>
      <c r="MP143" s="1"/>
      <c r="MQ143" s="1"/>
      <c r="MR143" s="1"/>
      <c r="MS143" s="1"/>
      <c r="MT143" s="1"/>
      <c r="MU143" s="1"/>
      <c r="MV143" s="1"/>
      <c r="MW143" s="1"/>
      <c r="MX143" s="1"/>
      <c r="MY143" s="1"/>
      <c r="MZ143" s="1"/>
      <c r="NA143" s="1"/>
      <c r="NB143" s="1"/>
      <c r="NC143" s="1"/>
      <c r="ND143" s="1"/>
      <c r="NE143" s="1"/>
      <c r="NF143" s="1"/>
      <c r="NG143" s="1"/>
      <c r="NH143" s="1"/>
      <c r="NI143" s="1"/>
      <c r="NJ143" s="1"/>
      <c r="NK143" s="1"/>
      <c r="NL143" s="1"/>
      <c r="NM143" s="1"/>
      <c r="NN143" s="1"/>
      <c r="NO143" s="1"/>
      <c r="NP143" s="1"/>
      <c r="NQ143" s="1"/>
      <c r="NR143" s="1"/>
      <c r="NS143" s="1"/>
      <c r="NT143" s="1"/>
      <c r="NU143" s="1"/>
      <c r="NV143" s="1"/>
      <c r="NW143" s="1"/>
      <c r="NX143" s="1"/>
      <c r="NY143" s="1"/>
      <c r="NZ143" s="1"/>
      <c r="OA143" s="1"/>
      <c r="OB143" s="1"/>
      <c r="OC143" s="1"/>
      <c r="OD143" s="1"/>
      <c r="OE143" s="1"/>
      <c r="OF143" s="1"/>
      <c r="OG143" s="1"/>
      <c r="OH143" s="1"/>
      <c r="OI143" s="1"/>
      <c r="OJ143" s="1"/>
      <c r="OK143" s="1"/>
      <c r="OL143" s="1"/>
      <c r="OM143" s="1"/>
      <c r="ON143" s="1"/>
      <c r="OO143" s="1"/>
      <c r="OP143" s="1"/>
      <c r="OQ143" s="1"/>
      <c r="OR143" s="1"/>
      <c r="OS143" s="1"/>
      <c r="OT143" s="1"/>
      <c r="OU143" s="1"/>
      <c r="OV143" s="1"/>
      <c r="OW143" s="1"/>
      <c r="OX143" s="1"/>
      <c r="OY143" s="1"/>
      <c r="OZ143" s="1"/>
      <c r="PA143" s="1"/>
      <c r="PB143" s="1"/>
      <c r="PC143" s="1"/>
      <c r="PD143" s="1"/>
      <c r="PE143" s="1"/>
      <c r="PF143" s="1"/>
      <c r="PG143" s="1"/>
      <c r="PH143" s="1"/>
      <c r="PI143" s="1"/>
      <c r="PJ143" s="1"/>
      <c r="PK143" s="1"/>
      <c r="PL143" s="1"/>
      <c r="PM143" s="1"/>
      <c r="PN143" s="1"/>
      <c r="PO143" s="1"/>
      <c r="PP143" s="1"/>
      <c r="PQ143" s="1"/>
      <c r="PR143" s="1"/>
      <c r="PS143" s="1"/>
      <c r="PT143" s="1"/>
      <c r="PU143" s="1"/>
      <c r="PV143" s="1"/>
      <c r="PW143" s="1"/>
      <c r="PX143" s="1"/>
      <c r="PY143" s="1"/>
      <c r="PZ143" s="1"/>
      <c r="QA143" s="1"/>
      <c r="QB143" s="1"/>
      <c r="QC143" s="1"/>
      <c r="QD143" s="1"/>
      <c r="QE143" s="1"/>
      <c r="QF143" s="1"/>
      <c r="QG143" s="1"/>
      <c r="QH143" s="1"/>
      <c r="QI143" s="1"/>
      <c r="QJ143" s="1"/>
      <c r="QK143" s="1"/>
      <c r="QL143" s="1"/>
      <c r="QM143" s="1"/>
      <c r="QN143" s="1"/>
      <c r="QO143" s="1"/>
      <c r="QP143" s="1"/>
      <c r="QQ143" s="1"/>
      <c r="QR143" s="1"/>
      <c r="QS143" s="1"/>
      <c r="QT143" s="1"/>
      <c r="QU143" s="1"/>
      <c r="QV143" s="1"/>
      <c r="QW143" s="1"/>
      <c r="QX143" s="1"/>
      <c r="QY143" s="1"/>
      <c r="QZ143" s="1"/>
      <c r="RA143" s="1"/>
      <c r="RB143" s="1"/>
      <c r="RC143" s="1"/>
      <c r="RD143" s="1"/>
      <c r="RE143" s="1"/>
      <c r="RF143" s="1"/>
      <c r="RG143" s="1"/>
      <c r="RH143" s="1"/>
      <c r="RI143" s="1"/>
      <c r="RJ143" s="1"/>
      <c r="RK143" s="1"/>
      <c r="RL143" s="1"/>
      <c r="RM143" s="1"/>
      <c r="RN143" s="1"/>
      <c r="RO143" s="1"/>
      <c r="RP143" s="1"/>
      <c r="RQ143" s="1"/>
      <c r="RR143" s="1"/>
      <c r="RS143" s="1"/>
      <c r="RT143" s="1"/>
      <c r="RU143" s="1"/>
      <c r="RV143" s="1"/>
      <c r="RW143" s="1"/>
      <c r="RX143" s="1"/>
      <c r="RY143" s="1"/>
      <c r="RZ143" s="1"/>
      <c r="SA143" s="1"/>
      <c r="SB143" s="1"/>
      <c r="SC143" s="1"/>
      <c r="SD143" s="1"/>
      <c r="SE143" s="1"/>
      <c r="SF143" s="1"/>
      <c r="SG143" s="1"/>
      <c r="SH143" s="1"/>
      <c r="SI143" s="1"/>
      <c r="SJ143" s="1"/>
      <c r="SK143" s="1"/>
      <c r="SL143" s="1"/>
      <c r="SM143" s="1"/>
      <c r="SN143" s="1"/>
      <c r="SO143" s="1"/>
      <c r="SP143" s="1"/>
      <c r="SQ143" s="1"/>
      <c r="SR143" s="1"/>
      <c r="SS143" s="1"/>
      <c r="ST143" s="1"/>
      <c r="SU143" s="1"/>
      <c r="SV143" s="1"/>
      <c r="SW143" s="1"/>
      <c r="SX143" s="1"/>
      <c r="SY143" s="1"/>
      <c r="SZ143" s="1"/>
      <c r="TA143" s="1"/>
      <c r="TB143" s="1"/>
      <c r="TC143" s="1"/>
      <c r="TD143" s="1"/>
      <c r="TE143" s="1"/>
      <c r="TF143" s="1"/>
      <c r="TG143" s="1"/>
      <c r="TH143" s="1"/>
      <c r="TI143" s="1"/>
      <c r="TJ143" s="1"/>
      <c r="TK143" s="1"/>
      <c r="TL143" s="1"/>
      <c r="TM143" s="1"/>
      <c r="TN143" s="1"/>
      <c r="TO143" s="1"/>
      <c r="TP143" s="1"/>
      <c r="TQ143" s="1"/>
      <c r="TR143" s="1"/>
      <c r="TS143" s="1"/>
      <c r="TT143" s="1"/>
      <c r="TU143" s="1"/>
      <c r="TV143" s="1"/>
      <c r="TW143" s="1"/>
      <c r="TX143" s="1"/>
      <c r="TY143" s="1"/>
      <c r="TZ143" s="1"/>
      <c r="UA143" s="1"/>
      <c r="UB143" s="1"/>
      <c r="UC143" s="1"/>
      <c r="UD143" s="1"/>
      <c r="UE143" s="1"/>
      <c r="UF143" s="1"/>
      <c r="UG143" s="1"/>
      <c r="UH143" s="1"/>
      <c r="UI143" s="1"/>
      <c r="UJ143" s="1"/>
      <c r="UK143" s="1"/>
      <c r="UL143" s="1"/>
      <c r="UM143" s="1"/>
      <c r="UN143" s="1"/>
      <c r="UO143" s="1"/>
      <c r="UP143" s="1"/>
      <c r="UQ143" s="1"/>
      <c r="UR143" s="1"/>
      <c r="US143" s="1"/>
      <c r="UT143" s="1"/>
      <c r="UU143" s="1"/>
      <c r="UV143" s="1"/>
      <c r="UW143" s="1"/>
      <c r="UX143" s="1"/>
      <c r="UY143" s="1"/>
      <c r="UZ143" s="1"/>
      <c r="VA143" s="1"/>
      <c r="VB143" s="1"/>
      <c r="VC143" s="1"/>
      <c r="VD143" s="1"/>
      <c r="VE143" s="1"/>
      <c r="VF143" s="1"/>
      <c r="VG143" s="1"/>
      <c r="VH143" s="1"/>
      <c r="VI143" s="1"/>
      <c r="VJ143" s="1"/>
      <c r="VK143" s="1"/>
      <c r="VL143" s="1"/>
      <c r="VM143" s="1"/>
      <c r="VN143" s="1"/>
      <c r="VO143" s="1"/>
      <c r="VP143" s="1"/>
      <c r="VQ143" s="1"/>
      <c r="VR143" s="1"/>
      <c r="VS143" s="1"/>
      <c r="VT143" s="1"/>
      <c r="VU143" s="1"/>
      <c r="VV143" s="1"/>
      <c r="VW143" s="1"/>
      <c r="VX143" s="1"/>
      <c r="VY143" s="1"/>
      <c r="VZ143" s="1"/>
      <c r="WA143" s="1"/>
      <c r="WB143" s="1"/>
      <c r="WC143" s="1"/>
      <c r="WD143" s="1"/>
      <c r="WE143" s="1"/>
      <c r="WF143" s="1"/>
      <c r="WG143" s="1"/>
      <c r="WH143" s="1"/>
      <c r="WI143" s="1"/>
      <c r="WJ143" s="1"/>
      <c r="WK143" s="1"/>
      <c r="WL143" s="1"/>
      <c r="WM143" s="1"/>
      <c r="WN143" s="1"/>
      <c r="WO143" s="1"/>
      <c r="WP143" s="1"/>
      <c r="WQ143" s="1"/>
      <c r="WR143" s="1"/>
      <c r="WS143" s="1"/>
      <c r="WT143" s="1"/>
      <c r="WU143" s="1"/>
      <c r="WV143" s="1"/>
      <c r="WW143" s="1"/>
      <c r="WX143" s="1"/>
      <c r="WY143" s="1"/>
      <c r="WZ143" s="1"/>
      <c r="XA143" s="1"/>
      <c r="XB143" s="1"/>
      <c r="XC143" s="1"/>
      <c r="XD143" s="1"/>
      <c r="XE143" s="1"/>
      <c r="XF143" s="1"/>
      <c r="XG143" s="1"/>
      <c r="XH143" s="1"/>
      <c r="XI143" s="1"/>
      <c r="XJ143" s="1"/>
      <c r="XK143" s="1"/>
      <c r="XL143" s="1"/>
      <c r="XM143" s="1"/>
      <c r="XN143" s="1"/>
      <c r="XO143" s="1"/>
      <c r="XP143" s="1"/>
      <c r="XQ143" s="1"/>
      <c r="XR143" s="1"/>
      <c r="XS143" s="1"/>
      <c r="XT143" s="1"/>
      <c r="XU143" s="1"/>
      <c r="XV143" s="1"/>
      <c r="XW143" s="1"/>
      <c r="XX143" s="1"/>
      <c r="XY143" s="1"/>
      <c r="XZ143" s="1"/>
      <c r="YA143" s="1"/>
      <c r="YB143" s="1"/>
      <c r="YC143" s="1"/>
      <c r="YD143" s="1"/>
      <c r="YE143" s="1"/>
      <c r="YF143" s="1"/>
      <c r="YG143" s="1"/>
      <c r="YH143" s="1"/>
      <c r="YI143" s="1"/>
      <c r="YJ143" s="1"/>
      <c r="YK143" s="1"/>
      <c r="YL143" s="1"/>
      <c r="YM143" s="1"/>
      <c r="YN143" s="1"/>
      <c r="YO143" s="1"/>
      <c r="YP143" s="1"/>
      <c r="YQ143" s="1"/>
      <c r="YR143" s="1"/>
      <c r="YS143" s="1"/>
      <c r="YT143" s="1"/>
      <c r="YU143" s="1"/>
      <c r="YV143" s="1"/>
      <c r="YW143" s="1"/>
      <c r="YX143" s="1"/>
      <c r="YY143" s="1"/>
      <c r="YZ143" s="1"/>
      <c r="ZA143" s="1"/>
      <c r="ZB143" s="1"/>
      <c r="ZC143" s="1"/>
      <c r="ZD143" s="1"/>
      <c r="ZE143" s="1"/>
      <c r="ZF143" s="1"/>
      <c r="ZG143" s="1"/>
      <c r="ZH143" s="1"/>
      <c r="ZI143" s="1"/>
      <c r="ZJ143" s="1"/>
      <c r="ZK143" s="1"/>
      <c r="ZL143" s="1"/>
      <c r="ZM143" s="1"/>
      <c r="ZN143" s="1"/>
      <c r="ZO143" s="1"/>
      <c r="ZP143" s="1"/>
      <c r="ZQ143" s="1"/>
      <c r="ZR143" s="1"/>
      <c r="ZS143" s="1"/>
      <c r="ZT143" s="1"/>
      <c r="ZU143" s="1"/>
      <c r="ZV143" s="1"/>
      <c r="ZW143" s="1"/>
      <c r="ZX143" s="1"/>
      <c r="ZY143" s="1"/>
      <c r="ZZ143" s="1"/>
      <c r="AAA143" s="1"/>
      <c r="AAB143" s="1"/>
      <c r="AAC143" s="1"/>
      <c r="AAD143" s="1"/>
      <c r="AAE143" s="1"/>
      <c r="AAF143" s="1"/>
      <c r="AAG143" s="1"/>
      <c r="AAH143" s="1"/>
      <c r="AAI143" s="1"/>
      <c r="AAJ143" s="1"/>
      <c r="AAK143" s="1"/>
      <c r="AAL143" s="1"/>
      <c r="AAM143" s="1"/>
      <c r="AAN143" s="1"/>
      <c r="AAO143" s="1"/>
      <c r="AAP143" s="1"/>
      <c r="AAQ143" s="1"/>
      <c r="AAR143" s="1"/>
      <c r="AAS143" s="1"/>
      <c r="AAT143" s="1"/>
      <c r="AAU143" s="1"/>
      <c r="AAV143" s="1"/>
      <c r="AAW143" s="1"/>
      <c r="AAX143" s="1"/>
      <c r="AAY143" s="1"/>
      <c r="AAZ143" s="1"/>
      <c r="ABA143" s="1"/>
      <c r="ABB143" s="1"/>
      <c r="ABC143" s="1"/>
      <c r="ABD143" s="1"/>
      <c r="ABE143" s="1"/>
      <c r="ABF143" s="1"/>
      <c r="ABG143" s="1"/>
      <c r="ABH143" s="1"/>
      <c r="ABI143" s="1"/>
      <c r="ABJ143" s="1"/>
      <c r="ABK143" s="1"/>
      <c r="ABL143" s="1"/>
      <c r="ABM143" s="1"/>
      <c r="ABN143" s="1"/>
      <c r="ABO143" s="1"/>
      <c r="ABP143" s="1"/>
      <c r="ABQ143" s="1"/>
      <c r="ABR143" s="1"/>
      <c r="ABS143" s="1"/>
      <c r="ABT143" s="1"/>
      <c r="ABU143" s="1"/>
      <c r="ABV143" s="1"/>
      <c r="ABW143" s="1"/>
      <c r="ABX143" s="1"/>
      <c r="ABY143" s="1"/>
      <c r="ABZ143" s="1"/>
      <c r="ACA143" s="1"/>
      <c r="ACB143" s="1"/>
      <c r="ACC143" s="1"/>
      <c r="ACD143" s="1"/>
      <c r="ACE143" s="1"/>
      <c r="ACF143" s="1"/>
      <c r="ACG143" s="1"/>
      <c r="ACH143" s="1"/>
      <c r="ACI143" s="1"/>
      <c r="ACJ143" s="1"/>
      <c r="ACK143" s="1"/>
      <c r="ACL143" s="1"/>
      <c r="ACM143" s="1"/>
      <c r="ACN143" s="1"/>
      <c r="ACO143" s="1"/>
      <c r="ACP143" s="1"/>
      <c r="ACQ143" s="1"/>
      <c r="ACR143" s="1"/>
      <c r="ACS143" s="1"/>
      <c r="ACT143" s="1"/>
      <c r="ACU143" s="1"/>
      <c r="ACV143" s="1"/>
      <c r="ACW143" s="1"/>
      <c r="ACX143" s="1"/>
      <c r="ACY143" s="1"/>
      <c r="ACZ143" s="1"/>
      <c r="ADA143" s="1"/>
      <c r="ADB143" s="1"/>
      <c r="ADC143" s="1"/>
      <c r="ADD143" s="1"/>
      <c r="ADE143" s="1"/>
      <c r="ADF143" s="1"/>
    </row>
    <row r="144" spans="1:786" s="76" customFormat="1" ht="48" x14ac:dyDescent="0.3">
      <c r="A144" s="41">
        <v>4</v>
      </c>
      <c r="B144" s="21" t="s">
        <v>504</v>
      </c>
      <c r="C144" s="22" t="s">
        <v>65</v>
      </c>
      <c r="D144" s="23"/>
      <c r="E144" s="23"/>
      <c r="F144" s="23"/>
      <c r="G144" s="74"/>
      <c r="H144" s="23">
        <v>3</v>
      </c>
      <c r="I144" s="23" t="s">
        <v>235</v>
      </c>
      <c r="J144" s="23" t="s">
        <v>235</v>
      </c>
      <c r="K144" s="25">
        <v>2001</v>
      </c>
      <c r="L144" s="26">
        <v>37180</v>
      </c>
      <c r="M144" s="27"/>
      <c r="N144" s="28"/>
      <c r="O144" s="28"/>
      <c r="P144" s="29" t="s">
        <v>505</v>
      </c>
      <c r="Q144" s="30" t="s">
        <v>506</v>
      </c>
      <c r="R144" s="31"/>
      <c r="S144" s="32" t="str">
        <f t="shared" si="16"/>
        <v>Au</v>
      </c>
      <c r="T144" s="33"/>
      <c r="U144" s="33"/>
      <c r="V144" s="33"/>
      <c r="W144" s="33"/>
      <c r="X144" s="33"/>
      <c r="Y144" s="33"/>
      <c r="Z144" s="33"/>
      <c r="AA144" s="1"/>
      <c r="AB144" s="34">
        <f t="shared" si="26"/>
        <v>0</v>
      </c>
      <c r="AC144" s="34">
        <f t="shared" si="20"/>
        <v>0</v>
      </c>
      <c r="AD144" s="34">
        <f t="shared" si="21"/>
        <v>0</v>
      </c>
      <c r="AE144" s="34">
        <f t="shared" si="22"/>
        <v>0</v>
      </c>
      <c r="AF144" s="35"/>
      <c r="AG144" s="35">
        <f t="shared" si="30"/>
        <v>0</v>
      </c>
      <c r="AH144" s="35">
        <f t="shared" si="31"/>
        <v>0</v>
      </c>
      <c r="AI144" s="35">
        <f t="shared" si="32"/>
        <v>0</v>
      </c>
      <c r="AK144" s="1"/>
      <c r="AL144" s="1"/>
      <c r="AM144" s="1"/>
      <c r="AN144" s="1"/>
      <c r="AO144" s="1"/>
      <c r="AP144" s="1"/>
      <c r="AQ144" s="1"/>
      <c r="AR144" s="1"/>
      <c r="AS144" s="1"/>
      <c r="AT144" s="1"/>
      <c r="AU144" s="1"/>
      <c r="AV144" s="1"/>
      <c r="AW144" s="1"/>
      <c r="AX144" s="1"/>
      <c r="AY144" s="1"/>
      <c r="AZ144" s="1"/>
      <c r="BA144" s="1"/>
      <c r="BB144" s="1"/>
      <c r="BC144" s="1"/>
      <c r="BD144" s="1"/>
      <c r="BE144" s="1"/>
      <c r="BF144" s="1"/>
      <c r="BG144" s="1"/>
      <c r="BH144" s="1"/>
      <c r="BI144" s="1"/>
      <c r="BJ144" s="1"/>
      <c r="BK144" s="1"/>
      <c r="BL144" s="1"/>
      <c r="BM144" s="1"/>
      <c r="BN144" s="1"/>
      <c r="BO144" s="1"/>
      <c r="BP144" s="1"/>
      <c r="BQ144" s="1"/>
      <c r="BR144" s="1"/>
      <c r="BS144" s="1"/>
      <c r="BT144" s="1"/>
      <c r="BU144" s="1"/>
      <c r="BV144" s="1"/>
      <c r="BW144" s="1"/>
      <c r="BX144" s="1"/>
      <c r="BY144" s="1"/>
      <c r="BZ144" s="1"/>
      <c r="CA144" s="1"/>
      <c r="CB144" s="1"/>
      <c r="CC144" s="1"/>
      <c r="CD144" s="1"/>
      <c r="CE144" s="1"/>
      <c r="CF144" s="1"/>
      <c r="CG144" s="1"/>
      <c r="CH144" s="1"/>
      <c r="CI144" s="1"/>
      <c r="CJ144" s="1"/>
      <c r="CK144" s="1"/>
      <c r="CL144" s="1"/>
      <c r="CM144" s="1"/>
      <c r="CN144" s="1"/>
      <c r="CO144" s="1"/>
      <c r="CP144" s="1"/>
      <c r="CQ144" s="1"/>
      <c r="CR144" s="1"/>
      <c r="CS144" s="1"/>
      <c r="CT144" s="1"/>
      <c r="CU144" s="1"/>
      <c r="CV144" s="1"/>
      <c r="CW144" s="1"/>
      <c r="CX144" s="1"/>
      <c r="CY144" s="1"/>
      <c r="CZ144" s="1"/>
      <c r="DA144" s="1"/>
      <c r="DB144" s="1"/>
      <c r="DC144" s="1"/>
      <c r="DD144" s="1"/>
      <c r="DE144" s="1"/>
      <c r="DF144" s="1"/>
      <c r="DG144" s="1"/>
      <c r="DH144" s="1"/>
      <c r="DI144" s="1"/>
      <c r="DJ144" s="1"/>
      <c r="DK144" s="1"/>
      <c r="DL144" s="1"/>
      <c r="DM144" s="1"/>
      <c r="DN144" s="1"/>
      <c r="DO144" s="1"/>
      <c r="DP144" s="1"/>
      <c r="DQ144" s="1"/>
      <c r="DR144" s="1"/>
      <c r="DS144" s="1"/>
      <c r="DT144" s="1"/>
      <c r="DU144" s="1"/>
      <c r="DV144" s="1"/>
      <c r="DW144" s="1"/>
      <c r="DX144" s="1"/>
      <c r="DY144" s="1"/>
      <c r="DZ144" s="1"/>
      <c r="EA144" s="1"/>
      <c r="EB144" s="1"/>
      <c r="EC144" s="1"/>
      <c r="ED144" s="1"/>
      <c r="EE144" s="1"/>
      <c r="EF144" s="1"/>
      <c r="EG144" s="1"/>
      <c r="EH144" s="1"/>
      <c r="EI144" s="1"/>
      <c r="EJ144" s="1"/>
      <c r="EK144" s="1"/>
      <c r="EL144" s="1"/>
      <c r="EM144" s="1"/>
      <c r="EN144" s="1"/>
      <c r="EO144" s="1"/>
      <c r="EP144" s="1"/>
      <c r="EQ144" s="1"/>
      <c r="ER144" s="1"/>
      <c r="ES144" s="1"/>
      <c r="ET144" s="1"/>
      <c r="EU144" s="1"/>
      <c r="EV144" s="1"/>
      <c r="EW144" s="1"/>
      <c r="EX144" s="1"/>
      <c r="EY144" s="1"/>
      <c r="EZ144" s="1"/>
      <c r="FA144" s="1"/>
      <c r="FB144" s="1"/>
      <c r="FC144" s="1"/>
      <c r="FD144" s="1"/>
      <c r="FE144" s="1"/>
      <c r="FF144" s="1"/>
      <c r="FG144" s="1"/>
      <c r="FH144" s="1"/>
      <c r="FI144" s="1"/>
      <c r="FJ144" s="1"/>
      <c r="FK144" s="1"/>
      <c r="FL144" s="1"/>
      <c r="FM144" s="1"/>
      <c r="FN144" s="1"/>
      <c r="FO144" s="1"/>
      <c r="FP144" s="1"/>
      <c r="FQ144" s="1"/>
      <c r="FR144" s="1"/>
      <c r="FS144" s="1"/>
      <c r="FT144" s="1"/>
      <c r="FU144" s="1"/>
      <c r="FV144" s="1"/>
      <c r="FW144" s="1"/>
      <c r="FX144" s="1"/>
      <c r="FY144" s="1"/>
      <c r="FZ144" s="1"/>
      <c r="GA144" s="1"/>
      <c r="GB144" s="1"/>
      <c r="GC144" s="1"/>
      <c r="GD144" s="1"/>
      <c r="GE144" s="1"/>
      <c r="GF144" s="1"/>
      <c r="GG144" s="1"/>
      <c r="GH144" s="1"/>
      <c r="GI144" s="1"/>
      <c r="GJ144" s="1"/>
      <c r="GK144" s="1"/>
      <c r="GL144" s="1"/>
      <c r="GM144" s="1"/>
      <c r="GN144" s="1"/>
      <c r="GO144" s="1"/>
      <c r="GP144" s="1"/>
      <c r="GQ144" s="1"/>
      <c r="GR144" s="1"/>
      <c r="GS144" s="1"/>
      <c r="GT144" s="1"/>
      <c r="GU144" s="1"/>
      <c r="GV144" s="1"/>
      <c r="GW144" s="1"/>
      <c r="GX144" s="1"/>
      <c r="GY144" s="1"/>
      <c r="GZ144" s="1"/>
      <c r="HA144" s="1"/>
      <c r="HB144" s="1"/>
      <c r="HC144" s="1"/>
      <c r="HD144" s="1"/>
      <c r="HE144" s="1"/>
      <c r="HF144" s="1"/>
      <c r="HG144" s="1"/>
      <c r="HH144" s="1"/>
      <c r="HI144" s="1"/>
      <c r="HJ144" s="1"/>
      <c r="HK144" s="1"/>
      <c r="HL144" s="1"/>
      <c r="HM144" s="1"/>
      <c r="HN144" s="1"/>
      <c r="HO144" s="1"/>
      <c r="HP144" s="1"/>
      <c r="HQ144" s="1"/>
      <c r="HR144" s="1"/>
      <c r="HS144" s="1"/>
      <c r="HT144" s="1"/>
      <c r="HU144" s="1"/>
      <c r="HV144" s="1"/>
      <c r="HW144" s="1"/>
      <c r="HX144" s="1"/>
      <c r="HY144" s="1"/>
      <c r="HZ144" s="1"/>
      <c r="IA144" s="1"/>
      <c r="IB144" s="1"/>
      <c r="IC144" s="1"/>
      <c r="ID144" s="1"/>
      <c r="IE144" s="1"/>
      <c r="IF144" s="1"/>
      <c r="IG144" s="1"/>
      <c r="IH144" s="1"/>
      <c r="II144" s="1"/>
      <c r="IJ144" s="1"/>
      <c r="IK144" s="1"/>
      <c r="IL144" s="1"/>
      <c r="IM144" s="1"/>
      <c r="IN144" s="1"/>
      <c r="IO144" s="1"/>
      <c r="IP144" s="1"/>
      <c r="IQ144" s="1"/>
      <c r="IR144" s="1"/>
      <c r="IS144" s="1"/>
      <c r="IT144" s="1"/>
      <c r="IU144" s="1"/>
      <c r="IV144" s="1"/>
      <c r="IW144" s="1"/>
      <c r="IX144" s="1"/>
      <c r="IY144" s="1"/>
      <c r="IZ144" s="1"/>
      <c r="JA144" s="1"/>
      <c r="JB144" s="1"/>
      <c r="JC144" s="1"/>
      <c r="JD144" s="1"/>
      <c r="JE144" s="1"/>
      <c r="JF144" s="1"/>
      <c r="JG144" s="1"/>
      <c r="JH144" s="1"/>
      <c r="JI144" s="1"/>
      <c r="JJ144" s="1"/>
      <c r="JK144" s="1"/>
      <c r="JL144" s="1"/>
      <c r="JM144" s="1"/>
      <c r="JN144" s="1"/>
      <c r="JO144" s="1"/>
      <c r="JP144" s="1"/>
      <c r="JQ144" s="1"/>
      <c r="JR144" s="1"/>
      <c r="JS144" s="1"/>
      <c r="JT144" s="1"/>
      <c r="JU144" s="1"/>
      <c r="JV144" s="1"/>
      <c r="JW144" s="1"/>
      <c r="JX144" s="1"/>
      <c r="JY144" s="1"/>
      <c r="JZ144" s="1"/>
      <c r="KA144" s="1"/>
      <c r="KB144" s="1"/>
      <c r="KC144" s="1"/>
      <c r="KD144" s="1"/>
      <c r="KE144" s="1"/>
      <c r="KF144" s="1"/>
      <c r="KG144" s="1"/>
      <c r="KH144" s="1"/>
      <c r="KI144" s="1"/>
      <c r="KJ144" s="1"/>
      <c r="KK144" s="1"/>
      <c r="KL144" s="1"/>
      <c r="KM144" s="1"/>
      <c r="KN144" s="1"/>
      <c r="KO144" s="1"/>
      <c r="KP144" s="1"/>
      <c r="KQ144" s="1"/>
      <c r="KR144" s="1"/>
      <c r="KS144" s="1"/>
      <c r="KT144" s="1"/>
      <c r="KU144" s="1"/>
      <c r="KV144" s="1"/>
      <c r="KW144" s="1"/>
      <c r="KX144" s="1"/>
      <c r="KY144" s="1"/>
      <c r="KZ144" s="1"/>
      <c r="LA144" s="1"/>
      <c r="LB144" s="1"/>
      <c r="LC144" s="1"/>
      <c r="LD144" s="1"/>
      <c r="LE144" s="1"/>
      <c r="LF144" s="1"/>
      <c r="LG144" s="1"/>
      <c r="LH144" s="1"/>
      <c r="LI144" s="1"/>
      <c r="LJ144" s="1"/>
      <c r="LK144" s="1"/>
      <c r="LL144" s="1"/>
      <c r="LM144" s="1"/>
      <c r="LN144" s="1"/>
      <c r="LO144" s="1"/>
      <c r="LP144" s="1"/>
      <c r="LQ144" s="1"/>
      <c r="LR144" s="1"/>
      <c r="LS144" s="1"/>
      <c r="LT144" s="1"/>
      <c r="LU144" s="1"/>
      <c r="LV144" s="1"/>
      <c r="LW144" s="1"/>
      <c r="LX144" s="1"/>
      <c r="LY144" s="1"/>
      <c r="LZ144" s="1"/>
      <c r="MA144" s="1"/>
      <c r="MB144" s="1"/>
      <c r="MC144" s="1"/>
      <c r="MD144" s="1"/>
      <c r="ME144" s="1"/>
      <c r="MF144" s="1"/>
      <c r="MG144" s="1"/>
      <c r="MH144" s="1"/>
      <c r="MI144" s="1"/>
      <c r="MJ144" s="1"/>
      <c r="MK144" s="1"/>
      <c r="ML144" s="1"/>
      <c r="MM144" s="1"/>
      <c r="MN144" s="1"/>
      <c r="MO144" s="1"/>
      <c r="MP144" s="1"/>
      <c r="MQ144" s="1"/>
      <c r="MR144" s="1"/>
      <c r="MS144" s="1"/>
      <c r="MT144" s="1"/>
      <c r="MU144" s="1"/>
      <c r="MV144" s="1"/>
      <c r="MW144" s="1"/>
      <c r="MX144" s="1"/>
      <c r="MY144" s="1"/>
      <c r="MZ144" s="1"/>
      <c r="NA144" s="1"/>
      <c r="NB144" s="1"/>
      <c r="NC144" s="1"/>
      <c r="ND144" s="1"/>
      <c r="NE144" s="1"/>
      <c r="NF144" s="1"/>
      <c r="NG144" s="1"/>
      <c r="NH144" s="1"/>
      <c r="NI144" s="1"/>
      <c r="NJ144" s="1"/>
      <c r="NK144" s="1"/>
      <c r="NL144" s="1"/>
      <c r="NM144" s="1"/>
      <c r="NN144" s="1"/>
      <c r="NO144" s="1"/>
      <c r="NP144" s="1"/>
      <c r="NQ144" s="1"/>
      <c r="NR144" s="1"/>
      <c r="NS144" s="1"/>
      <c r="NT144" s="1"/>
      <c r="NU144" s="1"/>
      <c r="NV144" s="1"/>
      <c r="NW144" s="1"/>
      <c r="NX144" s="1"/>
      <c r="NY144" s="1"/>
      <c r="NZ144" s="1"/>
      <c r="OA144" s="1"/>
      <c r="OB144" s="1"/>
      <c r="OC144" s="1"/>
      <c r="OD144" s="1"/>
      <c r="OE144" s="1"/>
      <c r="OF144" s="1"/>
      <c r="OG144" s="1"/>
      <c r="OH144" s="1"/>
      <c r="OI144" s="1"/>
      <c r="OJ144" s="1"/>
      <c r="OK144" s="1"/>
      <c r="OL144" s="1"/>
      <c r="OM144" s="1"/>
      <c r="ON144" s="1"/>
      <c r="OO144" s="1"/>
      <c r="OP144" s="1"/>
      <c r="OQ144" s="1"/>
      <c r="OR144" s="1"/>
      <c r="OS144" s="1"/>
      <c r="OT144" s="1"/>
      <c r="OU144" s="1"/>
      <c r="OV144" s="1"/>
      <c r="OW144" s="1"/>
      <c r="OX144" s="1"/>
      <c r="OY144" s="1"/>
      <c r="OZ144" s="1"/>
      <c r="PA144" s="1"/>
      <c r="PB144" s="1"/>
      <c r="PC144" s="1"/>
      <c r="PD144" s="1"/>
      <c r="PE144" s="1"/>
      <c r="PF144" s="1"/>
      <c r="PG144" s="1"/>
      <c r="PH144" s="1"/>
      <c r="PI144" s="1"/>
      <c r="PJ144" s="1"/>
      <c r="PK144" s="1"/>
      <c r="PL144" s="1"/>
      <c r="PM144" s="1"/>
      <c r="PN144" s="1"/>
      <c r="PO144" s="1"/>
      <c r="PP144" s="1"/>
      <c r="PQ144" s="1"/>
      <c r="PR144" s="1"/>
      <c r="PS144" s="1"/>
      <c r="PT144" s="1"/>
      <c r="PU144" s="1"/>
      <c r="PV144" s="1"/>
      <c r="PW144" s="1"/>
      <c r="PX144" s="1"/>
      <c r="PY144" s="1"/>
      <c r="PZ144" s="1"/>
      <c r="QA144" s="1"/>
      <c r="QB144" s="1"/>
      <c r="QC144" s="1"/>
      <c r="QD144" s="1"/>
      <c r="QE144" s="1"/>
      <c r="QF144" s="1"/>
      <c r="QG144" s="1"/>
      <c r="QH144" s="1"/>
      <c r="QI144" s="1"/>
      <c r="QJ144" s="1"/>
      <c r="QK144" s="1"/>
      <c r="QL144" s="1"/>
      <c r="QM144" s="1"/>
      <c r="QN144" s="1"/>
      <c r="QO144" s="1"/>
      <c r="QP144" s="1"/>
      <c r="QQ144" s="1"/>
      <c r="QR144" s="1"/>
      <c r="QS144" s="1"/>
      <c r="QT144" s="1"/>
      <c r="QU144" s="1"/>
      <c r="QV144" s="1"/>
      <c r="QW144" s="1"/>
      <c r="QX144" s="1"/>
      <c r="QY144" s="1"/>
      <c r="QZ144" s="1"/>
      <c r="RA144" s="1"/>
      <c r="RB144" s="1"/>
      <c r="RC144" s="1"/>
      <c r="RD144" s="1"/>
      <c r="RE144" s="1"/>
      <c r="RF144" s="1"/>
      <c r="RG144" s="1"/>
      <c r="RH144" s="1"/>
      <c r="RI144" s="1"/>
      <c r="RJ144" s="1"/>
      <c r="RK144" s="1"/>
      <c r="RL144" s="1"/>
      <c r="RM144" s="1"/>
      <c r="RN144" s="1"/>
      <c r="RO144" s="1"/>
      <c r="RP144" s="1"/>
      <c r="RQ144" s="1"/>
      <c r="RR144" s="1"/>
      <c r="RS144" s="1"/>
      <c r="RT144" s="1"/>
      <c r="RU144" s="1"/>
      <c r="RV144" s="1"/>
      <c r="RW144" s="1"/>
      <c r="RX144" s="1"/>
      <c r="RY144" s="1"/>
      <c r="RZ144" s="1"/>
      <c r="SA144" s="1"/>
      <c r="SB144" s="1"/>
      <c r="SC144" s="1"/>
      <c r="SD144" s="1"/>
      <c r="SE144" s="1"/>
      <c r="SF144" s="1"/>
      <c r="SG144" s="1"/>
      <c r="SH144" s="1"/>
      <c r="SI144" s="1"/>
      <c r="SJ144" s="1"/>
      <c r="SK144" s="1"/>
      <c r="SL144" s="1"/>
      <c r="SM144" s="1"/>
      <c r="SN144" s="1"/>
      <c r="SO144" s="1"/>
      <c r="SP144" s="1"/>
      <c r="SQ144" s="1"/>
      <c r="SR144" s="1"/>
      <c r="SS144" s="1"/>
      <c r="ST144" s="1"/>
      <c r="SU144" s="1"/>
      <c r="SV144" s="1"/>
      <c r="SW144" s="1"/>
      <c r="SX144" s="1"/>
      <c r="SY144" s="1"/>
      <c r="SZ144" s="1"/>
      <c r="TA144" s="1"/>
      <c r="TB144" s="1"/>
      <c r="TC144" s="1"/>
      <c r="TD144" s="1"/>
      <c r="TE144" s="1"/>
      <c r="TF144" s="1"/>
      <c r="TG144" s="1"/>
      <c r="TH144" s="1"/>
      <c r="TI144" s="1"/>
      <c r="TJ144" s="1"/>
      <c r="TK144" s="1"/>
      <c r="TL144" s="1"/>
      <c r="TM144" s="1"/>
      <c r="TN144" s="1"/>
      <c r="TO144" s="1"/>
      <c r="TP144" s="1"/>
      <c r="TQ144" s="1"/>
      <c r="TR144" s="1"/>
      <c r="TS144" s="1"/>
      <c r="TT144" s="1"/>
      <c r="TU144" s="1"/>
      <c r="TV144" s="1"/>
      <c r="TW144" s="1"/>
      <c r="TX144" s="1"/>
      <c r="TY144" s="1"/>
      <c r="TZ144" s="1"/>
      <c r="UA144" s="1"/>
      <c r="UB144" s="1"/>
      <c r="UC144" s="1"/>
      <c r="UD144" s="1"/>
      <c r="UE144" s="1"/>
      <c r="UF144" s="1"/>
      <c r="UG144" s="1"/>
      <c r="UH144" s="1"/>
      <c r="UI144" s="1"/>
      <c r="UJ144" s="1"/>
      <c r="UK144" s="1"/>
      <c r="UL144" s="1"/>
      <c r="UM144" s="1"/>
      <c r="UN144" s="1"/>
      <c r="UO144" s="1"/>
      <c r="UP144" s="1"/>
      <c r="UQ144" s="1"/>
      <c r="UR144" s="1"/>
      <c r="US144" s="1"/>
      <c r="UT144" s="1"/>
      <c r="UU144" s="1"/>
      <c r="UV144" s="1"/>
      <c r="UW144" s="1"/>
      <c r="UX144" s="1"/>
      <c r="UY144" s="1"/>
      <c r="UZ144" s="1"/>
      <c r="VA144" s="1"/>
      <c r="VB144" s="1"/>
      <c r="VC144" s="1"/>
      <c r="VD144" s="1"/>
      <c r="VE144" s="1"/>
      <c r="VF144" s="1"/>
      <c r="VG144" s="1"/>
      <c r="VH144" s="1"/>
      <c r="VI144" s="1"/>
      <c r="VJ144" s="1"/>
      <c r="VK144" s="1"/>
      <c r="VL144" s="1"/>
      <c r="VM144" s="1"/>
      <c r="VN144" s="1"/>
      <c r="VO144" s="1"/>
      <c r="VP144" s="1"/>
      <c r="VQ144" s="1"/>
      <c r="VR144" s="1"/>
      <c r="VS144" s="1"/>
      <c r="VT144" s="1"/>
      <c r="VU144" s="1"/>
      <c r="VV144" s="1"/>
      <c r="VW144" s="1"/>
      <c r="VX144" s="1"/>
      <c r="VY144" s="1"/>
      <c r="VZ144" s="1"/>
      <c r="WA144" s="1"/>
      <c r="WB144" s="1"/>
      <c r="WC144" s="1"/>
      <c r="WD144" s="1"/>
      <c r="WE144" s="1"/>
      <c r="WF144" s="1"/>
      <c r="WG144" s="1"/>
      <c r="WH144" s="1"/>
      <c r="WI144" s="1"/>
      <c r="WJ144" s="1"/>
      <c r="WK144" s="1"/>
      <c r="WL144" s="1"/>
      <c r="WM144" s="1"/>
      <c r="WN144" s="1"/>
      <c r="WO144" s="1"/>
      <c r="WP144" s="1"/>
      <c r="WQ144" s="1"/>
      <c r="WR144" s="1"/>
      <c r="WS144" s="1"/>
      <c r="WT144" s="1"/>
      <c r="WU144" s="1"/>
      <c r="WV144" s="1"/>
      <c r="WW144" s="1"/>
      <c r="WX144" s="1"/>
      <c r="WY144" s="1"/>
      <c r="WZ144" s="1"/>
      <c r="XA144" s="1"/>
      <c r="XB144" s="1"/>
      <c r="XC144" s="1"/>
      <c r="XD144" s="1"/>
      <c r="XE144" s="1"/>
      <c r="XF144" s="1"/>
      <c r="XG144" s="1"/>
      <c r="XH144" s="1"/>
      <c r="XI144" s="1"/>
      <c r="XJ144" s="1"/>
      <c r="XK144" s="1"/>
      <c r="XL144" s="1"/>
      <c r="XM144" s="1"/>
      <c r="XN144" s="1"/>
      <c r="XO144" s="1"/>
      <c r="XP144" s="1"/>
      <c r="XQ144" s="1"/>
      <c r="XR144" s="1"/>
      <c r="XS144" s="1"/>
      <c r="XT144" s="1"/>
      <c r="XU144" s="1"/>
      <c r="XV144" s="1"/>
      <c r="XW144" s="1"/>
      <c r="XX144" s="1"/>
      <c r="XY144" s="1"/>
      <c r="XZ144" s="1"/>
      <c r="YA144" s="1"/>
      <c r="YB144" s="1"/>
      <c r="YC144" s="1"/>
      <c r="YD144" s="1"/>
      <c r="YE144" s="1"/>
      <c r="YF144" s="1"/>
      <c r="YG144" s="1"/>
      <c r="YH144" s="1"/>
      <c r="YI144" s="1"/>
      <c r="YJ144" s="1"/>
      <c r="YK144" s="1"/>
      <c r="YL144" s="1"/>
      <c r="YM144" s="1"/>
      <c r="YN144" s="1"/>
      <c r="YO144" s="1"/>
      <c r="YP144" s="1"/>
      <c r="YQ144" s="1"/>
      <c r="YR144" s="1"/>
      <c r="YS144" s="1"/>
      <c r="YT144" s="1"/>
      <c r="YU144" s="1"/>
      <c r="YV144" s="1"/>
      <c r="YW144" s="1"/>
      <c r="YX144" s="1"/>
      <c r="YY144" s="1"/>
      <c r="YZ144" s="1"/>
      <c r="ZA144" s="1"/>
      <c r="ZB144" s="1"/>
      <c r="ZC144" s="1"/>
      <c r="ZD144" s="1"/>
      <c r="ZE144" s="1"/>
      <c r="ZF144" s="1"/>
      <c r="ZG144" s="1"/>
      <c r="ZH144" s="1"/>
      <c r="ZI144" s="1"/>
      <c r="ZJ144" s="1"/>
      <c r="ZK144" s="1"/>
      <c r="ZL144" s="1"/>
      <c r="ZM144" s="1"/>
      <c r="ZN144" s="1"/>
      <c r="ZO144" s="1"/>
      <c r="ZP144" s="1"/>
      <c r="ZQ144" s="1"/>
      <c r="ZR144" s="1"/>
      <c r="ZS144" s="1"/>
      <c r="ZT144" s="1"/>
      <c r="ZU144" s="1"/>
      <c r="ZV144" s="1"/>
      <c r="ZW144" s="1"/>
      <c r="ZX144" s="1"/>
      <c r="ZY144" s="1"/>
      <c r="ZZ144" s="1"/>
      <c r="AAA144" s="1"/>
      <c r="AAB144" s="1"/>
      <c r="AAC144" s="1"/>
      <c r="AAD144" s="1"/>
      <c r="AAE144" s="1"/>
      <c r="AAF144" s="1"/>
      <c r="AAG144" s="1"/>
      <c r="AAH144" s="1"/>
      <c r="AAI144" s="1"/>
      <c r="AAJ144" s="1"/>
      <c r="AAK144" s="1"/>
      <c r="AAL144" s="1"/>
      <c r="AAM144" s="1"/>
      <c r="AAN144" s="1"/>
      <c r="AAO144" s="1"/>
      <c r="AAP144" s="1"/>
      <c r="AAQ144" s="1"/>
      <c r="AAR144" s="1"/>
      <c r="AAS144" s="1"/>
      <c r="AAT144" s="1"/>
      <c r="AAU144" s="1"/>
      <c r="AAV144" s="1"/>
      <c r="AAW144" s="1"/>
      <c r="AAX144" s="1"/>
      <c r="AAY144" s="1"/>
      <c r="AAZ144" s="1"/>
      <c r="ABA144" s="1"/>
      <c r="ABB144" s="1"/>
      <c r="ABC144" s="1"/>
      <c r="ABD144" s="1"/>
      <c r="ABE144" s="1"/>
      <c r="ABF144" s="1"/>
      <c r="ABG144" s="1"/>
      <c r="ABH144" s="1"/>
      <c r="ABI144" s="1"/>
      <c r="ABJ144" s="1"/>
      <c r="ABK144" s="1"/>
      <c r="ABL144" s="1"/>
      <c r="ABM144" s="1"/>
      <c r="ABN144" s="1"/>
      <c r="ABO144" s="1"/>
      <c r="ABP144" s="1"/>
      <c r="ABQ144" s="1"/>
      <c r="ABR144" s="1"/>
      <c r="ABS144" s="1"/>
      <c r="ABT144" s="1"/>
      <c r="ABU144" s="1"/>
      <c r="ABV144" s="1"/>
      <c r="ABW144" s="1"/>
      <c r="ABX144" s="1"/>
      <c r="ABY144" s="1"/>
      <c r="ABZ144" s="1"/>
      <c r="ACA144" s="1"/>
      <c r="ACB144" s="1"/>
      <c r="ACC144" s="1"/>
      <c r="ACD144" s="1"/>
      <c r="ACE144" s="1"/>
      <c r="ACF144" s="1"/>
      <c r="ACG144" s="1"/>
      <c r="ACH144" s="1"/>
      <c r="ACI144" s="1"/>
      <c r="ACJ144" s="1"/>
      <c r="ACK144" s="1"/>
      <c r="ACL144" s="1"/>
      <c r="ACM144" s="1"/>
      <c r="ACN144" s="1"/>
      <c r="ACO144" s="1"/>
      <c r="ACP144" s="1"/>
      <c r="ACQ144" s="1"/>
      <c r="ACR144" s="1"/>
      <c r="ACS144" s="1"/>
      <c r="ACT144" s="1"/>
      <c r="ACU144" s="1"/>
      <c r="ACV144" s="1"/>
      <c r="ACW144" s="1"/>
      <c r="ACX144" s="1"/>
      <c r="ACY144" s="1"/>
      <c r="ACZ144" s="1"/>
      <c r="ADA144" s="1"/>
    </row>
    <row r="145" spans="1:781" s="76" customFormat="1" ht="36" x14ac:dyDescent="0.3">
      <c r="A145" s="41">
        <v>4</v>
      </c>
      <c r="B145" s="21" t="s">
        <v>507</v>
      </c>
      <c r="C145" s="22" t="s">
        <v>40</v>
      </c>
      <c r="D145" s="23" t="s">
        <v>123</v>
      </c>
      <c r="E145" s="23" t="s">
        <v>426</v>
      </c>
      <c r="F145" s="23">
        <v>130</v>
      </c>
      <c r="G145" s="74">
        <v>16000000</v>
      </c>
      <c r="H145" s="23">
        <v>2</v>
      </c>
      <c r="I145" s="23" t="s">
        <v>41</v>
      </c>
      <c r="J145" s="23" t="s">
        <v>386</v>
      </c>
      <c r="K145" s="25">
        <v>2001</v>
      </c>
      <c r="L145" s="26">
        <v>37068</v>
      </c>
      <c r="M145" s="27" t="s">
        <v>508</v>
      </c>
      <c r="N145" s="28"/>
      <c r="O145" s="28"/>
      <c r="P145" s="29"/>
      <c r="Q145" s="30" t="s">
        <v>509</v>
      </c>
      <c r="R145" s="31"/>
      <c r="S145" s="32" t="str">
        <f t="shared" si="16"/>
        <v>Cu</v>
      </c>
      <c r="T145" s="33"/>
      <c r="U145" s="33"/>
      <c r="V145" s="33"/>
      <c r="W145" s="33"/>
      <c r="X145" s="33"/>
      <c r="Y145" s="33"/>
      <c r="Z145" s="33"/>
      <c r="AA145" s="1"/>
      <c r="AB145" s="34"/>
      <c r="AC145" s="34"/>
      <c r="AD145" s="34"/>
      <c r="AE145" s="34"/>
      <c r="AF145" s="35"/>
      <c r="AG145" s="35"/>
      <c r="AH145" s="35"/>
      <c r="AI145" s="35"/>
      <c r="AK145" s="1"/>
      <c r="AL145" s="1"/>
      <c r="AM145" s="1"/>
      <c r="AN145" s="1"/>
      <c r="AO145" s="1"/>
      <c r="AP145" s="1"/>
      <c r="AQ145" s="1"/>
      <c r="AR145" s="1"/>
      <c r="AS145" s="1"/>
      <c r="AT145" s="1"/>
      <c r="AU145" s="1"/>
      <c r="AV145" s="1"/>
      <c r="AW145" s="1"/>
      <c r="AX145" s="1"/>
      <c r="AY145" s="1"/>
      <c r="AZ145" s="1"/>
      <c r="BA145" s="1"/>
      <c r="BB145" s="1"/>
      <c r="BC145" s="1"/>
      <c r="BD145" s="1"/>
      <c r="BE145" s="1"/>
      <c r="BF145" s="1"/>
      <c r="BG145" s="1"/>
      <c r="BH145" s="1"/>
      <c r="BI145" s="1"/>
      <c r="BJ145" s="1"/>
      <c r="BK145" s="1"/>
      <c r="BL145" s="1"/>
      <c r="BM145" s="1"/>
      <c r="BN145" s="1"/>
      <c r="BO145" s="1"/>
      <c r="BP145" s="1"/>
      <c r="BQ145" s="1"/>
      <c r="BR145" s="1"/>
      <c r="BS145" s="1"/>
      <c r="BT145" s="1"/>
      <c r="BU145" s="1"/>
      <c r="BV145" s="1"/>
      <c r="BW145" s="1"/>
      <c r="BX145" s="1"/>
      <c r="BY145" s="1"/>
      <c r="BZ145" s="1"/>
      <c r="CA145" s="1"/>
      <c r="CB145" s="1"/>
      <c r="CC145" s="1"/>
      <c r="CD145" s="1"/>
      <c r="CE145" s="1"/>
      <c r="CF145" s="1"/>
      <c r="CG145" s="1"/>
      <c r="CH145" s="1"/>
      <c r="CI145" s="1"/>
      <c r="CJ145" s="1"/>
      <c r="CK145" s="1"/>
      <c r="CL145" s="1"/>
      <c r="CM145" s="1"/>
      <c r="CN145" s="1"/>
      <c r="CO145" s="1"/>
      <c r="CP145" s="1"/>
      <c r="CQ145" s="1"/>
      <c r="CR145" s="1"/>
      <c r="CS145" s="1"/>
      <c r="CT145" s="1"/>
      <c r="CU145" s="1"/>
      <c r="CV145" s="1"/>
      <c r="CW145" s="1"/>
      <c r="CX145" s="1"/>
      <c r="CY145" s="1"/>
      <c r="CZ145" s="1"/>
      <c r="DA145" s="1"/>
      <c r="DB145" s="1"/>
      <c r="DC145" s="1"/>
      <c r="DD145" s="1"/>
      <c r="DE145" s="1"/>
      <c r="DF145" s="1"/>
      <c r="DG145" s="1"/>
      <c r="DH145" s="1"/>
      <c r="DI145" s="1"/>
      <c r="DJ145" s="1"/>
      <c r="DK145" s="1"/>
      <c r="DL145" s="1"/>
      <c r="DM145" s="1"/>
      <c r="DN145" s="1"/>
      <c r="DO145" s="1"/>
      <c r="DP145" s="1"/>
      <c r="DQ145" s="1"/>
      <c r="DR145" s="1"/>
      <c r="DS145" s="1"/>
      <c r="DT145" s="1"/>
      <c r="DU145" s="1"/>
      <c r="DV145" s="1"/>
      <c r="DW145" s="1"/>
      <c r="DX145" s="1"/>
      <c r="DY145" s="1"/>
      <c r="DZ145" s="1"/>
      <c r="EA145" s="1"/>
      <c r="EB145" s="1"/>
      <c r="EC145" s="1"/>
      <c r="ED145" s="1"/>
      <c r="EE145" s="1"/>
      <c r="EF145" s="1"/>
      <c r="EG145" s="1"/>
      <c r="EH145" s="1"/>
      <c r="EI145" s="1"/>
      <c r="EJ145" s="1"/>
      <c r="EK145" s="1"/>
      <c r="EL145" s="1"/>
      <c r="EM145" s="1"/>
      <c r="EN145" s="1"/>
      <c r="EO145" s="1"/>
      <c r="EP145" s="1"/>
      <c r="EQ145" s="1"/>
      <c r="ER145" s="1"/>
      <c r="ES145" s="1"/>
      <c r="ET145" s="1"/>
      <c r="EU145" s="1"/>
      <c r="EV145" s="1"/>
      <c r="EW145" s="1"/>
      <c r="EX145" s="1"/>
      <c r="EY145" s="1"/>
      <c r="EZ145" s="1"/>
      <c r="FA145" s="1"/>
      <c r="FB145" s="1"/>
      <c r="FC145" s="1"/>
      <c r="FD145" s="1"/>
      <c r="FE145" s="1"/>
      <c r="FF145" s="1"/>
      <c r="FG145" s="1"/>
      <c r="FH145" s="1"/>
      <c r="FI145" s="1"/>
      <c r="FJ145" s="1"/>
      <c r="FK145" s="1"/>
      <c r="FL145" s="1"/>
      <c r="FM145" s="1"/>
      <c r="FN145" s="1"/>
      <c r="FO145" s="1"/>
      <c r="FP145" s="1"/>
      <c r="FQ145" s="1"/>
      <c r="FR145" s="1"/>
      <c r="FS145" s="1"/>
      <c r="FT145" s="1"/>
      <c r="FU145" s="1"/>
      <c r="FV145" s="1"/>
      <c r="FW145" s="1"/>
      <c r="FX145" s="1"/>
      <c r="FY145" s="1"/>
      <c r="FZ145" s="1"/>
      <c r="GA145" s="1"/>
      <c r="GB145" s="1"/>
      <c r="GC145" s="1"/>
      <c r="GD145" s="1"/>
      <c r="GE145" s="1"/>
      <c r="GF145" s="1"/>
      <c r="GG145" s="1"/>
      <c r="GH145" s="1"/>
      <c r="GI145" s="1"/>
      <c r="GJ145" s="1"/>
      <c r="GK145" s="1"/>
      <c r="GL145" s="1"/>
      <c r="GM145" s="1"/>
      <c r="GN145" s="1"/>
      <c r="GO145" s="1"/>
      <c r="GP145" s="1"/>
      <c r="GQ145" s="1"/>
      <c r="GR145" s="1"/>
      <c r="GS145" s="1"/>
      <c r="GT145" s="1"/>
      <c r="GU145" s="1"/>
      <c r="GV145" s="1"/>
      <c r="GW145" s="1"/>
      <c r="GX145" s="1"/>
      <c r="GY145" s="1"/>
      <c r="GZ145" s="1"/>
      <c r="HA145" s="1"/>
      <c r="HB145" s="1"/>
      <c r="HC145" s="1"/>
      <c r="HD145" s="1"/>
      <c r="HE145" s="1"/>
      <c r="HF145" s="1"/>
      <c r="HG145" s="1"/>
      <c r="HH145" s="1"/>
      <c r="HI145" s="1"/>
      <c r="HJ145" s="1"/>
      <c r="HK145" s="1"/>
      <c r="HL145" s="1"/>
      <c r="HM145" s="1"/>
      <c r="HN145" s="1"/>
      <c r="HO145" s="1"/>
      <c r="HP145" s="1"/>
      <c r="HQ145" s="1"/>
      <c r="HR145" s="1"/>
      <c r="HS145" s="1"/>
      <c r="HT145" s="1"/>
      <c r="HU145" s="1"/>
      <c r="HV145" s="1"/>
      <c r="HW145" s="1"/>
      <c r="HX145" s="1"/>
      <c r="HY145" s="1"/>
      <c r="HZ145" s="1"/>
      <c r="IA145" s="1"/>
      <c r="IB145" s="1"/>
      <c r="IC145" s="1"/>
      <c r="ID145" s="1"/>
      <c r="IE145" s="1"/>
      <c r="IF145" s="1"/>
      <c r="IG145" s="1"/>
      <c r="IH145" s="1"/>
      <c r="II145" s="1"/>
      <c r="IJ145" s="1"/>
      <c r="IK145" s="1"/>
      <c r="IL145" s="1"/>
      <c r="IM145" s="1"/>
      <c r="IN145" s="1"/>
      <c r="IO145" s="1"/>
      <c r="IP145" s="1"/>
      <c r="IQ145" s="1"/>
      <c r="IR145" s="1"/>
      <c r="IS145" s="1"/>
      <c r="IT145" s="1"/>
      <c r="IU145" s="1"/>
      <c r="IV145" s="1"/>
      <c r="IW145" s="1"/>
      <c r="IX145" s="1"/>
      <c r="IY145" s="1"/>
      <c r="IZ145" s="1"/>
      <c r="JA145" s="1"/>
      <c r="JB145" s="1"/>
      <c r="JC145" s="1"/>
      <c r="JD145" s="1"/>
      <c r="JE145" s="1"/>
      <c r="JF145" s="1"/>
      <c r="JG145" s="1"/>
      <c r="JH145" s="1"/>
      <c r="JI145" s="1"/>
      <c r="JJ145" s="1"/>
      <c r="JK145" s="1"/>
      <c r="JL145" s="1"/>
      <c r="JM145" s="1"/>
      <c r="JN145" s="1"/>
      <c r="JO145" s="1"/>
      <c r="JP145" s="1"/>
      <c r="JQ145" s="1"/>
      <c r="JR145" s="1"/>
      <c r="JS145" s="1"/>
      <c r="JT145" s="1"/>
      <c r="JU145" s="1"/>
      <c r="JV145" s="1"/>
      <c r="JW145" s="1"/>
      <c r="JX145" s="1"/>
      <c r="JY145" s="1"/>
      <c r="JZ145" s="1"/>
      <c r="KA145" s="1"/>
      <c r="KB145" s="1"/>
      <c r="KC145" s="1"/>
      <c r="KD145" s="1"/>
      <c r="KE145" s="1"/>
      <c r="KF145" s="1"/>
      <c r="KG145" s="1"/>
      <c r="KH145" s="1"/>
      <c r="KI145" s="1"/>
      <c r="KJ145" s="1"/>
      <c r="KK145" s="1"/>
      <c r="KL145" s="1"/>
      <c r="KM145" s="1"/>
      <c r="KN145" s="1"/>
      <c r="KO145" s="1"/>
      <c r="KP145" s="1"/>
      <c r="KQ145" s="1"/>
      <c r="KR145" s="1"/>
      <c r="KS145" s="1"/>
      <c r="KT145" s="1"/>
      <c r="KU145" s="1"/>
      <c r="KV145" s="1"/>
      <c r="KW145" s="1"/>
      <c r="KX145" s="1"/>
      <c r="KY145" s="1"/>
      <c r="KZ145" s="1"/>
      <c r="LA145" s="1"/>
      <c r="LB145" s="1"/>
      <c r="LC145" s="1"/>
      <c r="LD145" s="1"/>
      <c r="LE145" s="1"/>
      <c r="LF145" s="1"/>
      <c r="LG145" s="1"/>
      <c r="LH145" s="1"/>
      <c r="LI145" s="1"/>
      <c r="LJ145" s="1"/>
      <c r="LK145" s="1"/>
      <c r="LL145" s="1"/>
      <c r="LM145" s="1"/>
      <c r="LN145" s="1"/>
      <c r="LO145" s="1"/>
      <c r="LP145" s="1"/>
      <c r="LQ145" s="1"/>
      <c r="LR145" s="1"/>
      <c r="LS145" s="1"/>
      <c r="LT145" s="1"/>
      <c r="LU145" s="1"/>
      <c r="LV145" s="1"/>
      <c r="LW145" s="1"/>
      <c r="LX145" s="1"/>
      <c r="LY145" s="1"/>
      <c r="LZ145" s="1"/>
      <c r="MA145" s="1"/>
      <c r="MB145" s="1"/>
      <c r="MC145" s="1"/>
      <c r="MD145" s="1"/>
      <c r="ME145" s="1"/>
      <c r="MF145" s="1"/>
      <c r="MG145" s="1"/>
      <c r="MH145" s="1"/>
      <c r="MI145" s="1"/>
      <c r="MJ145" s="1"/>
      <c r="MK145" s="1"/>
      <c r="ML145" s="1"/>
      <c r="MM145" s="1"/>
      <c r="MN145" s="1"/>
      <c r="MO145" s="1"/>
      <c r="MP145" s="1"/>
      <c r="MQ145" s="1"/>
      <c r="MR145" s="1"/>
      <c r="MS145" s="1"/>
      <c r="MT145" s="1"/>
      <c r="MU145" s="1"/>
      <c r="MV145" s="1"/>
      <c r="MW145" s="1"/>
      <c r="MX145" s="1"/>
      <c r="MY145" s="1"/>
      <c r="MZ145" s="1"/>
      <c r="NA145" s="1"/>
      <c r="NB145" s="1"/>
      <c r="NC145" s="1"/>
      <c r="ND145" s="1"/>
      <c r="NE145" s="1"/>
      <c r="NF145" s="1"/>
      <c r="NG145" s="1"/>
      <c r="NH145" s="1"/>
      <c r="NI145" s="1"/>
      <c r="NJ145" s="1"/>
      <c r="NK145" s="1"/>
      <c r="NL145" s="1"/>
      <c r="NM145" s="1"/>
      <c r="NN145" s="1"/>
      <c r="NO145" s="1"/>
      <c r="NP145" s="1"/>
      <c r="NQ145" s="1"/>
      <c r="NR145" s="1"/>
      <c r="NS145" s="1"/>
      <c r="NT145" s="1"/>
      <c r="NU145" s="1"/>
      <c r="NV145" s="1"/>
      <c r="NW145" s="1"/>
      <c r="NX145" s="1"/>
      <c r="NY145" s="1"/>
      <c r="NZ145" s="1"/>
      <c r="OA145" s="1"/>
      <c r="OB145" s="1"/>
      <c r="OC145" s="1"/>
      <c r="OD145" s="1"/>
      <c r="OE145" s="1"/>
      <c r="OF145" s="1"/>
      <c r="OG145" s="1"/>
      <c r="OH145" s="1"/>
      <c r="OI145" s="1"/>
      <c r="OJ145" s="1"/>
      <c r="OK145" s="1"/>
      <c r="OL145" s="1"/>
      <c r="OM145" s="1"/>
      <c r="ON145" s="1"/>
      <c r="OO145" s="1"/>
      <c r="OP145" s="1"/>
      <c r="OQ145" s="1"/>
      <c r="OR145" s="1"/>
      <c r="OS145" s="1"/>
      <c r="OT145" s="1"/>
      <c r="OU145" s="1"/>
      <c r="OV145" s="1"/>
      <c r="OW145" s="1"/>
      <c r="OX145" s="1"/>
      <c r="OY145" s="1"/>
      <c r="OZ145" s="1"/>
      <c r="PA145" s="1"/>
      <c r="PB145" s="1"/>
      <c r="PC145" s="1"/>
      <c r="PD145" s="1"/>
      <c r="PE145" s="1"/>
      <c r="PF145" s="1"/>
      <c r="PG145" s="1"/>
      <c r="PH145" s="1"/>
      <c r="PI145" s="1"/>
      <c r="PJ145" s="1"/>
      <c r="PK145" s="1"/>
      <c r="PL145" s="1"/>
      <c r="PM145" s="1"/>
      <c r="PN145" s="1"/>
      <c r="PO145" s="1"/>
      <c r="PP145" s="1"/>
      <c r="PQ145" s="1"/>
      <c r="PR145" s="1"/>
      <c r="PS145" s="1"/>
      <c r="PT145" s="1"/>
      <c r="PU145" s="1"/>
      <c r="PV145" s="1"/>
      <c r="PW145" s="1"/>
      <c r="PX145" s="1"/>
      <c r="PY145" s="1"/>
      <c r="PZ145" s="1"/>
      <c r="QA145" s="1"/>
      <c r="QB145" s="1"/>
      <c r="QC145" s="1"/>
      <c r="QD145" s="1"/>
      <c r="QE145" s="1"/>
      <c r="QF145" s="1"/>
      <c r="QG145" s="1"/>
      <c r="QH145" s="1"/>
      <c r="QI145" s="1"/>
      <c r="QJ145" s="1"/>
      <c r="QK145" s="1"/>
      <c r="QL145" s="1"/>
      <c r="QM145" s="1"/>
      <c r="QN145" s="1"/>
      <c r="QO145" s="1"/>
      <c r="QP145" s="1"/>
      <c r="QQ145" s="1"/>
      <c r="QR145" s="1"/>
      <c r="QS145" s="1"/>
      <c r="QT145" s="1"/>
      <c r="QU145" s="1"/>
      <c r="QV145" s="1"/>
      <c r="QW145" s="1"/>
      <c r="QX145" s="1"/>
      <c r="QY145" s="1"/>
      <c r="QZ145" s="1"/>
      <c r="RA145" s="1"/>
      <c r="RB145" s="1"/>
      <c r="RC145" s="1"/>
      <c r="RD145" s="1"/>
      <c r="RE145" s="1"/>
      <c r="RF145" s="1"/>
      <c r="RG145" s="1"/>
      <c r="RH145" s="1"/>
      <c r="RI145" s="1"/>
      <c r="RJ145" s="1"/>
      <c r="RK145" s="1"/>
      <c r="RL145" s="1"/>
      <c r="RM145" s="1"/>
      <c r="RN145" s="1"/>
      <c r="RO145" s="1"/>
      <c r="RP145" s="1"/>
      <c r="RQ145" s="1"/>
      <c r="RR145" s="1"/>
      <c r="RS145" s="1"/>
      <c r="RT145" s="1"/>
      <c r="RU145" s="1"/>
      <c r="RV145" s="1"/>
      <c r="RW145" s="1"/>
      <c r="RX145" s="1"/>
      <c r="RY145" s="1"/>
      <c r="RZ145" s="1"/>
      <c r="SA145" s="1"/>
      <c r="SB145" s="1"/>
      <c r="SC145" s="1"/>
      <c r="SD145" s="1"/>
      <c r="SE145" s="1"/>
      <c r="SF145" s="1"/>
      <c r="SG145" s="1"/>
      <c r="SH145" s="1"/>
      <c r="SI145" s="1"/>
      <c r="SJ145" s="1"/>
      <c r="SK145" s="1"/>
      <c r="SL145" s="1"/>
      <c r="SM145" s="1"/>
      <c r="SN145" s="1"/>
      <c r="SO145" s="1"/>
      <c r="SP145" s="1"/>
      <c r="SQ145" s="1"/>
      <c r="SR145" s="1"/>
      <c r="SS145" s="1"/>
      <c r="ST145" s="1"/>
      <c r="SU145" s="1"/>
      <c r="SV145" s="1"/>
      <c r="SW145" s="1"/>
      <c r="SX145" s="1"/>
      <c r="SY145" s="1"/>
      <c r="SZ145" s="1"/>
      <c r="TA145" s="1"/>
      <c r="TB145" s="1"/>
      <c r="TC145" s="1"/>
      <c r="TD145" s="1"/>
      <c r="TE145" s="1"/>
      <c r="TF145" s="1"/>
      <c r="TG145" s="1"/>
      <c r="TH145" s="1"/>
      <c r="TI145" s="1"/>
      <c r="TJ145" s="1"/>
      <c r="TK145" s="1"/>
      <c r="TL145" s="1"/>
      <c r="TM145" s="1"/>
      <c r="TN145" s="1"/>
      <c r="TO145" s="1"/>
      <c r="TP145" s="1"/>
      <c r="TQ145" s="1"/>
      <c r="TR145" s="1"/>
      <c r="TS145" s="1"/>
      <c r="TT145" s="1"/>
      <c r="TU145" s="1"/>
      <c r="TV145" s="1"/>
      <c r="TW145" s="1"/>
      <c r="TX145" s="1"/>
      <c r="TY145" s="1"/>
      <c r="TZ145" s="1"/>
      <c r="UA145" s="1"/>
      <c r="UB145" s="1"/>
      <c r="UC145" s="1"/>
      <c r="UD145" s="1"/>
      <c r="UE145" s="1"/>
      <c r="UF145" s="1"/>
      <c r="UG145" s="1"/>
      <c r="UH145" s="1"/>
      <c r="UI145" s="1"/>
      <c r="UJ145" s="1"/>
      <c r="UK145" s="1"/>
      <c r="UL145" s="1"/>
      <c r="UM145" s="1"/>
      <c r="UN145" s="1"/>
      <c r="UO145" s="1"/>
      <c r="UP145" s="1"/>
      <c r="UQ145" s="1"/>
      <c r="UR145" s="1"/>
      <c r="US145" s="1"/>
      <c r="UT145" s="1"/>
      <c r="UU145" s="1"/>
      <c r="UV145" s="1"/>
      <c r="UW145" s="1"/>
      <c r="UX145" s="1"/>
      <c r="UY145" s="1"/>
      <c r="UZ145" s="1"/>
      <c r="VA145" s="1"/>
      <c r="VB145" s="1"/>
      <c r="VC145" s="1"/>
      <c r="VD145" s="1"/>
      <c r="VE145" s="1"/>
      <c r="VF145" s="1"/>
      <c r="VG145" s="1"/>
      <c r="VH145" s="1"/>
      <c r="VI145" s="1"/>
      <c r="VJ145" s="1"/>
      <c r="VK145" s="1"/>
      <c r="VL145" s="1"/>
      <c r="VM145" s="1"/>
      <c r="VN145" s="1"/>
      <c r="VO145" s="1"/>
      <c r="VP145" s="1"/>
      <c r="VQ145" s="1"/>
      <c r="VR145" s="1"/>
      <c r="VS145" s="1"/>
      <c r="VT145" s="1"/>
      <c r="VU145" s="1"/>
      <c r="VV145" s="1"/>
      <c r="VW145" s="1"/>
      <c r="VX145" s="1"/>
      <c r="VY145" s="1"/>
      <c r="VZ145" s="1"/>
      <c r="WA145" s="1"/>
      <c r="WB145" s="1"/>
      <c r="WC145" s="1"/>
      <c r="WD145" s="1"/>
      <c r="WE145" s="1"/>
      <c r="WF145" s="1"/>
      <c r="WG145" s="1"/>
      <c r="WH145" s="1"/>
      <c r="WI145" s="1"/>
      <c r="WJ145" s="1"/>
      <c r="WK145" s="1"/>
      <c r="WL145" s="1"/>
      <c r="WM145" s="1"/>
      <c r="WN145" s="1"/>
      <c r="WO145" s="1"/>
      <c r="WP145" s="1"/>
      <c r="WQ145" s="1"/>
      <c r="WR145" s="1"/>
      <c r="WS145" s="1"/>
      <c r="WT145" s="1"/>
      <c r="WU145" s="1"/>
      <c r="WV145" s="1"/>
      <c r="WW145" s="1"/>
      <c r="WX145" s="1"/>
      <c r="WY145" s="1"/>
      <c r="WZ145" s="1"/>
      <c r="XA145" s="1"/>
      <c r="XB145" s="1"/>
      <c r="XC145" s="1"/>
      <c r="XD145" s="1"/>
      <c r="XE145" s="1"/>
      <c r="XF145" s="1"/>
      <c r="XG145" s="1"/>
      <c r="XH145" s="1"/>
      <c r="XI145" s="1"/>
      <c r="XJ145" s="1"/>
      <c r="XK145" s="1"/>
      <c r="XL145" s="1"/>
      <c r="XM145" s="1"/>
      <c r="XN145" s="1"/>
      <c r="XO145" s="1"/>
      <c r="XP145" s="1"/>
      <c r="XQ145" s="1"/>
      <c r="XR145" s="1"/>
      <c r="XS145" s="1"/>
      <c r="XT145" s="1"/>
      <c r="XU145" s="1"/>
      <c r="XV145" s="1"/>
      <c r="XW145" s="1"/>
      <c r="XX145" s="1"/>
      <c r="XY145" s="1"/>
      <c r="XZ145" s="1"/>
      <c r="YA145" s="1"/>
      <c r="YB145" s="1"/>
      <c r="YC145" s="1"/>
      <c r="YD145" s="1"/>
      <c r="YE145" s="1"/>
      <c r="YF145" s="1"/>
      <c r="YG145" s="1"/>
      <c r="YH145" s="1"/>
      <c r="YI145" s="1"/>
      <c r="YJ145" s="1"/>
      <c r="YK145" s="1"/>
      <c r="YL145" s="1"/>
      <c r="YM145" s="1"/>
      <c r="YN145" s="1"/>
      <c r="YO145" s="1"/>
      <c r="YP145" s="1"/>
      <c r="YQ145" s="1"/>
      <c r="YR145" s="1"/>
      <c r="YS145" s="1"/>
      <c r="YT145" s="1"/>
      <c r="YU145" s="1"/>
      <c r="YV145" s="1"/>
      <c r="YW145" s="1"/>
      <c r="YX145" s="1"/>
      <c r="YY145" s="1"/>
      <c r="YZ145" s="1"/>
      <c r="ZA145" s="1"/>
      <c r="ZB145" s="1"/>
      <c r="ZC145" s="1"/>
      <c r="ZD145" s="1"/>
      <c r="ZE145" s="1"/>
      <c r="ZF145" s="1"/>
      <c r="ZG145" s="1"/>
      <c r="ZH145" s="1"/>
      <c r="ZI145" s="1"/>
      <c r="ZJ145" s="1"/>
      <c r="ZK145" s="1"/>
      <c r="ZL145" s="1"/>
      <c r="ZM145" s="1"/>
      <c r="ZN145" s="1"/>
      <c r="ZO145" s="1"/>
      <c r="ZP145" s="1"/>
      <c r="ZQ145" s="1"/>
      <c r="ZR145" s="1"/>
      <c r="ZS145" s="1"/>
      <c r="ZT145" s="1"/>
      <c r="ZU145" s="1"/>
      <c r="ZV145" s="1"/>
      <c r="ZW145" s="1"/>
      <c r="ZX145" s="1"/>
      <c r="ZY145" s="1"/>
      <c r="ZZ145" s="1"/>
      <c r="AAA145" s="1"/>
      <c r="AAB145" s="1"/>
      <c r="AAC145" s="1"/>
      <c r="AAD145" s="1"/>
      <c r="AAE145" s="1"/>
      <c r="AAF145" s="1"/>
      <c r="AAG145" s="1"/>
      <c r="AAH145" s="1"/>
      <c r="AAI145" s="1"/>
      <c r="AAJ145" s="1"/>
      <c r="AAK145" s="1"/>
      <c r="AAL145" s="1"/>
      <c r="AAM145" s="1"/>
      <c r="AAN145" s="1"/>
      <c r="AAO145" s="1"/>
      <c r="AAP145" s="1"/>
      <c r="AAQ145" s="1"/>
      <c r="AAR145" s="1"/>
      <c r="AAS145" s="1"/>
      <c r="AAT145" s="1"/>
      <c r="AAU145" s="1"/>
      <c r="AAV145" s="1"/>
      <c r="AAW145" s="1"/>
      <c r="AAX145" s="1"/>
      <c r="AAY145" s="1"/>
      <c r="AAZ145" s="1"/>
      <c r="ABA145" s="1"/>
      <c r="ABB145" s="1"/>
      <c r="ABC145" s="1"/>
      <c r="ABD145" s="1"/>
      <c r="ABE145" s="1"/>
      <c r="ABF145" s="1"/>
      <c r="ABG145" s="1"/>
      <c r="ABH145" s="1"/>
      <c r="ABI145" s="1"/>
      <c r="ABJ145" s="1"/>
      <c r="ABK145" s="1"/>
      <c r="ABL145" s="1"/>
      <c r="ABM145" s="1"/>
      <c r="ABN145" s="1"/>
      <c r="ABO145" s="1"/>
      <c r="ABP145" s="1"/>
      <c r="ABQ145" s="1"/>
      <c r="ABR145" s="1"/>
      <c r="ABS145" s="1"/>
      <c r="ABT145" s="1"/>
      <c r="ABU145" s="1"/>
      <c r="ABV145" s="1"/>
      <c r="ABW145" s="1"/>
      <c r="ABX145" s="1"/>
      <c r="ABY145" s="1"/>
      <c r="ABZ145" s="1"/>
      <c r="ACA145" s="1"/>
      <c r="ACB145" s="1"/>
      <c r="ACC145" s="1"/>
      <c r="ACD145" s="1"/>
      <c r="ACE145" s="1"/>
      <c r="ACF145" s="1"/>
      <c r="ACG145" s="1"/>
      <c r="ACH145" s="1"/>
      <c r="ACI145" s="1"/>
      <c r="ACJ145" s="1"/>
      <c r="ACK145" s="1"/>
      <c r="ACL145" s="1"/>
      <c r="ACM145" s="1"/>
      <c r="ACN145" s="1"/>
      <c r="ACO145" s="1"/>
      <c r="ACP145" s="1"/>
      <c r="ACQ145" s="1"/>
      <c r="ACR145" s="1"/>
      <c r="ACS145" s="1"/>
      <c r="ACT145" s="1"/>
      <c r="ACU145" s="1"/>
      <c r="ACV145" s="1"/>
      <c r="ACW145" s="1"/>
      <c r="ACX145" s="1"/>
      <c r="ACY145" s="1"/>
      <c r="ACZ145" s="1"/>
      <c r="ADA145" s="1"/>
    </row>
    <row r="146" spans="1:781" s="76" customFormat="1" ht="24.6" customHeight="1" x14ac:dyDescent="0.3">
      <c r="A146" s="42">
        <v>2</v>
      </c>
      <c r="B146" s="21" t="s">
        <v>510</v>
      </c>
      <c r="C146" s="22" t="s">
        <v>147</v>
      </c>
      <c r="D146" s="23"/>
      <c r="E146" s="23"/>
      <c r="F146" s="23"/>
      <c r="G146" s="74"/>
      <c r="H146" s="23">
        <v>1</v>
      </c>
      <c r="I146" s="23" t="s">
        <v>41</v>
      </c>
      <c r="J146" s="23" t="s">
        <v>235</v>
      </c>
      <c r="K146" s="25">
        <v>2001</v>
      </c>
      <c r="L146" s="26">
        <v>37064</v>
      </c>
      <c r="M146" s="27"/>
      <c r="N146" s="28">
        <v>8</v>
      </c>
      <c r="O146" s="28">
        <v>2</v>
      </c>
      <c r="P146" s="29" t="s">
        <v>112</v>
      </c>
      <c r="Q146" s="30" t="s">
        <v>511</v>
      </c>
      <c r="R146" s="31" t="s">
        <v>424</v>
      </c>
      <c r="S146" s="32" t="str">
        <f t="shared" si="16"/>
        <v>Fe</v>
      </c>
      <c r="T146" s="33"/>
      <c r="U146" s="33"/>
      <c r="V146" s="33"/>
      <c r="W146" s="33"/>
      <c r="X146" s="33"/>
      <c r="Y146" s="33"/>
      <c r="Z146" s="33"/>
      <c r="AA146" s="1"/>
      <c r="AB146" s="34">
        <f t="shared" ref="AB146:AB165" si="33">M146/1896653</f>
        <v>0</v>
      </c>
      <c r="AC146" s="34">
        <f t="shared" ref="AC146:AC165" si="34">N146/39</f>
        <v>0.20512820512820512</v>
      </c>
      <c r="AD146" s="34">
        <f t="shared" ref="AD146:AD165" si="35">O146/14</f>
        <v>0.14285714285714285</v>
      </c>
      <c r="AE146" s="34">
        <f t="shared" ref="AE146:AE165" si="36">SUM(AB146:AD146)</f>
        <v>0.34798534798534797</v>
      </c>
      <c r="AF146" s="35"/>
      <c r="AG146" s="35">
        <f t="shared" ref="AG146:AG165" si="37">IF(A146=1,AE146,0)</f>
        <v>0</v>
      </c>
      <c r="AH146" s="35">
        <f t="shared" ref="AH146:AH165" si="38">IF(A146=2,AE146,0)</f>
        <v>0.34798534798534797</v>
      </c>
      <c r="AI146" s="35">
        <f t="shared" ref="AI146:AI165" si="39">IF(A146=3,AE146,0)</f>
        <v>0</v>
      </c>
      <c r="AK146" s="1"/>
      <c r="AL146" s="1"/>
      <c r="AM146" s="1"/>
      <c r="AN146" s="1"/>
      <c r="AO146" s="1"/>
      <c r="AP146" s="1"/>
      <c r="AQ146" s="1"/>
      <c r="AR146" s="1"/>
      <c r="AS146" s="1"/>
      <c r="AT146" s="1"/>
      <c r="AU146" s="1"/>
      <c r="AV146" s="1"/>
      <c r="AW146" s="1"/>
      <c r="AX146" s="1"/>
      <c r="AY146" s="1"/>
      <c r="AZ146" s="1"/>
      <c r="BA146" s="1"/>
      <c r="BB146" s="1"/>
      <c r="BC146" s="1"/>
      <c r="BD146" s="1"/>
      <c r="BE146" s="1"/>
      <c r="BF146" s="1"/>
      <c r="BG146" s="1"/>
      <c r="BH146" s="1"/>
      <c r="BI146" s="1"/>
      <c r="BJ146" s="1"/>
      <c r="BK146" s="1"/>
      <c r="BL146" s="1"/>
      <c r="BM146" s="1"/>
      <c r="BN146" s="1"/>
      <c r="BO146" s="1"/>
      <c r="BP146" s="1"/>
      <c r="BQ146" s="1"/>
      <c r="BR146" s="1"/>
      <c r="BS146" s="1"/>
      <c r="BT146" s="1"/>
      <c r="BU146" s="1"/>
      <c r="BV146" s="1"/>
      <c r="BW146" s="1"/>
      <c r="BX146" s="1"/>
      <c r="BY146" s="1"/>
      <c r="BZ146" s="1"/>
      <c r="CA146" s="1"/>
      <c r="CB146" s="1"/>
      <c r="CC146" s="1"/>
      <c r="CD146" s="1"/>
      <c r="CE146" s="1"/>
      <c r="CF146" s="1"/>
      <c r="CG146" s="1"/>
      <c r="CH146" s="1"/>
      <c r="CI146" s="1"/>
      <c r="CJ146" s="1"/>
      <c r="CK146" s="1"/>
      <c r="CL146" s="1"/>
      <c r="CM146" s="1"/>
      <c r="CN146" s="1"/>
      <c r="CO146" s="1"/>
      <c r="CP146" s="1"/>
      <c r="CQ146" s="1"/>
      <c r="CR146" s="1"/>
      <c r="CS146" s="1"/>
      <c r="CT146" s="1"/>
      <c r="CU146" s="1"/>
      <c r="CV146" s="1"/>
      <c r="CW146" s="1"/>
      <c r="CX146" s="1"/>
      <c r="CY146" s="1"/>
      <c r="CZ146" s="1"/>
      <c r="DA146" s="1"/>
      <c r="DB146" s="1"/>
      <c r="DC146" s="1"/>
      <c r="DD146" s="1"/>
      <c r="DE146" s="1"/>
      <c r="DF146" s="1"/>
      <c r="DG146" s="1"/>
      <c r="DH146" s="1"/>
      <c r="DI146" s="1"/>
      <c r="DJ146" s="1"/>
      <c r="DK146" s="1"/>
      <c r="DL146" s="1"/>
      <c r="DM146" s="1"/>
      <c r="DN146" s="1"/>
      <c r="DO146" s="1"/>
      <c r="DP146" s="1"/>
      <c r="DQ146" s="1"/>
      <c r="DR146" s="1"/>
      <c r="DS146" s="1"/>
      <c r="DT146" s="1"/>
      <c r="DU146" s="1"/>
      <c r="DV146" s="1"/>
      <c r="DW146" s="1"/>
      <c r="DX146" s="1"/>
      <c r="DY146" s="1"/>
      <c r="DZ146" s="1"/>
      <c r="EA146" s="1"/>
      <c r="EB146" s="1"/>
      <c r="EC146" s="1"/>
      <c r="ED146" s="1"/>
      <c r="EE146" s="1"/>
      <c r="EF146" s="1"/>
      <c r="EG146" s="1"/>
      <c r="EH146" s="1"/>
      <c r="EI146" s="1"/>
      <c r="EJ146" s="1"/>
      <c r="EK146" s="1"/>
      <c r="EL146" s="1"/>
      <c r="EM146" s="1"/>
      <c r="EN146" s="1"/>
      <c r="EO146" s="1"/>
      <c r="EP146" s="1"/>
      <c r="EQ146" s="1"/>
      <c r="ER146" s="1"/>
      <c r="ES146" s="1"/>
      <c r="ET146" s="1"/>
      <c r="EU146" s="1"/>
      <c r="EV146" s="1"/>
      <c r="EW146" s="1"/>
      <c r="EX146" s="1"/>
      <c r="EY146" s="1"/>
      <c r="EZ146" s="1"/>
      <c r="FA146" s="1"/>
      <c r="FB146" s="1"/>
      <c r="FC146" s="1"/>
      <c r="FD146" s="1"/>
      <c r="FE146" s="1"/>
      <c r="FF146" s="1"/>
      <c r="FG146" s="1"/>
      <c r="FH146" s="1"/>
      <c r="FI146" s="1"/>
      <c r="FJ146" s="1"/>
      <c r="FK146" s="1"/>
      <c r="FL146" s="1"/>
      <c r="FM146" s="1"/>
      <c r="FN146" s="1"/>
      <c r="FO146" s="1"/>
      <c r="FP146" s="1"/>
      <c r="FQ146" s="1"/>
      <c r="FR146" s="1"/>
      <c r="FS146" s="1"/>
      <c r="FT146" s="1"/>
      <c r="FU146" s="1"/>
      <c r="FV146" s="1"/>
      <c r="FW146" s="1"/>
      <c r="FX146" s="1"/>
      <c r="FY146" s="1"/>
      <c r="FZ146" s="1"/>
      <c r="GA146" s="1"/>
      <c r="GB146" s="1"/>
      <c r="GC146" s="1"/>
      <c r="GD146" s="1"/>
      <c r="GE146" s="1"/>
      <c r="GF146" s="1"/>
      <c r="GG146" s="1"/>
      <c r="GH146" s="1"/>
      <c r="GI146" s="1"/>
      <c r="GJ146" s="1"/>
      <c r="GK146" s="1"/>
      <c r="GL146" s="1"/>
      <c r="GM146" s="1"/>
      <c r="GN146" s="1"/>
      <c r="GO146" s="1"/>
      <c r="GP146" s="1"/>
      <c r="GQ146" s="1"/>
      <c r="GR146" s="1"/>
      <c r="GS146" s="1"/>
      <c r="GT146" s="1"/>
      <c r="GU146" s="1"/>
      <c r="GV146" s="1"/>
      <c r="GW146" s="1"/>
      <c r="GX146" s="1"/>
      <c r="GY146" s="1"/>
      <c r="GZ146" s="1"/>
      <c r="HA146" s="1"/>
      <c r="HB146" s="1"/>
      <c r="HC146" s="1"/>
      <c r="HD146" s="1"/>
      <c r="HE146" s="1"/>
      <c r="HF146" s="1"/>
      <c r="HG146" s="1"/>
      <c r="HH146" s="1"/>
      <c r="HI146" s="1"/>
      <c r="HJ146" s="1"/>
      <c r="HK146" s="1"/>
      <c r="HL146" s="1"/>
      <c r="HM146" s="1"/>
      <c r="HN146" s="1"/>
      <c r="HO146" s="1"/>
      <c r="HP146" s="1"/>
      <c r="HQ146" s="1"/>
      <c r="HR146" s="1"/>
      <c r="HS146" s="1"/>
      <c r="HT146" s="1"/>
      <c r="HU146" s="1"/>
      <c r="HV146" s="1"/>
      <c r="HW146" s="1"/>
      <c r="HX146" s="1"/>
      <c r="HY146" s="1"/>
      <c r="HZ146" s="1"/>
      <c r="IA146" s="1"/>
      <c r="IB146" s="1"/>
      <c r="IC146" s="1"/>
      <c r="ID146" s="1"/>
      <c r="IE146" s="1"/>
      <c r="IF146" s="1"/>
      <c r="IG146" s="1"/>
      <c r="IH146" s="1"/>
      <c r="II146" s="1"/>
      <c r="IJ146" s="1"/>
      <c r="IK146" s="1"/>
      <c r="IL146" s="1"/>
      <c r="IM146" s="1"/>
      <c r="IN146" s="1"/>
      <c r="IO146" s="1"/>
      <c r="IP146" s="1"/>
      <c r="IQ146" s="1"/>
      <c r="IR146" s="1"/>
      <c r="IS146" s="1"/>
      <c r="IT146" s="1"/>
      <c r="IU146" s="1"/>
      <c r="IV146" s="1"/>
      <c r="IW146" s="1"/>
      <c r="IX146" s="1"/>
      <c r="IY146" s="1"/>
      <c r="IZ146" s="1"/>
      <c r="JA146" s="1"/>
      <c r="JB146" s="1"/>
      <c r="JC146" s="1"/>
      <c r="JD146" s="1"/>
      <c r="JE146" s="1"/>
      <c r="JF146" s="1"/>
      <c r="JG146" s="1"/>
      <c r="JH146" s="1"/>
      <c r="JI146" s="1"/>
      <c r="JJ146" s="1"/>
      <c r="JK146" s="1"/>
      <c r="JL146" s="1"/>
      <c r="JM146" s="1"/>
      <c r="JN146" s="1"/>
      <c r="JO146" s="1"/>
      <c r="JP146" s="1"/>
      <c r="JQ146" s="1"/>
      <c r="JR146" s="1"/>
      <c r="JS146" s="1"/>
      <c r="JT146" s="1"/>
      <c r="JU146" s="1"/>
      <c r="JV146" s="1"/>
      <c r="JW146" s="1"/>
      <c r="JX146" s="1"/>
      <c r="JY146" s="1"/>
      <c r="JZ146" s="1"/>
      <c r="KA146" s="1"/>
      <c r="KB146" s="1"/>
      <c r="KC146" s="1"/>
      <c r="KD146" s="1"/>
      <c r="KE146" s="1"/>
      <c r="KF146" s="1"/>
      <c r="KG146" s="1"/>
      <c r="KH146" s="1"/>
      <c r="KI146" s="1"/>
      <c r="KJ146" s="1"/>
      <c r="KK146" s="1"/>
      <c r="KL146" s="1"/>
      <c r="KM146" s="1"/>
      <c r="KN146" s="1"/>
      <c r="KO146" s="1"/>
      <c r="KP146" s="1"/>
      <c r="KQ146" s="1"/>
      <c r="KR146" s="1"/>
      <c r="KS146" s="1"/>
      <c r="KT146" s="1"/>
      <c r="KU146" s="1"/>
      <c r="KV146" s="1"/>
      <c r="KW146" s="1"/>
      <c r="KX146" s="1"/>
      <c r="KY146" s="1"/>
      <c r="KZ146" s="1"/>
      <c r="LA146" s="1"/>
      <c r="LB146" s="1"/>
      <c r="LC146" s="1"/>
      <c r="LD146" s="1"/>
      <c r="LE146" s="1"/>
      <c r="LF146" s="1"/>
      <c r="LG146" s="1"/>
      <c r="LH146" s="1"/>
      <c r="LI146" s="1"/>
      <c r="LJ146" s="1"/>
      <c r="LK146" s="1"/>
      <c r="LL146" s="1"/>
      <c r="LM146" s="1"/>
      <c r="LN146" s="1"/>
      <c r="LO146" s="1"/>
      <c r="LP146" s="1"/>
      <c r="LQ146" s="1"/>
      <c r="LR146" s="1"/>
      <c r="LS146" s="1"/>
      <c r="LT146" s="1"/>
      <c r="LU146" s="1"/>
      <c r="LV146" s="1"/>
      <c r="LW146" s="1"/>
      <c r="LX146" s="1"/>
      <c r="LY146" s="1"/>
      <c r="LZ146" s="1"/>
      <c r="MA146" s="1"/>
      <c r="MB146" s="1"/>
      <c r="MC146" s="1"/>
      <c r="MD146" s="1"/>
      <c r="ME146" s="1"/>
      <c r="MF146" s="1"/>
      <c r="MG146" s="1"/>
      <c r="MH146" s="1"/>
      <c r="MI146" s="1"/>
      <c r="MJ146" s="1"/>
      <c r="MK146" s="1"/>
      <c r="ML146" s="1"/>
      <c r="MM146" s="1"/>
      <c r="MN146" s="1"/>
      <c r="MO146" s="1"/>
      <c r="MP146" s="1"/>
      <c r="MQ146" s="1"/>
      <c r="MR146" s="1"/>
      <c r="MS146" s="1"/>
      <c r="MT146" s="1"/>
      <c r="MU146" s="1"/>
      <c r="MV146" s="1"/>
      <c r="MW146" s="1"/>
      <c r="MX146" s="1"/>
      <c r="MY146" s="1"/>
      <c r="MZ146" s="1"/>
      <c r="NA146" s="1"/>
      <c r="NB146" s="1"/>
      <c r="NC146" s="1"/>
      <c r="ND146" s="1"/>
      <c r="NE146" s="1"/>
      <c r="NF146" s="1"/>
      <c r="NG146" s="1"/>
      <c r="NH146" s="1"/>
      <c r="NI146" s="1"/>
      <c r="NJ146" s="1"/>
      <c r="NK146" s="1"/>
      <c r="NL146" s="1"/>
      <c r="NM146" s="1"/>
      <c r="NN146" s="1"/>
      <c r="NO146" s="1"/>
      <c r="NP146" s="1"/>
      <c r="NQ146" s="1"/>
      <c r="NR146" s="1"/>
      <c r="NS146" s="1"/>
      <c r="NT146" s="1"/>
      <c r="NU146" s="1"/>
      <c r="NV146" s="1"/>
      <c r="NW146" s="1"/>
      <c r="NX146" s="1"/>
      <c r="NY146" s="1"/>
      <c r="NZ146" s="1"/>
      <c r="OA146" s="1"/>
      <c r="OB146" s="1"/>
      <c r="OC146" s="1"/>
      <c r="OD146" s="1"/>
      <c r="OE146" s="1"/>
      <c r="OF146" s="1"/>
      <c r="OG146" s="1"/>
      <c r="OH146" s="1"/>
      <c r="OI146" s="1"/>
      <c r="OJ146" s="1"/>
      <c r="OK146" s="1"/>
      <c r="OL146" s="1"/>
      <c r="OM146" s="1"/>
      <c r="ON146" s="1"/>
      <c r="OO146" s="1"/>
      <c r="OP146" s="1"/>
      <c r="OQ146" s="1"/>
      <c r="OR146" s="1"/>
      <c r="OS146" s="1"/>
      <c r="OT146" s="1"/>
      <c r="OU146" s="1"/>
      <c r="OV146" s="1"/>
      <c r="OW146" s="1"/>
      <c r="OX146" s="1"/>
      <c r="OY146" s="1"/>
      <c r="OZ146" s="1"/>
      <c r="PA146" s="1"/>
      <c r="PB146" s="1"/>
      <c r="PC146" s="1"/>
      <c r="PD146" s="1"/>
      <c r="PE146" s="1"/>
      <c r="PF146" s="1"/>
      <c r="PG146" s="1"/>
      <c r="PH146" s="1"/>
      <c r="PI146" s="1"/>
      <c r="PJ146" s="1"/>
      <c r="PK146" s="1"/>
      <c r="PL146" s="1"/>
      <c r="PM146" s="1"/>
      <c r="PN146" s="1"/>
      <c r="PO146" s="1"/>
      <c r="PP146" s="1"/>
      <c r="PQ146" s="1"/>
      <c r="PR146" s="1"/>
      <c r="PS146" s="1"/>
      <c r="PT146" s="1"/>
      <c r="PU146" s="1"/>
      <c r="PV146" s="1"/>
      <c r="PW146" s="1"/>
      <c r="PX146" s="1"/>
      <c r="PY146" s="1"/>
      <c r="PZ146" s="1"/>
      <c r="QA146" s="1"/>
      <c r="QB146" s="1"/>
      <c r="QC146" s="1"/>
      <c r="QD146" s="1"/>
      <c r="QE146" s="1"/>
      <c r="QF146" s="1"/>
      <c r="QG146" s="1"/>
      <c r="QH146" s="1"/>
      <c r="QI146" s="1"/>
      <c r="QJ146" s="1"/>
      <c r="QK146" s="1"/>
      <c r="QL146" s="1"/>
      <c r="QM146" s="1"/>
      <c r="QN146" s="1"/>
      <c r="QO146" s="1"/>
      <c r="QP146" s="1"/>
      <c r="QQ146" s="1"/>
      <c r="QR146" s="1"/>
      <c r="QS146" s="1"/>
      <c r="QT146" s="1"/>
      <c r="QU146" s="1"/>
      <c r="QV146" s="1"/>
      <c r="QW146" s="1"/>
      <c r="QX146" s="1"/>
      <c r="QY146" s="1"/>
      <c r="QZ146" s="1"/>
      <c r="RA146" s="1"/>
      <c r="RB146" s="1"/>
      <c r="RC146" s="1"/>
      <c r="RD146" s="1"/>
      <c r="RE146" s="1"/>
      <c r="RF146" s="1"/>
      <c r="RG146" s="1"/>
      <c r="RH146" s="1"/>
      <c r="RI146" s="1"/>
      <c r="RJ146" s="1"/>
      <c r="RK146" s="1"/>
      <c r="RL146" s="1"/>
      <c r="RM146" s="1"/>
      <c r="RN146" s="1"/>
      <c r="RO146" s="1"/>
      <c r="RP146" s="1"/>
      <c r="RQ146" s="1"/>
      <c r="RR146" s="1"/>
      <c r="RS146" s="1"/>
      <c r="RT146" s="1"/>
      <c r="RU146" s="1"/>
      <c r="RV146" s="1"/>
      <c r="RW146" s="1"/>
      <c r="RX146" s="1"/>
      <c r="RY146" s="1"/>
      <c r="RZ146" s="1"/>
      <c r="SA146" s="1"/>
      <c r="SB146" s="1"/>
      <c r="SC146" s="1"/>
      <c r="SD146" s="1"/>
      <c r="SE146" s="1"/>
      <c r="SF146" s="1"/>
      <c r="SG146" s="1"/>
      <c r="SH146" s="1"/>
      <c r="SI146" s="1"/>
      <c r="SJ146" s="1"/>
      <c r="SK146" s="1"/>
      <c r="SL146" s="1"/>
      <c r="SM146" s="1"/>
      <c r="SN146" s="1"/>
      <c r="SO146" s="1"/>
      <c r="SP146" s="1"/>
      <c r="SQ146" s="1"/>
      <c r="SR146" s="1"/>
      <c r="SS146" s="1"/>
      <c r="ST146" s="1"/>
      <c r="SU146" s="1"/>
      <c r="SV146" s="1"/>
      <c r="SW146" s="1"/>
      <c r="SX146" s="1"/>
      <c r="SY146" s="1"/>
      <c r="SZ146" s="1"/>
      <c r="TA146" s="1"/>
      <c r="TB146" s="1"/>
      <c r="TC146" s="1"/>
      <c r="TD146" s="1"/>
      <c r="TE146" s="1"/>
      <c r="TF146" s="1"/>
      <c r="TG146" s="1"/>
      <c r="TH146" s="1"/>
      <c r="TI146" s="1"/>
      <c r="TJ146" s="1"/>
      <c r="TK146" s="1"/>
      <c r="TL146" s="1"/>
      <c r="TM146" s="1"/>
      <c r="TN146" s="1"/>
      <c r="TO146" s="1"/>
      <c r="TP146" s="1"/>
      <c r="TQ146" s="1"/>
      <c r="TR146" s="1"/>
      <c r="TS146" s="1"/>
      <c r="TT146" s="1"/>
      <c r="TU146" s="1"/>
      <c r="TV146" s="1"/>
      <c r="TW146" s="1"/>
      <c r="TX146" s="1"/>
      <c r="TY146" s="1"/>
      <c r="TZ146" s="1"/>
      <c r="UA146" s="1"/>
      <c r="UB146" s="1"/>
      <c r="UC146" s="1"/>
      <c r="UD146" s="1"/>
      <c r="UE146" s="1"/>
      <c r="UF146" s="1"/>
      <c r="UG146" s="1"/>
      <c r="UH146" s="1"/>
      <c r="UI146" s="1"/>
      <c r="UJ146" s="1"/>
      <c r="UK146" s="1"/>
      <c r="UL146" s="1"/>
      <c r="UM146" s="1"/>
      <c r="UN146" s="1"/>
      <c r="UO146" s="1"/>
      <c r="UP146" s="1"/>
      <c r="UQ146" s="1"/>
      <c r="UR146" s="1"/>
      <c r="US146" s="1"/>
      <c r="UT146" s="1"/>
      <c r="UU146" s="1"/>
      <c r="UV146" s="1"/>
      <c r="UW146" s="1"/>
      <c r="UX146" s="1"/>
      <c r="UY146" s="1"/>
      <c r="UZ146" s="1"/>
      <c r="VA146" s="1"/>
      <c r="VB146" s="1"/>
      <c r="VC146" s="1"/>
      <c r="VD146" s="1"/>
      <c r="VE146" s="1"/>
      <c r="VF146" s="1"/>
      <c r="VG146" s="1"/>
      <c r="VH146" s="1"/>
      <c r="VI146" s="1"/>
      <c r="VJ146" s="1"/>
      <c r="VK146" s="1"/>
      <c r="VL146" s="1"/>
      <c r="VM146" s="1"/>
      <c r="VN146" s="1"/>
      <c r="VO146" s="1"/>
      <c r="VP146" s="1"/>
      <c r="VQ146" s="1"/>
      <c r="VR146" s="1"/>
      <c r="VS146" s="1"/>
      <c r="VT146" s="1"/>
      <c r="VU146" s="1"/>
      <c r="VV146" s="1"/>
      <c r="VW146" s="1"/>
      <c r="VX146" s="1"/>
      <c r="VY146" s="1"/>
      <c r="VZ146" s="1"/>
      <c r="WA146" s="1"/>
      <c r="WB146" s="1"/>
      <c r="WC146" s="1"/>
      <c r="WD146" s="1"/>
      <c r="WE146" s="1"/>
      <c r="WF146" s="1"/>
      <c r="WG146" s="1"/>
      <c r="WH146" s="1"/>
      <c r="WI146" s="1"/>
      <c r="WJ146" s="1"/>
      <c r="WK146" s="1"/>
      <c r="WL146" s="1"/>
      <c r="WM146" s="1"/>
      <c r="WN146" s="1"/>
      <c r="WO146" s="1"/>
      <c r="WP146" s="1"/>
      <c r="WQ146" s="1"/>
      <c r="WR146" s="1"/>
      <c r="WS146" s="1"/>
      <c r="WT146" s="1"/>
      <c r="WU146" s="1"/>
      <c r="WV146" s="1"/>
      <c r="WW146" s="1"/>
      <c r="WX146" s="1"/>
      <c r="WY146" s="1"/>
      <c r="WZ146" s="1"/>
      <c r="XA146" s="1"/>
      <c r="XB146" s="1"/>
      <c r="XC146" s="1"/>
      <c r="XD146" s="1"/>
      <c r="XE146" s="1"/>
      <c r="XF146" s="1"/>
      <c r="XG146" s="1"/>
      <c r="XH146" s="1"/>
      <c r="XI146" s="1"/>
      <c r="XJ146" s="1"/>
      <c r="XK146" s="1"/>
      <c r="XL146" s="1"/>
      <c r="XM146" s="1"/>
      <c r="XN146" s="1"/>
      <c r="XO146" s="1"/>
      <c r="XP146" s="1"/>
      <c r="XQ146" s="1"/>
      <c r="XR146" s="1"/>
      <c r="XS146" s="1"/>
      <c r="XT146" s="1"/>
      <c r="XU146" s="1"/>
      <c r="XV146" s="1"/>
      <c r="XW146" s="1"/>
      <c r="XX146" s="1"/>
      <c r="XY146" s="1"/>
      <c r="XZ146" s="1"/>
      <c r="YA146" s="1"/>
      <c r="YB146" s="1"/>
      <c r="YC146" s="1"/>
      <c r="YD146" s="1"/>
      <c r="YE146" s="1"/>
      <c r="YF146" s="1"/>
      <c r="YG146" s="1"/>
      <c r="YH146" s="1"/>
      <c r="YI146" s="1"/>
      <c r="YJ146" s="1"/>
      <c r="YK146" s="1"/>
      <c r="YL146" s="1"/>
      <c r="YM146" s="1"/>
      <c r="YN146" s="1"/>
      <c r="YO146" s="1"/>
      <c r="YP146" s="1"/>
      <c r="YQ146" s="1"/>
      <c r="YR146" s="1"/>
      <c r="YS146" s="1"/>
      <c r="YT146" s="1"/>
      <c r="YU146" s="1"/>
      <c r="YV146" s="1"/>
      <c r="YW146" s="1"/>
      <c r="YX146" s="1"/>
      <c r="YY146" s="1"/>
      <c r="YZ146" s="1"/>
      <c r="ZA146" s="1"/>
      <c r="ZB146" s="1"/>
      <c r="ZC146" s="1"/>
      <c r="ZD146" s="1"/>
      <c r="ZE146" s="1"/>
      <c r="ZF146" s="1"/>
      <c r="ZG146" s="1"/>
      <c r="ZH146" s="1"/>
      <c r="ZI146" s="1"/>
      <c r="ZJ146" s="1"/>
      <c r="ZK146" s="1"/>
      <c r="ZL146" s="1"/>
      <c r="ZM146" s="1"/>
      <c r="ZN146" s="1"/>
      <c r="ZO146" s="1"/>
      <c r="ZP146" s="1"/>
      <c r="ZQ146" s="1"/>
      <c r="ZR146" s="1"/>
      <c r="ZS146" s="1"/>
      <c r="ZT146" s="1"/>
      <c r="ZU146" s="1"/>
      <c r="ZV146" s="1"/>
      <c r="ZW146" s="1"/>
      <c r="ZX146" s="1"/>
      <c r="ZY146" s="1"/>
      <c r="ZZ146" s="1"/>
      <c r="AAA146" s="1"/>
      <c r="AAB146" s="1"/>
      <c r="AAC146" s="1"/>
      <c r="AAD146" s="1"/>
      <c r="AAE146" s="1"/>
      <c r="AAF146" s="1"/>
      <c r="AAG146" s="1"/>
      <c r="AAH146" s="1"/>
      <c r="AAI146" s="1"/>
      <c r="AAJ146" s="1"/>
      <c r="AAK146" s="1"/>
      <c r="AAL146" s="1"/>
      <c r="AAM146" s="1"/>
      <c r="AAN146" s="1"/>
      <c r="AAO146" s="1"/>
      <c r="AAP146" s="1"/>
      <c r="AAQ146" s="1"/>
      <c r="AAR146" s="1"/>
      <c r="AAS146" s="1"/>
      <c r="AAT146" s="1"/>
      <c r="AAU146" s="1"/>
      <c r="AAV146" s="1"/>
      <c r="AAW146" s="1"/>
      <c r="AAX146" s="1"/>
      <c r="AAY146" s="1"/>
      <c r="AAZ146" s="1"/>
      <c r="ABA146" s="1"/>
      <c r="ABB146" s="1"/>
      <c r="ABC146" s="1"/>
      <c r="ABD146" s="1"/>
      <c r="ABE146" s="1"/>
      <c r="ABF146" s="1"/>
      <c r="ABG146" s="1"/>
      <c r="ABH146" s="1"/>
      <c r="ABI146" s="1"/>
      <c r="ABJ146" s="1"/>
      <c r="ABK146" s="1"/>
      <c r="ABL146" s="1"/>
      <c r="ABM146" s="1"/>
      <c r="ABN146" s="1"/>
      <c r="ABO146" s="1"/>
      <c r="ABP146" s="1"/>
      <c r="ABQ146" s="1"/>
      <c r="ABR146" s="1"/>
      <c r="ABS146" s="1"/>
      <c r="ABT146" s="1"/>
      <c r="ABU146" s="1"/>
      <c r="ABV146" s="1"/>
      <c r="ABW146" s="1"/>
      <c r="ABX146" s="1"/>
      <c r="ABY146" s="1"/>
      <c r="ABZ146" s="1"/>
      <c r="ACA146" s="1"/>
      <c r="ACB146" s="1"/>
      <c r="ACC146" s="1"/>
      <c r="ACD146" s="1"/>
      <c r="ACE146" s="1"/>
      <c r="ACF146" s="1"/>
      <c r="ACG146" s="1"/>
      <c r="ACH146" s="1"/>
      <c r="ACI146" s="1"/>
      <c r="ACJ146" s="1"/>
      <c r="ACK146" s="1"/>
      <c r="ACL146" s="1"/>
      <c r="ACM146" s="1"/>
      <c r="ACN146" s="1"/>
      <c r="ACO146" s="1"/>
      <c r="ACP146" s="1"/>
      <c r="ACQ146" s="1"/>
      <c r="ACR146" s="1"/>
      <c r="ACS146" s="1"/>
      <c r="ACT146" s="1"/>
      <c r="ACU146" s="1"/>
      <c r="ACV146" s="1"/>
      <c r="ACW146" s="1"/>
      <c r="ACX146" s="1"/>
      <c r="ACY146" s="1"/>
      <c r="ACZ146" s="1"/>
      <c r="ADA146" s="1"/>
    </row>
    <row r="147" spans="1:781" s="76" customFormat="1" ht="15.6" x14ac:dyDescent="0.3">
      <c r="A147" s="36">
        <v>1</v>
      </c>
      <c r="B147" s="21" t="s">
        <v>512</v>
      </c>
      <c r="C147" s="22" t="s">
        <v>80</v>
      </c>
      <c r="D147" s="23" t="s">
        <v>204</v>
      </c>
      <c r="E147" s="23"/>
      <c r="F147" s="23"/>
      <c r="G147" s="74"/>
      <c r="H147" s="23">
        <v>1</v>
      </c>
      <c r="I147" s="23" t="s">
        <v>41</v>
      </c>
      <c r="J147" s="23" t="s">
        <v>235</v>
      </c>
      <c r="K147" s="25">
        <v>2000</v>
      </c>
      <c r="L147" s="26">
        <v>36817</v>
      </c>
      <c r="M147" s="27"/>
      <c r="N147" s="28"/>
      <c r="O147" s="28">
        <v>28</v>
      </c>
      <c r="P147" s="29" t="s">
        <v>513</v>
      </c>
      <c r="Q147" s="30" t="s">
        <v>514</v>
      </c>
      <c r="R147" s="31"/>
      <c r="S147" s="32" t="str">
        <f t="shared" si="16"/>
        <v>Sn</v>
      </c>
      <c r="T147" s="33"/>
      <c r="U147" s="33"/>
      <c r="V147" s="33"/>
      <c r="W147" s="33"/>
      <c r="X147" s="33"/>
      <c r="Y147" s="33"/>
      <c r="Z147" s="33" t="s">
        <v>515</v>
      </c>
      <c r="AA147" s="1"/>
      <c r="AB147" s="34">
        <f t="shared" si="33"/>
        <v>0</v>
      </c>
      <c r="AC147" s="34">
        <f t="shared" si="34"/>
        <v>0</v>
      </c>
      <c r="AD147" s="34">
        <f t="shared" si="35"/>
        <v>2</v>
      </c>
      <c r="AE147" s="34">
        <f t="shared" si="36"/>
        <v>2</v>
      </c>
      <c r="AF147" s="35"/>
      <c r="AG147" s="35">
        <f t="shared" si="37"/>
        <v>2</v>
      </c>
      <c r="AH147" s="35">
        <f t="shared" si="38"/>
        <v>0</v>
      </c>
      <c r="AI147" s="35">
        <f t="shared" si="39"/>
        <v>0</v>
      </c>
      <c r="AK147" s="1"/>
      <c r="AL147" s="1"/>
      <c r="AM147" s="1"/>
      <c r="AN147" s="1"/>
      <c r="AO147" s="1"/>
      <c r="AP147" s="1"/>
      <c r="AQ147" s="1"/>
      <c r="AR147" s="1"/>
      <c r="AS147" s="1"/>
      <c r="AT147" s="1"/>
      <c r="AU147" s="1"/>
      <c r="AV147" s="1"/>
      <c r="AW147" s="1"/>
      <c r="AX147" s="1"/>
      <c r="AY147" s="1"/>
      <c r="AZ147" s="1"/>
      <c r="BA147" s="1"/>
      <c r="BB147" s="1"/>
      <c r="BC147" s="1"/>
      <c r="BD147" s="1"/>
      <c r="BE147" s="1"/>
      <c r="BF147" s="1"/>
      <c r="BG147" s="1"/>
      <c r="BH147" s="1"/>
      <c r="BI147" s="1"/>
      <c r="BJ147" s="1"/>
      <c r="BK147" s="1"/>
      <c r="BL147" s="1"/>
      <c r="BM147" s="1"/>
      <c r="BN147" s="1"/>
      <c r="BO147" s="1"/>
      <c r="BP147" s="1"/>
      <c r="BQ147" s="1"/>
      <c r="BR147" s="1"/>
      <c r="BS147" s="1"/>
      <c r="BT147" s="1"/>
      <c r="BU147" s="1"/>
      <c r="BV147" s="1"/>
      <c r="BW147" s="1"/>
      <c r="BX147" s="1"/>
      <c r="BY147" s="1"/>
      <c r="BZ147" s="1"/>
      <c r="CA147" s="1"/>
      <c r="CB147" s="1"/>
      <c r="CC147" s="1"/>
      <c r="CD147" s="1"/>
      <c r="CE147" s="1"/>
      <c r="CF147" s="1"/>
      <c r="CG147" s="1"/>
      <c r="CH147" s="1"/>
      <c r="CI147" s="1"/>
      <c r="CJ147" s="1"/>
      <c r="CK147" s="1"/>
      <c r="CL147" s="1"/>
      <c r="CM147" s="1"/>
      <c r="CN147" s="1"/>
      <c r="CO147" s="1"/>
      <c r="CP147" s="1"/>
      <c r="CQ147" s="1"/>
      <c r="CR147" s="1"/>
      <c r="CS147" s="1"/>
      <c r="CT147" s="1"/>
      <c r="CU147" s="1"/>
      <c r="CV147" s="1"/>
      <c r="CW147" s="1"/>
      <c r="CX147" s="1"/>
      <c r="CY147" s="1"/>
      <c r="CZ147" s="1"/>
      <c r="DA147" s="1"/>
      <c r="DB147" s="1"/>
      <c r="DC147" s="1"/>
      <c r="DD147" s="1"/>
      <c r="DE147" s="1"/>
      <c r="DF147" s="1"/>
      <c r="DG147" s="1"/>
      <c r="DH147" s="1"/>
      <c r="DI147" s="1"/>
      <c r="DJ147" s="1"/>
      <c r="DK147" s="1"/>
      <c r="DL147" s="1"/>
      <c r="DM147" s="1"/>
      <c r="DN147" s="1"/>
      <c r="DO147" s="1"/>
      <c r="DP147" s="1"/>
      <c r="DQ147" s="1"/>
      <c r="DR147" s="1"/>
      <c r="DS147" s="1"/>
      <c r="DT147" s="1"/>
      <c r="DU147" s="1"/>
      <c r="DV147" s="1"/>
      <c r="DW147" s="1"/>
      <c r="DX147" s="1"/>
      <c r="DY147" s="1"/>
      <c r="DZ147" s="1"/>
      <c r="EA147" s="1"/>
      <c r="EB147" s="1"/>
      <c r="EC147" s="1"/>
      <c r="ED147" s="1"/>
      <c r="EE147" s="1"/>
      <c r="EF147" s="1"/>
      <c r="EG147" s="1"/>
      <c r="EH147" s="1"/>
      <c r="EI147" s="1"/>
      <c r="EJ147" s="1"/>
      <c r="EK147" s="1"/>
      <c r="EL147" s="1"/>
      <c r="EM147" s="1"/>
      <c r="EN147" s="1"/>
      <c r="EO147" s="1"/>
      <c r="EP147" s="1"/>
      <c r="EQ147" s="1"/>
      <c r="ER147" s="1"/>
      <c r="ES147" s="1"/>
      <c r="ET147" s="1"/>
      <c r="EU147" s="1"/>
      <c r="EV147" s="1"/>
      <c r="EW147" s="1"/>
      <c r="EX147" s="1"/>
      <c r="EY147" s="1"/>
      <c r="EZ147" s="1"/>
      <c r="FA147" s="1"/>
      <c r="FB147" s="1"/>
      <c r="FC147" s="1"/>
      <c r="FD147" s="1"/>
      <c r="FE147" s="1"/>
      <c r="FF147" s="1"/>
      <c r="FG147" s="1"/>
      <c r="FH147" s="1"/>
      <c r="FI147" s="1"/>
      <c r="FJ147" s="1"/>
      <c r="FK147" s="1"/>
      <c r="FL147" s="1"/>
      <c r="FM147" s="1"/>
      <c r="FN147" s="1"/>
      <c r="FO147" s="1"/>
      <c r="FP147" s="1"/>
      <c r="FQ147" s="1"/>
      <c r="FR147" s="1"/>
      <c r="FS147" s="1"/>
      <c r="FT147" s="1"/>
      <c r="FU147" s="1"/>
      <c r="FV147" s="1"/>
      <c r="FW147" s="1"/>
      <c r="FX147" s="1"/>
      <c r="FY147" s="1"/>
      <c r="FZ147" s="1"/>
      <c r="GA147" s="1"/>
      <c r="GB147" s="1"/>
      <c r="GC147" s="1"/>
      <c r="GD147" s="1"/>
      <c r="GE147" s="1"/>
      <c r="GF147" s="1"/>
      <c r="GG147" s="1"/>
      <c r="GH147" s="1"/>
      <c r="GI147" s="1"/>
      <c r="GJ147" s="1"/>
      <c r="GK147" s="1"/>
      <c r="GL147" s="1"/>
      <c r="GM147" s="1"/>
      <c r="GN147" s="1"/>
      <c r="GO147" s="1"/>
      <c r="GP147" s="1"/>
      <c r="GQ147" s="1"/>
      <c r="GR147" s="1"/>
      <c r="GS147" s="1"/>
      <c r="GT147" s="1"/>
      <c r="GU147" s="1"/>
      <c r="GV147" s="1"/>
      <c r="GW147" s="1"/>
      <c r="GX147" s="1"/>
      <c r="GY147" s="1"/>
      <c r="GZ147" s="1"/>
      <c r="HA147" s="1"/>
      <c r="HB147" s="1"/>
      <c r="HC147" s="1"/>
      <c r="HD147" s="1"/>
      <c r="HE147" s="1"/>
      <c r="HF147" s="1"/>
      <c r="HG147" s="1"/>
      <c r="HH147" s="1"/>
      <c r="HI147" s="1"/>
      <c r="HJ147" s="1"/>
      <c r="HK147" s="1"/>
      <c r="HL147" s="1"/>
      <c r="HM147" s="1"/>
      <c r="HN147" s="1"/>
      <c r="HO147" s="1"/>
      <c r="HP147" s="1"/>
      <c r="HQ147" s="1"/>
      <c r="HR147" s="1"/>
      <c r="HS147" s="1"/>
      <c r="HT147" s="1"/>
      <c r="HU147" s="1"/>
      <c r="HV147" s="1"/>
      <c r="HW147" s="1"/>
      <c r="HX147" s="1"/>
      <c r="HY147" s="1"/>
      <c r="HZ147" s="1"/>
      <c r="IA147" s="1"/>
      <c r="IB147" s="1"/>
      <c r="IC147" s="1"/>
      <c r="ID147" s="1"/>
      <c r="IE147" s="1"/>
      <c r="IF147" s="1"/>
      <c r="IG147" s="1"/>
      <c r="IH147" s="1"/>
      <c r="II147" s="1"/>
      <c r="IJ147" s="1"/>
      <c r="IK147" s="1"/>
      <c r="IL147" s="1"/>
      <c r="IM147" s="1"/>
      <c r="IN147" s="1"/>
      <c r="IO147" s="1"/>
      <c r="IP147" s="1"/>
      <c r="IQ147" s="1"/>
      <c r="IR147" s="1"/>
      <c r="IS147" s="1"/>
      <c r="IT147" s="1"/>
      <c r="IU147" s="1"/>
      <c r="IV147" s="1"/>
      <c r="IW147" s="1"/>
      <c r="IX147" s="1"/>
      <c r="IY147" s="1"/>
      <c r="IZ147" s="1"/>
      <c r="JA147" s="1"/>
      <c r="JB147" s="1"/>
      <c r="JC147" s="1"/>
      <c r="JD147" s="1"/>
      <c r="JE147" s="1"/>
      <c r="JF147" s="1"/>
      <c r="JG147" s="1"/>
      <c r="JH147" s="1"/>
      <c r="JI147" s="1"/>
      <c r="JJ147" s="1"/>
      <c r="JK147" s="1"/>
      <c r="JL147" s="1"/>
      <c r="JM147" s="1"/>
      <c r="JN147" s="1"/>
      <c r="JO147" s="1"/>
      <c r="JP147" s="1"/>
      <c r="JQ147" s="1"/>
      <c r="JR147" s="1"/>
      <c r="JS147" s="1"/>
      <c r="JT147" s="1"/>
      <c r="JU147" s="1"/>
      <c r="JV147" s="1"/>
      <c r="JW147" s="1"/>
      <c r="JX147" s="1"/>
      <c r="JY147" s="1"/>
      <c r="JZ147" s="1"/>
      <c r="KA147" s="1"/>
      <c r="KB147" s="1"/>
      <c r="KC147" s="1"/>
      <c r="KD147" s="1"/>
      <c r="KE147" s="1"/>
      <c r="KF147" s="1"/>
      <c r="KG147" s="1"/>
      <c r="KH147" s="1"/>
      <c r="KI147" s="1"/>
      <c r="KJ147" s="1"/>
      <c r="KK147" s="1"/>
      <c r="KL147" s="1"/>
      <c r="KM147" s="1"/>
      <c r="KN147" s="1"/>
      <c r="KO147" s="1"/>
      <c r="KP147" s="1"/>
      <c r="KQ147" s="1"/>
      <c r="KR147" s="1"/>
      <c r="KS147" s="1"/>
      <c r="KT147" s="1"/>
      <c r="KU147" s="1"/>
      <c r="KV147" s="1"/>
      <c r="KW147" s="1"/>
      <c r="KX147" s="1"/>
      <c r="KY147" s="1"/>
      <c r="KZ147" s="1"/>
      <c r="LA147" s="1"/>
      <c r="LB147" s="1"/>
      <c r="LC147" s="1"/>
      <c r="LD147" s="1"/>
      <c r="LE147" s="1"/>
      <c r="LF147" s="1"/>
      <c r="LG147" s="1"/>
      <c r="LH147" s="1"/>
      <c r="LI147" s="1"/>
      <c r="LJ147" s="1"/>
      <c r="LK147" s="1"/>
      <c r="LL147" s="1"/>
      <c r="LM147" s="1"/>
      <c r="LN147" s="1"/>
      <c r="LO147" s="1"/>
      <c r="LP147" s="1"/>
      <c r="LQ147" s="1"/>
      <c r="LR147" s="1"/>
      <c r="LS147" s="1"/>
      <c r="LT147" s="1"/>
      <c r="LU147" s="1"/>
      <c r="LV147" s="1"/>
      <c r="LW147" s="1"/>
      <c r="LX147" s="1"/>
      <c r="LY147" s="1"/>
      <c r="LZ147" s="1"/>
      <c r="MA147" s="1"/>
      <c r="MB147" s="1"/>
      <c r="MC147" s="1"/>
      <c r="MD147" s="1"/>
      <c r="ME147" s="1"/>
      <c r="MF147" s="1"/>
      <c r="MG147" s="1"/>
      <c r="MH147" s="1"/>
      <c r="MI147" s="1"/>
      <c r="MJ147" s="1"/>
      <c r="MK147" s="1"/>
      <c r="ML147" s="1"/>
      <c r="MM147" s="1"/>
      <c r="MN147" s="1"/>
      <c r="MO147" s="1"/>
      <c r="MP147" s="1"/>
      <c r="MQ147" s="1"/>
      <c r="MR147" s="1"/>
      <c r="MS147" s="1"/>
      <c r="MT147" s="1"/>
      <c r="MU147" s="1"/>
      <c r="MV147" s="1"/>
      <c r="MW147" s="1"/>
      <c r="MX147" s="1"/>
      <c r="MY147" s="1"/>
      <c r="MZ147" s="1"/>
      <c r="NA147" s="1"/>
      <c r="NB147" s="1"/>
      <c r="NC147" s="1"/>
      <c r="ND147" s="1"/>
      <c r="NE147" s="1"/>
      <c r="NF147" s="1"/>
      <c r="NG147" s="1"/>
      <c r="NH147" s="1"/>
      <c r="NI147" s="1"/>
      <c r="NJ147" s="1"/>
      <c r="NK147" s="1"/>
      <c r="NL147" s="1"/>
      <c r="NM147" s="1"/>
      <c r="NN147" s="1"/>
      <c r="NO147" s="1"/>
      <c r="NP147" s="1"/>
      <c r="NQ147" s="1"/>
      <c r="NR147" s="1"/>
      <c r="NS147" s="1"/>
      <c r="NT147" s="1"/>
      <c r="NU147" s="1"/>
      <c r="NV147" s="1"/>
      <c r="NW147" s="1"/>
      <c r="NX147" s="1"/>
      <c r="NY147" s="1"/>
      <c r="NZ147" s="1"/>
      <c r="OA147" s="1"/>
      <c r="OB147" s="1"/>
      <c r="OC147" s="1"/>
      <c r="OD147" s="1"/>
      <c r="OE147" s="1"/>
      <c r="OF147" s="1"/>
      <c r="OG147" s="1"/>
      <c r="OH147" s="1"/>
      <c r="OI147" s="1"/>
      <c r="OJ147" s="1"/>
      <c r="OK147" s="1"/>
      <c r="OL147" s="1"/>
      <c r="OM147" s="1"/>
      <c r="ON147" s="1"/>
      <c r="OO147" s="1"/>
      <c r="OP147" s="1"/>
      <c r="OQ147" s="1"/>
      <c r="OR147" s="1"/>
      <c r="OS147" s="1"/>
      <c r="OT147" s="1"/>
      <c r="OU147" s="1"/>
      <c r="OV147" s="1"/>
      <c r="OW147" s="1"/>
      <c r="OX147" s="1"/>
      <c r="OY147" s="1"/>
      <c r="OZ147" s="1"/>
      <c r="PA147" s="1"/>
      <c r="PB147" s="1"/>
      <c r="PC147" s="1"/>
      <c r="PD147" s="1"/>
      <c r="PE147" s="1"/>
      <c r="PF147" s="1"/>
      <c r="PG147" s="1"/>
      <c r="PH147" s="1"/>
      <c r="PI147" s="1"/>
      <c r="PJ147" s="1"/>
      <c r="PK147" s="1"/>
      <c r="PL147" s="1"/>
      <c r="PM147" s="1"/>
      <c r="PN147" s="1"/>
      <c r="PO147" s="1"/>
      <c r="PP147" s="1"/>
      <c r="PQ147" s="1"/>
      <c r="PR147" s="1"/>
      <c r="PS147" s="1"/>
      <c r="PT147" s="1"/>
      <c r="PU147" s="1"/>
      <c r="PV147" s="1"/>
      <c r="PW147" s="1"/>
      <c r="PX147" s="1"/>
      <c r="PY147" s="1"/>
      <c r="PZ147" s="1"/>
      <c r="QA147" s="1"/>
      <c r="QB147" s="1"/>
      <c r="QC147" s="1"/>
      <c r="QD147" s="1"/>
      <c r="QE147" s="1"/>
      <c r="QF147" s="1"/>
      <c r="QG147" s="1"/>
      <c r="QH147" s="1"/>
      <c r="QI147" s="1"/>
      <c r="QJ147" s="1"/>
      <c r="QK147" s="1"/>
      <c r="QL147" s="1"/>
      <c r="QM147" s="1"/>
      <c r="QN147" s="1"/>
      <c r="QO147" s="1"/>
      <c r="QP147" s="1"/>
      <c r="QQ147" s="1"/>
      <c r="QR147" s="1"/>
      <c r="QS147" s="1"/>
      <c r="QT147" s="1"/>
      <c r="QU147" s="1"/>
      <c r="QV147" s="1"/>
      <c r="QW147" s="1"/>
      <c r="QX147" s="1"/>
      <c r="QY147" s="1"/>
      <c r="QZ147" s="1"/>
      <c r="RA147" s="1"/>
      <c r="RB147" s="1"/>
      <c r="RC147" s="1"/>
      <c r="RD147" s="1"/>
      <c r="RE147" s="1"/>
      <c r="RF147" s="1"/>
      <c r="RG147" s="1"/>
      <c r="RH147" s="1"/>
      <c r="RI147" s="1"/>
      <c r="RJ147" s="1"/>
      <c r="RK147" s="1"/>
      <c r="RL147" s="1"/>
      <c r="RM147" s="1"/>
      <c r="RN147" s="1"/>
      <c r="RO147" s="1"/>
      <c r="RP147" s="1"/>
      <c r="RQ147" s="1"/>
      <c r="RR147" s="1"/>
      <c r="RS147" s="1"/>
      <c r="RT147" s="1"/>
      <c r="RU147" s="1"/>
      <c r="RV147" s="1"/>
      <c r="RW147" s="1"/>
      <c r="RX147" s="1"/>
      <c r="RY147" s="1"/>
      <c r="RZ147" s="1"/>
      <c r="SA147" s="1"/>
      <c r="SB147" s="1"/>
      <c r="SC147" s="1"/>
      <c r="SD147" s="1"/>
      <c r="SE147" s="1"/>
      <c r="SF147" s="1"/>
      <c r="SG147" s="1"/>
      <c r="SH147" s="1"/>
      <c r="SI147" s="1"/>
      <c r="SJ147" s="1"/>
      <c r="SK147" s="1"/>
      <c r="SL147" s="1"/>
      <c r="SM147" s="1"/>
      <c r="SN147" s="1"/>
      <c r="SO147" s="1"/>
      <c r="SP147" s="1"/>
      <c r="SQ147" s="1"/>
      <c r="SR147" s="1"/>
      <c r="SS147" s="1"/>
      <c r="ST147" s="1"/>
      <c r="SU147" s="1"/>
      <c r="SV147" s="1"/>
      <c r="SW147" s="1"/>
      <c r="SX147" s="1"/>
      <c r="SY147" s="1"/>
      <c r="SZ147" s="1"/>
      <c r="TA147" s="1"/>
      <c r="TB147" s="1"/>
      <c r="TC147" s="1"/>
      <c r="TD147" s="1"/>
      <c r="TE147" s="1"/>
      <c r="TF147" s="1"/>
      <c r="TG147" s="1"/>
      <c r="TH147" s="1"/>
      <c r="TI147" s="1"/>
      <c r="TJ147" s="1"/>
      <c r="TK147" s="1"/>
      <c r="TL147" s="1"/>
      <c r="TM147" s="1"/>
      <c r="TN147" s="1"/>
      <c r="TO147" s="1"/>
      <c r="TP147" s="1"/>
      <c r="TQ147" s="1"/>
      <c r="TR147" s="1"/>
      <c r="TS147" s="1"/>
      <c r="TT147" s="1"/>
      <c r="TU147" s="1"/>
      <c r="TV147" s="1"/>
      <c r="TW147" s="1"/>
      <c r="TX147" s="1"/>
      <c r="TY147" s="1"/>
      <c r="TZ147" s="1"/>
      <c r="UA147" s="1"/>
      <c r="UB147" s="1"/>
      <c r="UC147" s="1"/>
      <c r="UD147" s="1"/>
      <c r="UE147" s="1"/>
      <c r="UF147" s="1"/>
      <c r="UG147" s="1"/>
      <c r="UH147" s="1"/>
      <c r="UI147" s="1"/>
      <c r="UJ147" s="1"/>
      <c r="UK147" s="1"/>
      <c r="UL147" s="1"/>
      <c r="UM147" s="1"/>
      <c r="UN147" s="1"/>
      <c r="UO147" s="1"/>
      <c r="UP147" s="1"/>
      <c r="UQ147" s="1"/>
      <c r="UR147" s="1"/>
      <c r="US147" s="1"/>
      <c r="UT147" s="1"/>
      <c r="UU147" s="1"/>
      <c r="UV147" s="1"/>
      <c r="UW147" s="1"/>
      <c r="UX147" s="1"/>
      <c r="UY147" s="1"/>
      <c r="UZ147" s="1"/>
      <c r="VA147" s="1"/>
      <c r="VB147" s="1"/>
      <c r="VC147" s="1"/>
      <c r="VD147" s="1"/>
      <c r="VE147" s="1"/>
      <c r="VF147" s="1"/>
      <c r="VG147" s="1"/>
      <c r="VH147" s="1"/>
      <c r="VI147" s="1"/>
      <c r="VJ147" s="1"/>
      <c r="VK147" s="1"/>
      <c r="VL147" s="1"/>
      <c r="VM147" s="1"/>
      <c r="VN147" s="1"/>
      <c r="VO147" s="1"/>
      <c r="VP147" s="1"/>
      <c r="VQ147" s="1"/>
      <c r="VR147" s="1"/>
      <c r="VS147" s="1"/>
      <c r="VT147" s="1"/>
      <c r="VU147" s="1"/>
      <c r="VV147" s="1"/>
      <c r="VW147" s="1"/>
      <c r="VX147" s="1"/>
      <c r="VY147" s="1"/>
      <c r="VZ147" s="1"/>
      <c r="WA147" s="1"/>
      <c r="WB147" s="1"/>
      <c r="WC147" s="1"/>
      <c r="WD147" s="1"/>
      <c r="WE147" s="1"/>
      <c r="WF147" s="1"/>
      <c r="WG147" s="1"/>
      <c r="WH147" s="1"/>
      <c r="WI147" s="1"/>
      <c r="WJ147" s="1"/>
      <c r="WK147" s="1"/>
      <c r="WL147" s="1"/>
      <c r="WM147" s="1"/>
      <c r="WN147" s="1"/>
      <c r="WO147" s="1"/>
      <c r="WP147" s="1"/>
      <c r="WQ147" s="1"/>
      <c r="WR147" s="1"/>
      <c r="WS147" s="1"/>
      <c r="WT147" s="1"/>
      <c r="WU147" s="1"/>
      <c r="WV147" s="1"/>
      <c r="WW147" s="1"/>
      <c r="WX147" s="1"/>
      <c r="WY147" s="1"/>
      <c r="WZ147" s="1"/>
      <c r="XA147" s="1"/>
      <c r="XB147" s="1"/>
      <c r="XC147" s="1"/>
      <c r="XD147" s="1"/>
      <c r="XE147" s="1"/>
      <c r="XF147" s="1"/>
      <c r="XG147" s="1"/>
      <c r="XH147" s="1"/>
      <c r="XI147" s="1"/>
      <c r="XJ147" s="1"/>
      <c r="XK147" s="1"/>
      <c r="XL147" s="1"/>
      <c r="XM147" s="1"/>
      <c r="XN147" s="1"/>
      <c r="XO147" s="1"/>
      <c r="XP147" s="1"/>
      <c r="XQ147" s="1"/>
      <c r="XR147" s="1"/>
      <c r="XS147" s="1"/>
      <c r="XT147" s="1"/>
      <c r="XU147" s="1"/>
      <c r="XV147" s="1"/>
      <c r="XW147" s="1"/>
      <c r="XX147" s="1"/>
      <c r="XY147" s="1"/>
      <c r="XZ147" s="1"/>
      <c r="YA147" s="1"/>
      <c r="YB147" s="1"/>
      <c r="YC147" s="1"/>
      <c r="YD147" s="1"/>
      <c r="YE147" s="1"/>
      <c r="YF147" s="1"/>
      <c r="YG147" s="1"/>
      <c r="YH147" s="1"/>
      <c r="YI147" s="1"/>
      <c r="YJ147" s="1"/>
      <c r="YK147" s="1"/>
      <c r="YL147" s="1"/>
      <c r="YM147" s="1"/>
      <c r="YN147" s="1"/>
      <c r="YO147" s="1"/>
      <c r="YP147" s="1"/>
      <c r="YQ147" s="1"/>
      <c r="YR147" s="1"/>
      <c r="YS147" s="1"/>
      <c r="YT147" s="1"/>
      <c r="YU147" s="1"/>
      <c r="YV147" s="1"/>
      <c r="YW147" s="1"/>
      <c r="YX147" s="1"/>
      <c r="YY147" s="1"/>
      <c r="YZ147" s="1"/>
      <c r="ZA147" s="1"/>
      <c r="ZB147" s="1"/>
      <c r="ZC147" s="1"/>
      <c r="ZD147" s="1"/>
      <c r="ZE147" s="1"/>
      <c r="ZF147" s="1"/>
      <c r="ZG147" s="1"/>
      <c r="ZH147" s="1"/>
      <c r="ZI147" s="1"/>
      <c r="ZJ147" s="1"/>
      <c r="ZK147" s="1"/>
      <c r="ZL147" s="1"/>
      <c r="ZM147" s="1"/>
      <c r="ZN147" s="1"/>
      <c r="ZO147" s="1"/>
      <c r="ZP147" s="1"/>
      <c r="ZQ147" s="1"/>
      <c r="ZR147" s="1"/>
      <c r="ZS147" s="1"/>
      <c r="ZT147" s="1"/>
      <c r="ZU147" s="1"/>
      <c r="ZV147" s="1"/>
      <c r="ZW147" s="1"/>
      <c r="ZX147" s="1"/>
      <c r="ZY147" s="1"/>
      <c r="ZZ147" s="1"/>
      <c r="AAA147" s="1"/>
      <c r="AAB147" s="1"/>
      <c r="AAC147" s="1"/>
      <c r="AAD147" s="1"/>
      <c r="AAE147" s="1"/>
      <c r="AAF147" s="1"/>
      <c r="AAG147" s="1"/>
      <c r="AAH147" s="1"/>
      <c r="AAI147" s="1"/>
      <c r="AAJ147" s="1"/>
      <c r="AAK147" s="1"/>
      <c r="AAL147" s="1"/>
      <c r="AAM147" s="1"/>
      <c r="AAN147" s="1"/>
      <c r="AAO147" s="1"/>
      <c r="AAP147" s="1"/>
      <c r="AAQ147" s="1"/>
      <c r="AAR147" s="1"/>
      <c r="AAS147" s="1"/>
      <c r="AAT147" s="1"/>
      <c r="AAU147" s="1"/>
      <c r="AAV147" s="1"/>
      <c r="AAW147" s="1"/>
      <c r="AAX147" s="1"/>
      <c r="AAY147" s="1"/>
      <c r="AAZ147" s="1"/>
      <c r="ABA147" s="1"/>
      <c r="ABB147" s="1"/>
      <c r="ABC147" s="1"/>
      <c r="ABD147" s="1"/>
      <c r="ABE147" s="1"/>
      <c r="ABF147" s="1"/>
      <c r="ABG147" s="1"/>
      <c r="ABH147" s="1"/>
      <c r="ABI147" s="1"/>
      <c r="ABJ147" s="1"/>
      <c r="ABK147" s="1"/>
      <c r="ABL147" s="1"/>
      <c r="ABM147" s="1"/>
      <c r="ABN147" s="1"/>
      <c r="ABO147" s="1"/>
      <c r="ABP147" s="1"/>
      <c r="ABQ147" s="1"/>
      <c r="ABR147" s="1"/>
      <c r="ABS147" s="1"/>
      <c r="ABT147" s="1"/>
      <c r="ABU147" s="1"/>
      <c r="ABV147" s="1"/>
      <c r="ABW147" s="1"/>
      <c r="ABX147" s="1"/>
      <c r="ABY147" s="1"/>
      <c r="ABZ147" s="1"/>
      <c r="ACA147" s="1"/>
      <c r="ACB147" s="1"/>
      <c r="ACC147" s="1"/>
      <c r="ACD147" s="1"/>
      <c r="ACE147" s="1"/>
      <c r="ACF147" s="1"/>
      <c r="ACG147" s="1"/>
      <c r="ACH147" s="1"/>
      <c r="ACI147" s="1"/>
      <c r="ACJ147" s="1"/>
      <c r="ACK147" s="1"/>
      <c r="ACL147" s="1"/>
      <c r="ACM147" s="1"/>
      <c r="ACN147" s="1"/>
      <c r="ACO147" s="1"/>
      <c r="ACP147" s="1"/>
      <c r="ACQ147" s="1"/>
      <c r="ACR147" s="1"/>
      <c r="ACS147" s="1"/>
      <c r="ACT147" s="1"/>
      <c r="ACU147" s="1"/>
      <c r="ACV147" s="1"/>
      <c r="ACW147" s="1"/>
      <c r="ACX147" s="1"/>
      <c r="ACY147" s="1"/>
      <c r="ACZ147" s="1"/>
      <c r="ADA147" s="1"/>
    </row>
    <row r="148" spans="1:781" s="76" customFormat="1" ht="36" x14ac:dyDescent="0.3">
      <c r="A148" s="36">
        <v>1</v>
      </c>
      <c r="B148" s="21" t="s">
        <v>516</v>
      </c>
      <c r="C148" s="22" t="s">
        <v>52</v>
      </c>
      <c r="D148" s="23"/>
      <c r="E148" s="23"/>
      <c r="F148" s="23"/>
      <c r="G148" s="74">
        <v>7500000</v>
      </c>
      <c r="H148" s="23">
        <v>1</v>
      </c>
      <c r="I148" s="23" t="s">
        <v>41</v>
      </c>
      <c r="J148" s="23" t="s">
        <v>133</v>
      </c>
      <c r="K148" s="25">
        <v>2000</v>
      </c>
      <c r="L148" s="26">
        <v>36810</v>
      </c>
      <c r="M148" s="27">
        <v>1068500</v>
      </c>
      <c r="N148" s="28">
        <v>120</v>
      </c>
      <c r="O148" s="28"/>
      <c r="P148" s="29" t="s">
        <v>517</v>
      </c>
      <c r="Q148" s="30" t="s">
        <v>518</v>
      </c>
      <c r="R148" s="31"/>
      <c r="S148" s="32" t="str">
        <f t="shared" si="16"/>
        <v>Coal</v>
      </c>
      <c r="T148" s="33"/>
      <c r="U148" s="33"/>
      <c r="V148" s="33"/>
      <c r="W148" s="33"/>
      <c r="X148" s="33"/>
      <c r="Y148" s="33"/>
      <c r="Z148" s="33"/>
      <c r="AA148" s="1"/>
      <c r="AB148" s="34">
        <f t="shared" si="33"/>
        <v>0.56336082562282086</v>
      </c>
      <c r="AC148" s="34">
        <f t="shared" si="34"/>
        <v>3.0769230769230771</v>
      </c>
      <c r="AD148" s="34">
        <f t="shared" si="35"/>
        <v>0</v>
      </c>
      <c r="AE148" s="34">
        <f t="shared" si="36"/>
        <v>3.6402839025458977</v>
      </c>
      <c r="AF148" s="35"/>
      <c r="AG148" s="35">
        <f t="shared" si="37"/>
        <v>3.6402839025458977</v>
      </c>
      <c r="AH148" s="35">
        <f t="shared" si="38"/>
        <v>0</v>
      </c>
      <c r="AI148" s="35">
        <f t="shared" si="39"/>
        <v>0</v>
      </c>
      <c r="AK148" s="1"/>
      <c r="AL148" s="1"/>
      <c r="AM148" s="1"/>
      <c r="AN148" s="1"/>
      <c r="AO148" s="1"/>
      <c r="AP148" s="1"/>
      <c r="AQ148" s="1"/>
      <c r="AR148" s="1"/>
      <c r="AS148" s="1"/>
      <c r="AT148" s="1"/>
      <c r="AU148" s="1"/>
      <c r="AV148" s="1"/>
      <c r="AW148" s="1"/>
      <c r="AX148" s="1"/>
      <c r="AY148" s="1"/>
      <c r="AZ148" s="1"/>
      <c r="BA148" s="1"/>
      <c r="BB148" s="1"/>
      <c r="BC148" s="1"/>
      <c r="BD148" s="1"/>
      <c r="BE148" s="1"/>
      <c r="BF148" s="1"/>
      <c r="BG148" s="1"/>
      <c r="BH148" s="1"/>
      <c r="BI148" s="1"/>
      <c r="BJ148" s="1"/>
      <c r="BK148" s="1"/>
      <c r="BL148" s="1"/>
      <c r="BM148" s="1"/>
      <c r="BN148" s="1"/>
      <c r="BO148" s="1"/>
      <c r="BP148" s="1"/>
      <c r="BQ148" s="1"/>
      <c r="BR148" s="1"/>
      <c r="BS148" s="1"/>
      <c r="BT148" s="1"/>
      <c r="BU148" s="1"/>
      <c r="BV148" s="1"/>
      <c r="BW148" s="1"/>
      <c r="BX148" s="1"/>
      <c r="BY148" s="1"/>
      <c r="BZ148" s="1"/>
      <c r="CA148" s="1"/>
      <c r="CB148" s="1"/>
      <c r="CC148" s="1"/>
      <c r="CD148" s="1"/>
      <c r="CE148" s="1"/>
      <c r="CF148" s="1"/>
      <c r="CG148" s="1"/>
      <c r="CH148" s="1"/>
      <c r="CI148" s="1"/>
      <c r="CJ148" s="1"/>
      <c r="CK148" s="1"/>
      <c r="CL148" s="1"/>
      <c r="CM148" s="1"/>
      <c r="CN148" s="1"/>
      <c r="CO148" s="1"/>
      <c r="CP148" s="1"/>
      <c r="CQ148" s="1"/>
      <c r="CR148" s="1"/>
      <c r="CS148" s="1"/>
      <c r="CT148" s="1"/>
      <c r="CU148" s="1"/>
      <c r="CV148" s="1"/>
      <c r="CW148" s="1"/>
      <c r="CX148" s="1"/>
      <c r="CY148" s="1"/>
      <c r="CZ148" s="1"/>
      <c r="DA148" s="1"/>
      <c r="DB148" s="1"/>
      <c r="DC148" s="1"/>
      <c r="DD148" s="1"/>
      <c r="DE148" s="1"/>
      <c r="DF148" s="1"/>
      <c r="DG148" s="1"/>
      <c r="DH148" s="1"/>
      <c r="DI148" s="1"/>
      <c r="DJ148" s="1"/>
      <c r="DK148" s="1"/>
      <c r="DL148" s="1"/>
      <c r="DM148" s="1"/>
      <c r="DN148" s="1"/>
      <c r="DO148" s="1"/>
      <c r="DP148" s="1"/>
      <c r="DQ148" s="1"/>
      <c r="DR148" s="1"/>
      <c r="DS148" s="1"/>
      <c r="DT148" s="1"/>
      <c r="DU148" s="1"/>
      <c r="DV148" s="1"/>
      <c r="DW148" s="1"/>
      <c r="DX148" s="1"/>
      <c r="DY148" s="1"/>
      <c r="DZ148" s="1"/>
      <c r="EA148" s="1"/>
      <c r="EB148" s="1"/>
      <c r="EC148" s="1"/>
      <c r="ED148" s="1"/>
      <c r="EE148" s="1"/>
      <c r="EF148" s="1"/>
      <c r="EG148" s="1"/>
      <c r="EH148" s="1"/>
      <c r="EI148" s="1"/>
      <c r="EJ148" s="1"/>
      <c r="EK148" s="1"/>
      <c r="EL148" s="1"/>
      <c r="EM148" s="1"/>
      <c r="EN148" s="1"/>
      <c r="EO148" s="1"/>
      <c r="EP148" s="1"/>
      <c r="EQ148" s="1"/>
      <c r="ER148" s="1"/>
      <c r="ES148" s="1"/>
      <c r="ET148" s="1"/>
      <c r="EU148" s="1"/>
      <c r="EV148" s="1"/>
      <c r="EW148" s="1"/>
      <c r="EX148" s="1"/>
      <c r="EY148" s="1"/>
      <c r="EZ148" s="1"/>
      <c r="FA148" s="1"/>
      <c r="FB148" s="1"/>
      <c r="FC148" s="1"/>
      <c r="FD148" s="1"/>
      <c r="FE148" s="1"/>
      <c r="FF148" s="1"/>
      <c r="FG148" s="1"/>
      <c r="FH148" s="1"/>
      <c r="FI148" s="1"/>
      <c r="FJ148" s="1"/>
      <c r="FK148" s="1"/>
      <c r="FL148" s="1"/>
      <c r="FM148" s="1"/>
      <c r="FN148" s="1"/>
      <c r="FO148" s="1"/>
      <c r="FP148" s="1"/>
      <c r="FQ148" s="1"/>
      <c r="FR148" s="1"/>
      <c r="FS148" s="1"/>
      <c r="FT148" s="1"/>
      <c r="FU148" s="1"/>
      <c r="FV148" s="1"/>
      <c r="FW148" s="1"/>
      <c r="FX148" s="1"/>
      <c r="FY148" s="1"/>
      <c r="FZ148" s="1"/>
      <c r="GA148" s="1"/>
      <c r="GB148" s="1"/>
      <c r="GC148" s="1"/>
      <c r="GD148" s="1"/>
      <c r="GE148" s="1"/>
      <c r="GF148" s="1"/>
      <c r="GG148" s="1"/>
      <c r="GH148" s="1"/>
      <c r="GI148" s="1"/>
      <c r="GJ148" s="1"/>
      <c r="GK148" s="1"/>
      <c r="GL148" s="1"/>
      <c r="GM148" s="1"/>
      <c r="GN148" s="1"/>
      <c r="GO148" s="1"/>
      <c r="GP148" s="1"/>
      <c r="GQ148" s="1"/>
      <c r="GR148" s="1"/>
      <c r="GS148" s="1"/>
      <c r="GT148" s="1"/>
      <c r="GU148" s="1"/>
      <c r="GV148" s="1"/>
      <c r="GW148" s="1"/>
      <c r="GX148" s="1"/>
      <c r="GY148" s="1"/>
      <c r="GZ148" s="1"/>
      <c r="HA148" s="1"/>
      <c r="HB148" s="1"/>
      <c r="HC148" s="1"/>
      <c r="HD148" s="1"/>
      <c r="HE148" s="1"/>
      <c r="HF148" s="1"/>
      <c r="HG148" s="1"/>
      <c r="HH148" s="1"/>
      <c r="HI148" s="1"/>
      <c r="HJ148" s="1"/>
      <c r="HK148" s="1"/>
      <c r="HL148" s="1"/>
      <c r="HM148" s="1"/>
      <c r="HN148" s="1"/>
      <c r="HO148" s="1"/>
      <c r="HP148" s="1"/>
      <c r="HQ148" s="1"/>
      <c r="HR148" s="1"/>
      <c r="HS148" s="1"/>
      <c r="HT148" s="1"/>
      <c r="HU148" s="1"/>
      <c r="HV148" s="1"/>
      <c r="HW148" s="1"/>
      <c r="HX148" s="1"/>
      <c r="HY148" s="1"/>
      <c r="HZ148" s="1"/>
      <c r="IA148" s="1"/>
      <c r="IB148" s="1"/>
      <c r="IC148" s="1"/>
      <c r="ID148" s="1"/>
      <c r="IE148" s="1"/>
      <c r="IF148" s="1"/>
      <c r="IG148" s="1"/>
      <c r="IH148" s="1"/>
      <c r="II148" s="1"/>
      <c r="IJ148" s="1"/>
      <c r="IK148" s="1"/>
      <c r="IL148" s="1"/>
      <c r="IM148" s="1"/>
      <c r="IN148" s="1"/>
      <c r="IO148" s="1"/>
      <c r="IP148" s="1"/>
      <c r="IQ148" s="1"/>
      <c r="IR148" s="1"/>
      <c r="IS148" s="1"/>
      <c r="IT148" s="1"/>
      <c r="IU148" s="1"/>
      <c r="IV148" s="1"/>
      <c r="IW148" s="1"/>
      <c r="IX148" s="1"/>
      <c r="IY148" s="1"/>
      <c r="IZ148" s="1"/>
      <c r="JA148" s="1"/>
      <c r="JB148" s="1"/>
      <c r="JC148" s="1"/>
      <c r="JD148" s="1"/>
      <c r="JE148" s="1"/>
      <c r="JF148" s="1"/>
      <c r="JG148" s="1"/>
      <c r="JH148" s="1"/>
      <c r="JI148" s="1"/>
      <c r="JJ148" s="1"/>
      <c r="JK148" s="1"/>
      <c r="JL148" s="1"/>
      <c r="JM148" s="1"/>
      <c r="JN148" s="1"/>
      <c r="JO148" s="1"/>
      <c r="JP148" s="1"/>
      <c r="JQ148" s="1"/>
      <c r="JR148" s="1"/>
      <c r="JS148" s="1"/>
      <c r="JT148" s="1"/>
      <c r="JU148" s="1"/>
      <c r="JV148" s="1"/>
      <c r="JW148" s="1"/>
      <c r="JX148" s="1"/>
      <c r="JY148" s="1"/>
      <c r="JZ148" s="1"/>
      <c r="KA148" s="1"/>
      <c r="KB148" s="1"/>
      <c r="KC148" s="1"/>
      <c r="KD148" s="1"/>
      <c r="KE148" s="1"/>
      <c r="KF148" s="1"/>
      <c r="KG148" s="1"/>
      <c r="KH148" s="1"/>
      <c r="KI148" s="1"/>
      <c r="KJ148" s="1"/>
      <c r="KK148" s="1"/>
      <c r="KL148" s="1"/>
      <c r="KM148" s="1"/>
      <c r="KN148" s="1"/>
      <c r="KO148" s="1"/>
      <c r="KP148" s="1"/>
      <c r="KQ148" s="1"/>
      <c r="KR148" s="1"/>
      <c r="KS148" s="1"/>
      <c r="KT148" s="1"/>
      <c r="KU148" s="1"/>
      <c r="KV148" s="1"/>
      <c r="KW148" s="1"/>
      <c r="KX148" s="1"/>
      <c r="KY148" s="1"/>
      <c r="KZ148" s="1"/>
      <c r="LA148" s="1"/>
      <c r="LB148" s="1"/>
      <c r="LC148" s="1"/>
      <c r="LD148" s="1"/>
      <c r="LE148" s="1"/>
      <c r="LF148" s="1"/>
      <c r="LG148" s="1"/>
      <c r="LH148" s="1"/>
      <c r="LI148" s="1"/>
      <c r="LJ148" s="1"/>
      <c r="LK148" s="1"/>
      <c r="LL148" s="1"/>
      <c r="LM148" s="1"/>
      <c r="LN148" s="1"/>
      <c r="LO148" s="1"/>
      <c r="LP148" s="1"/>
      <c r="LQ148" s="1"/>
      <c r="LR148" s="1"/>
      <c r="LS148" s="1"/>
      <c r="LT148" s="1"/>
      <c r="LU148" s="1"/>
      <c r="LV148" s="1"/>
      <c r="LW148" s="1"/>
      <c r="LX148" s="1"/>
      <c r="LY148" s="1"/>
      <c r="LZ148" s="1"/>
      <c r="MA148" s="1"/>
      <c r="MB148" s="1"/>
      <c r="MC148" s="1"/>
      <c r="MD148" s="1"/>
      <c r="ME148" s="1"/>
      <c r="MF148" s="1"/>
      <c r="MG148" s="1"/>
      <c r="MH148" s="1"/>
      <c r="MI148" s="1"/>
      <c r="MJ148" s="1"/>
      <c r="MK148" s="1"/>
      <c r="ML148" s="1"/>
      <c r="MM148" s="1"/>
      <c r="MN148" s="1"/>
      <c r="MO148" s="1"/>
      <c r="MP148" s="1"/>
      <c r="MQ148" s="1"/>
      <c r="MR148" s="1"/>
      <c r="MS148" s="1"/>
      <c r="MT148" s="1"/>
      <c r="MU148" s="1"/>
      <c r="MV148" s="1"/>
      <c r="MW148" s="1"/>
      <c r="MX148" s="1"/>
      <c r="MY148" s="1"/>
      <c r="MZ148" s="1"/>
      <c r="NA148" s="1"/>
      <c r="NB148" s="1"/>
      <c r="NC148" s="1"/>
      <c r="ND148" s="1"/>
      <c r="NE148" s="1"/>
      <c r="NF148" s="1"/>
      <c r="NG148" s="1"/>
      <c r="NH148" s="1"/>
      <c r="NI148" s="1"/>
      <c r="NJ148" s="1"/>
      <c r="NK148" s="1"/>
      <c r="NL148" s="1"/>
      <c r="NM148" s="1"/>
      <c r="NN148" s="1"/>
      <c r="NO148" s="1"/>
      <c r="NP148" s="1"/>
      <c r="NQ148" s="1"/>
      <c r="NR148" s="1"/>
      <c r="NS148" s="1"/>
      <c r="NT148" s="1"/>
      <c r="NU148" s="1"/>
      <c r="NV148" s="1"/>
      <c r="NW148" s="1"/>
      <c r="NX148" s="1"/>
      <c r="NY148" s="1"/>
      <c r="NZ148" s="1"/>
      <c r="OA148" s="1"/>
      <c r="OB148" s="1"/>
      <c r="OC148" s="1"/>
      <c r="OD148" s="1"/>
      <c r="OE148" s="1"/>
      <c r="OF148" s="1"/>
      <c r="OG148" s="1"/>
      <c r="OH148" s="1"/>
      <c r="OI148" s="1"/>
      <c r="OJ148" s="1"/>
      <c r="OK148" s="1"/>
      <c r="OL148" s="1"/>
      <c r="OM148" s="1"/>
      <c r="ON148" s="1"/>
      <c r="OO148" s="1"/>
      <c r="OP148" s="1"/>
      <c r="OQ148" s="1"/>
      <c r="OR148" s="1"/>
      <c r="OS148" s="1"/>
      <c r="OT148" s="1"/>
      <c r="OU148" s="1"/>
      <c r="OV148" s="1"/>
      <c r="OW148" s="1"/>
      <c r="OX148" s="1"/>
      <c r="OY148" s="1"/>
      <c r="OZ148" s="1"/>
      <c r="PA148" s="1"/>
      <c r="PB148" s="1"/>
      <c r="PC148" s="1"/>
      <c r="PD148" s="1"/>
      <c r="PE148" s="1"/>
      <c r="PF148" s="1"/>
      <c r="PG148" s="1"/>
      <c r="PH148" s="1"/>
      <c r="PI148" s="1"/>
      <c r="PJ148" s="1"/>
      <c r="PK148" s="1"/>
      <c r="PL148" s="1"/>
      <c r="PM148" s="1"/>
      <c r="PN148" s="1"/>
      <c r="PO148" s="1"/>
      <c r="PP148" s="1"/>
      <c r="PQ148" s="1"/>
      <c r="PR148" s="1"/>
      <c r="PS148" s="1"/>
      <c r="PT148" s="1"/>
      <c r="PU148" s="1"/>
      <c r="PV148" s="1"/>
      <c r="PW148" s="1"/>
      <c r="PX148" s="1"/>
      <c r="PY148" s="1"/>
      <c r="PZ148" s="1"/>
      <c r="QA148" s="1"/>
      <c r="QB148" s="1"/>
      <c r="QC148" s="1"/>
      <c r="QD148" s="1"/>
      <c r="QE148" s="1"/>
      <c r="QF148" s="1"/>
      <c r="QG148" s="1"/>
      <c r="QH148" s="1"/>
      <c r="QI148" s="1"/>
      <c r="QJ148" s="1"/>
      <c r="QK148" s="1"/>
      <c r="QL148" s="1"/>
      <c r="QM148" s="1"/>
      <c r="QN148" s="1"/>
      <c r="QO148" s="1"/>
      <c r="QP148" s="1"/>
      <c r="QQ148" s="1"/>
      <c r="QR148" s="1"/>
      <c r="QS148" s="1"/>
      <c r="QT148" s="1"/>
      <c r="QU148" s="1"/>
      <c r="QV148" s="1"/>
      <c r="QW148" s="1"/>
      <c r="QX148" s="1"/>
      <c r="QY148" s="1"/>
      <c r="QZ148" s="1"/>
      <c r="RA148" s="1"/>
      <c r="RB148" s="1"/>
      <c r="RC148" s="1"/>
      <c r="RD148" s="1"/>
      <c r="RE148" s="1"/>
      <c r="RF148" s="1"/>
      <c r="RG148" s="1"/>
      <c r="RH148" s="1"/>
      <c r="RI148" s="1"/>
      <c r="RJ148" s="1"/>
      <c r="RK148" s="1"/>
      <c r="RL148" s="1"/>
      <c r="RM148" s="1"/>
      <c r="RN148" s="1"/>
      <c r="RO148" s="1"/>
      <c r="RP148" s="1"/>
      <c r="RQ148" s="1"/>
      <c r="RR148" s="1"/>
      <c r="RS148" s="1"/>
      <c r="RT148" s="1"/>
      <c r="RU148" s="1"/>
      <c r="RV148" s="1"/>
      <c r="RW148" s="1"/>
      <c r="RX148" s="1"/>
      <c r="RY148" s="1"/>
      <c r="RZ148" s="1"/>
      <c r="SA148" s="1"/>
      <c r="SB148" s="1"/>
      <c r="SC148" s="1"/>
      <c r="SD148" s="1"/>
      <c r="SE148" s="1"/>
      <c r="SF148" s="1"/>
      <c r="SG148" s="1"/>
      <c r="SH148" s="1"/>
      <c r="SI148" s="1"/>
      <c r="SJ148" s="1"/>
      <c r="SK148" s="1"/>
      <c r="SL148" s="1"/>
      <c r="SM148" s="1"/>
      <c r="SN148" s="1"/>
      <c r="SO148" s="1"/>
      <c r="SP148" s="1"/>
      <c r="SQ148" s="1"/>
      <c r="SR148" s="1"/>
      <c r="SS148" s="1"/>
      <c r="ST148" s="1"/>
      <c r="SU148" s="1"/>
      <c r="SV148" s="1"/>
      <c r="SW148" s="1"/>
      <c r="SX148" s="1"/>
      <c r="SY148" s="1"/>
      <c r="SZ148" s="1"/>
      <c r="TA148" s="1"/>
      <c r="TB148" s="1"/>
      <c r="TC148" s="1"/>
      <c r="TD148" s="1"/>
      <c r="TE148" s="1"/>
      <c r="TF148" s="1"/>
      <c r="TG148" s="1"/>
      <c r="TH148" s="1"/>
      <c r="TI148" s="1"/>
      <c r="TJ148" s="1"/>
      <c r="TK148" s="1"/>
      <c r="TL148" s="1"/>
      <c r="TM148" s="1"/>
      <c r="TN148" s="1"/>
      <c r="TO148" s="1"/>
      <c r="TP148" s="1"/>
      <c r="TQ148" s="1"/>
      <c r="TR148" s="1"/>
      <c r="TS148" s="1"/>
      <c r="TT148" s="1"/>
      <c r="TU148" s="1"/>
      <c r="TV148" s="1"/>
      <c r="TW148" s="1"/>
      <c r="TX148" s="1"/>
      <c r="TY148" s="1"/>
      <c r="TZ148" s="1"/>
      <c r="UA148" s="1"/>
      <c r="UB148" s="1"/>
      <c r="UC148" s="1"/>
      <c r="UD148" s="1"/>
      <c r="UE148" s="1"/>
      <c r="UF148" s="1"/>
      <c r="UG148" s="1"/>
      <c r="UH148" s="1"/>
      <c r="UI148" s="1"/>
      <c r="UJ148" s="1"/>
      <c r="UK148" s="1"/>
      <c r="UL148" s="1"/>
      <c r="UM148" s="1"/>
      <c r="UN148" s="1"/>
      <c r="UO148" s="1"/>
      <c r="UP148" s="1"/>
      <c r="UQ148" s="1"/>
      <c r="UR148" s="1"/>
      <c r="US148" s="1"/>
      <c r="UT148" s="1"/>
      <c r="UU148" s="1"/>
      <c r="UV148" s="1"/>
      <c r="UW148" s="1"/>
      <c r="UX148" s="1"/>
      <c r="UY148" s="1"/>
      <c r="UZ148" s="1"/>
      <c r="VA148" s="1"/>
      <c r="VB148" s="1"/>
      <c r="VC148" s="1"/>
      <c r="VD148" s="1"/>
      <c r="VE148" s="1"/>
      <c r="VF148" s="1"/>
      <c r="VG148" s="1"/>
      <c r="VH148" s="1"/>
      <c r="VI148" s="1"/>
      <c r="VJ148" s="1"/>
      <c r="VK148" s="1"/>
      <c r="VL148" s="1"/>
      <c r="VM148" s="1"/>
      <c r="VN148" s="1"/>
      <c r="VO148" s="1"/>
      <c r="VP148" s="1"/>
      <c r="VQ148" s="1"/>
      <c r="VR148" s="1"/>
      <c r="VS148" s="1"/>
      <c r="VT148" s="1"/>
      <c r="VU148" s="1"/>
      <c r="VV148" s="1"/>
      <c r="VW148" s="1"/>
      <c r="VX148" s="1"/>
      <c r="VY148" s="1"/>
      <c r="VZ148" s="1"/>
      <c r="WA148" s="1"/>
      <c r="WB148" s="1"/>
      <c r="WC148" s="1"/>
      <c r="WD148" s="1"/>
      <c r="WE148" s="1"/>
      <c r="WF148" s="1"/>
      <c r="WG148" s="1"/>
      <c r="WH148" s="1"/>
      <c r="WI148" s="1"/>
      <c r="WJ148" s="1"/>
      <c r="WK148" s="1"/>
      <c r="WL148" s="1"/>
      <c r="WM148" s="1"/>
      <c r="WN148" s="1"/>
      <c r="WO148" s="1"/>
      <c r="WP148" s="1"/>
      <c r="WQ148" s="1"/>
      <c r="WR148" s="1"/>
      <c r="WS148" s="1"/>
      <c r="WT148" s="1"/>
      <c r="WU148" s="1"/>
      <c r="WV148" s="1"/>
      <c r="WW148" s="1"/>
      <c r="WX148" s="1"/>
      <c r="WY148" s="1"/>
      <c r="WZ148" s="1"/>
      <c r="XA148" s="1"/>
      <c r="XB148" s="1"/>
      <c r="XC148" s="1"/>
      <c r="XD148" s="1"/>
      <c r="XE148" s="1"/>
      <c r="XF148" s="1"/>
      <c r="XG148" s="1"/>
      <c r="XH148" s="1"/>
      <c r="XI148" s="1"/>
      <c r="XJ148" s="1"/>
      <c r="XK148" s="1"/>
      <c r="XL148" s="1"/>
      <c r="XM148" s="1"/>
      <c r="XN148" s="1"/>
      <c r="XO148" s="1"/>
      <c r="XP148" s="1"/>
      <c r="XQ148" s="1"/>
      <c r="XR148" s="1"/>
      <c r="XS148" s="1"/>
      <c r="XT148" s="1"/>
      <c r="XU148" s="1"/>
      <c r="XV148" s="1"/>
      <c r="XW148" s="1"/>
      <c r="XX148" s="1"/>
      <c r="XY148" s="1"/>
      <c r="XZ148" s="1"/>
      <c r="YA148" s="1"/>
      <c r="YB148" s="1"/>
      <c r="YC148" s="1"/>
      <c r="YD148" s="1"/>
      <c r="YE148" s="1"/>
      <c r="YF148" s="1"/>
      <c r="YG148" s="1"/>
      <c r="YH148" s="1"/>
      <c r="YI148" s="1"/>
      <c r="YJ148" s="1"/>
      <c r="YK148" s="1"/>
      <c r="YL148" s="1"/>
      <c r="YM148" s="1"/>
      <c r="YN148" s="1"/>
      <c r="YO148" s="1"/>
      <c r="YP148" s="1"/>
      <c r="YQ148" s="1"/>
      <c r="YR148" s="1"/>
      <c r="YS148" s="1"/>
      <c r="YT148" s="1"/>
      <c r="YU148" s="1"/>
      <c r="YV148" s="1"/>
      <c r="YW148" s="1"/>
      <c r="YX148" s="1"/>
      <c r="YY148" s="1"/>
      <c r="YZ148" s="1"/>
      <c r="ZA148" s="1"/>
      <c r="ZB148" s="1"/>
      <c r="ZC148" s="1"/>
      <c r="ZD148" s="1"/>
      <c r="ZE148" s="1"/>
      <c r="ZF148" s="1"/>
      <c r="ZG148" s="1"/>
      <c r="ZH148" s="1"/>
      <c r="ZI148" s="1"/>
      <c r="ZJ148" s="1"/>
      <c r="ZK148" s="1"/>
      <c r="ZL148" s="1"/>
      <c r="ZM148" s="1"/>
      <c r="ZN148" s="1"/>
      <c r="ZO148" s="1"/>
      <c r="ZP148" s="1"/>
      <c r="ZQ148" s="1"/>
      <c r="ZR148" s="1"/>
      <c r="ZS148" s="1"/>
      <c r="ZT148" s="1"/>
      <c r="ZU148" s="1"/>
      <c r="ZV148" s="1"/>
      <c r="ZW148" s="1"/>
      <c r="ZX148" s="1"/>
      <c r="ZY148" s="1"/>
      <c r="ZZ148" s="1"/>
      <c r="AAA148" s="1"/>
      <c r="AAB148" s="1"/>
      <c r="AAC148" s="1"/>
      <c r="AAD148" s="1"/>
      <c r="AAE148" s="1"/>
      <c r="AAF148" s="1"/>
      <c r="AAG148" s="1"/>
      <c r="AAH148" s="1"/>
      <c r="AAI148" s="1"/>
      <c r="AAJ148" s="1"/>
      <c r="AAK148" s="1"/>
      <c r="AAL148" s="1"/>
      <c r="AAM148" s="1"/>
      <c r="AAN148" s="1"/>
      <c r="AAO148" s="1"/>
      <c r="AAP148" s="1"/>
      <c r="AAQ148" s="1"/>
      <c r="AAR148" s="1"/>
      <c r="AAS148" s="1"/>
      <c r="AAT148" s="1"/>
      <c r="AAU148" s="1"/>
      <c r="AAV148" s="1"/>
      <c r="AAW148" s="1"/>
      <c r="AAX148" s="1"/>
      <c r="AAY148" s="1"/>
      <c r="AAZ148" s="1"/>
      <c r="ABA148" s="1"/>
      <c r="ABB148" s="1"/>
      <c r="ABC148" s="1"/>
      <c r="ABD148" s="1"/>
      <c r="ABE148" s="1"/>
      <c r="ABF148" s="1"/>
      <c r="ABG148" s="1"/>
      <c r="ABH148" s="1"/>
      <c r="ABI148" s="1"/>
      <c r="ABJ148" s="1"/>
      <c r="ABK148" s="1"/>
      <c r="ABL148" s="1"/>
      <c r="ABM148" s="1"/>
      <c r="ABN148" s="1"/>
      <c r="ABO148" s="1"/>
      <c r="ABP148" s="1"/>
      <c r="ABQ148" s="1"/>
      <c r="ABR148" s="1"/>
      <c r="ABS148" s="1"/>
      <c r="ABT148" s="1"/>
      <c r="ABU148" s="1"/>
      <c r="ABV148" s="1"/>
      <c r="ABW148" s="1"/>
      <c r="ABX148" s="1"/>
      <c r="ABY148" s="1"/>
      <c r="ABZ148" s="1"/>
      <c r="ACA148" s="1"/>
      <c r="ACB148" s="1"/>
      <c r="ACC148" s="1"/>
      <c r="ACD148" s="1"/>
      <c r="ACE148" s="1"/>
      <c r="ACF148" s="1"/>
      <c r="ACG148" s="1"/>
      <c r="ACH148" s="1"/>
      <c r="ACI148" s="1"/>
      <c r="ACJ148" s="1"/>
      <c r="ACK148" s="1"/>
      <c r="ACL148" s="1"/>
      <c r="ACM148" s="1"/>
      <c r="ACN148" s="1"/>
      <c r="ACO148" s="1"/>
      <c r="ACP148" s="1"/>
      <c r="ACQ148" s="1"/>
      <c r="ACR148" s="1"/>
      <c r="ACS148" s="1"/>
      <c r="ACT148" s="1"/>
      <c r="ACU148" s="1"/>
      <c r="ACV148" s="1"/>
      <c r="ACW148" s="1"/>
      <c r="ACX148" s="1"/>
      <c r="ACY148" s="1"/>
      <c r="ACZ148" s="1"/>
      <c r="ADA148" s="1"/>
    </row>
    <row r="149" spans="1:781" s="89" customFormat="1" ht="64.8" customHeight="1" x14ac:dyDescent="0.3">
      <c r="A149" s="36">
        <v>1</v>
      </c>
      <c r="B149" s="21" t="s">
        <v>519</v>
      </c>
      <c r="C149" s="22" t="s">
        <v>40</v>
      </c>
      <c r="D149" s="23" t="s">
        <v>123</v>
      </c>
      <c r="E149" s="23" t="s">
        <v>520</v>
      </c>
      <c r="F149" s="23">
        <v>15</v>
      </c>
      <c r="G149" s="74">
        <v>15000000</v>
      </c>
      <c r="H149" s="23">
        <v>1</v>
      </c>
      <c r="I149" s="23" t="s">
        <v>41</v>
      </c>
      <c r="J149" s="23" t="s">
        <v>82</v>
      </c>
      <c r="K149" s="25">
        <v>2000</v>
      </c>
      <c r="L149" s="26">
        <v>36777</v>
      </c>
      <c r="M149" s="27">
        <v>1800000</v>
      </c>
      <c r="N149" s="28">
        <v>5.2</v>
      </c>
      <c r="O149" s="28"/>
      <c r="P149" s="29" t="s">
        <v>521</v>
      </c>
      <c r="Q149" s="30" t="s">
        <v>522</v>
      </c>
      <c r="R149" s="31" t="s">
        <v>319</v>
      </c>
      <c r="S149" s="32" t="str">
        <f t="shared" si="16"/>
        <v>Cu</v>
      </c>
      <c r="T149" s="33">
        <v>1340</v>
      </c>
      <c r="U149" s="33">
        <v>0.4</v>
      </c>
      <c r="V149" s="33">
        <v>0.2</v>
      </c>
      <c r="W149" s="33">
        <v>0.5604187088369349</v>
      </c>
      <c r="X149" s="33">
        <v>1968</v>
      </c>
      <c r="Y149" s="33">
        <v>317</v>
      </c>
      <c r="Z149" s="33" t="s">
        <v>320</v>
      </c>
      <c r="AA149" s="1"/>
      <c r="AB149" s="34">
        <f t="shared" si="33"/>
        <v>0.94904023034260876</v>
      </c>
      <c r="AC149" s="34">
        <f t="shared" si="34"/>
        <v>0.13333333333333333</v>
      </c>
      <c r="AD149" s="34">
        <f t="shared" si="35"/>
        <v>0</v>
      </c>
      <c r="AE149" s="34">
        <f t="shared" si="36"/>
        <v>1.0823735636759422</v>
      </c>
      <c r="AF149" s="35"/>
      <c r="AG149" s="35">
        <f t="shared" si="37"/>
        <v>1.0823735636759422</v>
      </c>
      <c r="AH149" s="35">
        <f t="shared" si="38"/>
        <v>0</v>
      </c>
      <c r="AI149" s="35">
        <f t="shared" si="39"/>
        <v>0</v>
      </c>
      <c r="AK149" s="1"/>
      <c r="AL149" s="1"/>
      <c r="AM149" s="1"/>
      <c r="AN149" s="1"/>
      <c r="AO149" s="1"/>
      <c r="AP149" s="1"/>
      <c r="AQ149" s="1"/>
      <c r="AR149" s="1"/>
      <c r="AS149" s="1"/>
      <c r="AT149" s="1"/>
      <c r="AU149" s="1"/>
      <c r="AV149" s="1"/>
      <c r="AW149" s="1"/>
      <c r="AX149" s="1"/>
      <c r="AY149" s="1"/>
      <c r="AZ149" s="1"/>
      <c r="BA149" s="1"/>
      <c r="BB149" s="1"/>
      <c r="BC149" s="1"/>
      <c r="BD149" s="1"/>
      <c r="BE149" s="1"/>
      <c r="BF149" s="1"/>
      <c r="BG149" s="1"/>
      <c r="BH149" s="1"/>
      <c r="BI149" s="1"/>
      <c r="BJ149" s="1"/>
      <c r="BK149" s="1"/>
      <c r="BL149" s="1"/>
      <c r="BM149" s="1"/>
      <c r="BN149" s="1"/>
      <c r="BO149" s="1"/>
      <c r="BP149" s="1"/>
      <c r="BQ149" s="1"/>
      <c r="BR149" s="1"/>
      <c r="BS149" s="1"/>
      <c r="BT149" s="1"/>
      <c r="BU149" s="1"/>
      <c r="BV149" s="1"/>
      <c r="BW149" s="1"/>
      <c r="BX149" s="1"/>
      <c r="BY149" s="1"/>
      <c r="BZ149" s="1"/>
      <c r="CA149" s="1"/>
      <c r="CB149" s="1"/>
      <c r="CC149" s="1"/>
      <c r="CD149" s="1"/>
      <c r="CE149" s="1"/>
      <c r="CF149" s="1"/>
      <c r="CG149" s="1"/>
      <c r="CH149" s="1"/>
      <c r="CI149" s="1"/>
      <c r="CJ149" s="1"/>
      <c r="CK149" s="1"/>
      <c r="CL149" s="1"/>
      <c r="CM149" s="1"/>
      <c r="CN149" s="1"/>
      <c r="CO149" s="1"/>
      <c r="CP149" s="1"/>
      <c r="CQ149" s="1"/>
      <c r="CR149" s="1"/>
      <c r="CS149" s="1"/>
      <c r="CT149" s="1"/>
      <c r="CU149" s="1"/>
      <c r="CV149" s="1"/>
      <c r="CW149" s="1"/>
      <c r="CX149" s="1"/>
      <c r="CY149" s="1"/>
      <c r="CZ149" s="1"/>
      <c r="DA149" s="1"/>
      <c r="DB149" s="1"/>
      <c r="DC149" s="1"/>
      <c r="DD149" s="1"/>
      <c r="DE149" s="1"/>
      <c r="DF149" s="1"/>
      <c r="DG149" s="1"/>
      <c r="DH149" s="1"/>
      <c r="DI149" s="1"/>
      <c r="DJ149" s="1"/>
      <c r="DK149" s="1"/>
      <c r="DL149" s="1"/>
      <c r="DM149" s="1"/>
      <c r="DN149" s="1"/>
      <c r="DO149" s="1"/>
      <c r="DP149" s="1"/>
      <c r="DQ149" s="1"/>
      <c r="DR149" s="1"/>
      <c r="DS149" s="1"/>
      <c r="DT149" s="1"/>
      <c r="DU149" s="1"/>
      <c r="DV149" s="1"/>
      <c r="DW149" s="1"/>
      <c r="DX149" s="1"/>
      <c r="DY149" s="1"/>
      <c r="DZ149" s="1"/>
      <c r="EA149" s="1"/>
      <c r="EB149" s="1"/>
      <c r="EC149" s="1"/>
      <c r="ED149" s="1"/>
      <c r="EE149" s="1"/>
      <c r="EF149" s="1"/>
      <c r="EG149" s="1"/>
      <c r="EH149" s="1"/>
      <c r="EI149" s="1"/>
      <c r="EJ149" s="1"/>
      <c r="EK149" s="1"/>
      <c r="EL149" s="1"/>
      <c r="EM149" s="1"/>
      <c r="EN149" s="1"/>
      <c r="EO149" s="1"/>
      <c r="EP149" s="1"/>
      <c r="EQ149" s="1"/>
      <c r="ER149" s="1"/>
      <c r="ES149" s="1"/>
      <c r="ET149" s="1"/>
      <c r="EU149" s="1"/>
      <c r="EV149" s="1"/>
      <c r="EW149" s="1"/>
      <c r="EX149" s="1"/>
      <c r="EY149" s="1"/>
      <c r="EZ149" s="1"/>
      <c r="FA149" s="1"/>
      <c r="FB149" s="1"/>
      <c r="FC149" s="1"/>
      <c r="FD149" s="1"/>
      <c r="FE149" s="1"/>
      <c r="FF149" s="1"/>
      <c r="FG149" s="1"/>
      <c r="FH149" s="1"/>
      <c r="FI149" s="1"/>
      <c r="FJ149" s="1"/>
      <c r="FK149" s="1"/>
      <c r="FL149" s="1"/>
      <c r="FM149" s="1"/>
      <c r="FN149" s="1"/>
      <c r="FO149" s="1"/>
      <c r="FP149" s="1"/>
      <c r="FQ149" s="1"/>
      <c r="FR149" s="1"/>
      <c r="FS149" s="1"/>
      <c r="FT149" s="1"/>
      <c r="FU149" s="1"/>
      <c r="FV149" s="1"/>
      <c r="FW149" s="1"/>
      <c r="FX149" s="1"/>
      <c r="FY149" s="1"/>
      <c r="FZ149" s="1"/>
      <c r="GA149" s="1"/>
      <c r="GB149" s="1"/>
      <c r="GC149" s="1"/>
      <c r="GD149" s="1"/>
      <c r="GE149" s="1"/>
      <c r="GF149" s="1"/>
      <c r="GG149" s="1"/>
      <c r="GH149" s="1"/>
      <c r="GI149" s="1"/>
      <c r="GJ149" s="1"/>
      <c r="GK149" s="1"/>
      <c r="GL149" s="1"/>
      <c r="GM149" s="1"/>
      <c r="GN149" s="1"/>
      <c r="GO149" s="1"/>
      <c r="GP149" s="1"/>
      <c r="GQ149" s="1"/>
      <c r="GR149" s="1"/>
      <c r="GS149" s="1"/>
      <c r="GT149" s="1"/>
      <c r="GU149" s="1"/>
      <c r="GV149" s="1"/>
      <c r="GW149" s="1"/>
      <c r="GX149" s="1"/>
      <c r="GY149" s="1"/>
      <c r="GZ149" s="1"/>
      <c r="HA149" s="1"/>
      <c r="HB149" s="1"/>
      <c r="HC149" s="1"/>
      <c r="HD149" s="1"/>
      <c r="HE149" s="1"/>
      <c r="HF149" s="1"/>
      <c r="HG149" s="1"/>
      <c r="HH149" s="1"/>
      <c r="HI149" s="1"/>
      <c r="HJ149" s="1"/>
      <c r="HK149" s="1"/>
      <c r="HL149" s="1"/>
      <c r="HM149" s="1"/>
      <c r="HN149" s="1"/>
      <c r="HO149" s="1"/>
      <c r="HP149" s="1"/>
      <c r="HQ149" s="1"/>
      <c r="HR149" s="1"/>
      <c r="HS149" s="1"/>
      <c r="HT149" s="1"/>
      <c r="HU149" s="1"/>
      <c r="HV149" s="1"/>
      <c r="HW149" s="1"/>
      <c r="HX149" s="1"/>
      <c r="HY149" s="1"/>
      <c r="HZ149" s="1"/>
      <c r="IA149" s="1"/>
      <c r="IB149" s="1"/>
      <c r="IC149" s="1"/>
      <c r="ID149" s="1"/>
      <c r="IE149" s="1"/>
      <c r="IF149" s="1"/>
      <c r="IG149" s="1"/>
      <c r="IH149" s="1"/>
      <c r="II149" s="1"/>
      <c r="IJ149" s="1"/>
      <c r="IK149" s="1"/>
      <c r="IL149" s="1"/>
      <c r="IM149" s="1"/>
      <c r="IN149" s="1"/>
      <c r="IO149" s="1"/>
      <c r="IP149" s="1"/>
      <c r="IQ149" s="1"/>
      <c r="IR149" s="1"/>
      <c r="IS149" s="1"/>
      <c r="IT149" s="1"/>
      <c r="IU149" s="1"/>
      <c r="IV149" s="1"/>
      <c r="IW149" s="1"/>
      <c r="IX149" s="1"/>
      <c r="IY149" s="1"/>
      <c r="IZ149" s="1"/>
      <c r="JA149" s="1"/>
      <c r="JB149" s="1"/>
      <c r="JC149" s="1"/>
      <c r="JD149" s="1"/>
      <c r="JE149" s="1"/>
      <c r="JF149" s="1"/>
      <c r="JG149" s="1"/>
      <c r="JH149" s="1"/>
      <c r="JI149" s="1"/>
      <c r="JJ149" s="1"/>
      <c r="JK149" s="1"/>
      <c r="JL149" s="1"/>
      <c r="JM149" s="1"/>
      <c r="JN149" s="1"/>
      <c r="JO149" s="1"/>
      <c r="JP149" s="1"/>
      <c r="JQ149" s="1"/>
      <c r="JR149" s="1"/>
      <c r="JS149" s="1"/>
      <c r="JT149" s="1"/>
      <c r="JU149" s="1"/>
      <c r="JV149" s="1"/>
      <c r="JW149" s="1"/>
      <c r="JX149" s="1"/>
      <c r="JY149" s="1"/>
      <c r="JZ149" s="1"/>
      <c r="KA149" s="1"/>
      <c r="KB149" s="1"/>
      <c r="KC149" s="1"/>
      <c r="KD149" s="1"/>
      <c r="KE149" s="1"/>
      <c r="KF149" s="1"/>
      <c r="KG149" s="1"/>
      <c r="KH149" s="1"/>
      <c r="KI149" s="1"/>
      <c r="KJ149" s="1"/>
      <c r="KK149" s="1"/>
      <c r="KL149" s="1"/>
      <c r="KM149" s="1"/>
      <c r="KN149" s="1"/>
      <c r="KO149" s="1"/>
      <c r="KP149" s="1"/>
      <c r="KQ149" s="1"/>
      <c r="KR149" s="1"/>
      <c r="KS149" s="1"/>
      <c r="KT149" s="1"/>
      <c r="KU149" s="1"/>
      <c r="KV149" s="1"/>
      <c r="KW149" s="1"/>
      <c r="KX149" s="1"/>
      <c r="KY149" s="1"/>
      <c r="KZ149" s="1"/>
      <c r="LA149" s="1"/>
      <c r="LB149" s="1"/>
      <c r="LC149" s="1"/>
      <c r="LD149" s="1"/>
      <c r="LE149" s="1"/>
      <c r="LF149" s="1"/>
      <c r="LG149" s="1"/>
      <c r="LH149" s="1"/>
      <c r="LI149" s="1"/>
      <c r="LJ149" s="1"/>
      <c r="LK149" s="1"/>
      <c r="LL149" s="1"/>
      <c r="LM149" s="1"/>
      <c r="LN149" s="1"/>
      <c r="LO149" s="1"/>
      <c r="LP149" s="1"/>
      <c r="LQ149" s="1"/>
      <c r="LR149" s="1"/>
      <c r="LS149" s="1"/>
      <c r="LT149" s="1"/>
      <c r="LU149" s="1"/>
      <c r="LV149" s="1"/>
      <c r="LW149" s="1"/>
      <c r="LX149" s="1"/>
      <c r="LY149" s="1"/>
      <c r="LZ149" s="1"/>
      <c r="MA149" s="1"/>
      <c r="MB149" s="1"/>
      <c r="MC149" s="1"/>
      <c r="MD149" s="1"/>
      <c r="ME149" s="1"/>
      <c r="MF149" s="1"/>
      <c r="MG149" s="1"/>
      <c r="MH149" s="1"/>
      <c r="MI149" s="1"/>
      <c r="MJ149" s="1"/>
      <c r="MK149" s="1"/>
      <c r="ML149" s="1"/>
      <c r="MM149" s="1"/>
      <c r="MN149" s="1"/>
      <c r="MO149" s="1"/>
      <c r="MP149" s="1"/>
      <c r="MQ149" s="1"/>
      <c r="MR149" s="1"/>
      <c r="MS149" s="1"/>
      <c r="MT149" s="1"/>
      <c r="MU149" s="1"/>
      <c r="MV149" s="1"/>
      <c r="MW149" s="1"/>
      <c r="MX149" s="1"/>
      <c r="MY149" s="1"/>
      <c r="MZ149" s="1"/>
      <c r="NA149" s="1"/>
      <c r="NB149" s="1"/>
      <c r="NC149" s="1"/>
      <c r="ND149" s="1"/>
      <c r="NE149" s="1"/>
      <c r="NF149" s="1"/>
      <c r="NG149" s="1"/>
      <c r="NH149" s="1"/>
      <c r="NI149" s="1"/>
      <c r="NJ149" s="1"/>
      <c r="NK149" s="1"/>
      <c r="NL149" s="1"/>
      <c r="NM149" s="1"/>
      <c r="NN149" s="1"/>
      <c r="NO149" s="1"/>
      <c r="NP149" s="1"/>
      <c r="NQ149" s="1"/>
      <c r="NR149" s="1"/>
      <c r="NS149" s="1"/>
      <c r="NT149" s="1"/>
      <c r="NU149" s="1"/>
      <c r="NV149" s="1"/>
      <c r="NW149" s="1"/>
      <c r="NX149" s="1"/>
      <c r="NY149" s="1"/>
      <c r="NZ149" s="1"/>
      <c r="OA149" s="1"/>
      <c r="OB149" s="1"/>
      <c r="OC149" s="1"/>
      <c r="OD149" s="1"/>
      <c r="OE149" s="1"/>
      <c r="OF149" s="1"/>
      <c r="OG149" s="1"/>
      <c r="OH149" s="1"/>
      <c r="OI149" s="1"/>
      <c r="OJ149" s="1"/>
      <c r="OK149" s="1"/>
      <c r="OL149" s="1"/>
      <c r="OM149" s="1"/>
      <c r="ON149" s="1"/>
      <c r="OO149" s="1"/>
      <c r="OP149" s="1"/>
      <c r="OQ149" s="1"/>
      <c r="OR149" s="1"/>
      <c r="OS149" s="1"/>
      <c r="OT149" s="1"/>
      <c r="OU149" s="1"/>
      <c r="OV149" s="1"/>
      <c r="OW149" s="1"/>
      <c r="OX149" s="1"/>
      <c r="OY149" s="1"/>
      <c r="OZ149" s="1"/>
      <c r="PA149" s="1"/>
      <c r="PB149" s="1"/>
      <c r="PC149" s="1"/>
      <c r="PD149" s="1"/>
      <c r="PE149" s="1"/>
      <c r="PF149" s="1"/>
      <c r="PG149" s="1"/>
      <c r="PH149" s="1"/>
      <c r="PI149" s="1"/>
      <c r="PJ149" s="1"/>
      <c r="PK149" s="1"/>
      <c r="PL149" s="1"/>
      <c r="PM149" s="1"/>
      <c r="PN149" s="1"/>
      <c r="PO149" s="1"/>
      <c r="PP149" s="1"/>
      <c r="PQ149" s="1"/>
      <c r="PR149" s="1"/>
      <c r="PS149" s="1"/>
      <c r="PT149" s="1"/>
      <c r="PU149" s="1"/>
      <c r="PV149" s="1"/>
      <c r="PW149" s="1"/>
      <c r="PX149" s="1"/>
      <c r="PY149" s="1"/>
      <c r="PZ149" s="1"/>
      <c r="QA149" s="1"/>
      <c r="QB149" s="1"/>
      <c r="QC149" s="1"/>
      <c r="QD149" s="1"/>
      <c r="QE149" s="1"/>
      <c r="QF149" s="1"/>
      <c r="QG149" s="1"/>
      <c r="QH149" s="1"/>
      <c r="QI149" s="1"/>
      <c r="QJ149" s="1"/>
      <c r="QK149" s="1"/>
      <c r="QL149" s="1"/>
      <c r="QM149" s="1"/>
      <c r="QN149" s="1"/>
      <c r="QO149" s="1"/>
      <c r="QP149" s="1"/>
      <c r="QQ149" s="1"/>
      <c r="QR149" s="1"/>
      <c r="QS149" s="1"/>
      <c r="QT149" s="1"/>
      <c r="QU149" s="1"/>
      <c r="QV149" s="1"/>
      <c r="QW149" s="1"/>
      <c r="QX149" s="1"/>
      <c r="QY149" s="1"/>
      <c r="QZ149" s="1"/>
      <c r="RA149" s="1"/>
      <c r="RB149" s="1"/>
      <c r="RC149" s="1"/>
      <c r="RD149" s="1"/>
      <c r="RE149" s="1"/>
      <c r="RF149" s="1"/>
      <c r="RG149" s="1"/>
      <c r="RH149" s="1"/>
      <c r="RI149" s="1"/>
      <c r="RJ149" s="1"/>
      <c r="RK149" s="1"/>
      <c r="RL149" s="1"/>
      <c r="RM149" s="1"/>
      <c r="RN149" s="1"/>
      <c r="RO149" s="1"/>
      <c r="RP149" s="1"/>
      <c r="RQ149" s="1"/>
      <c r="RR149" s="1"/>
      <c r="RS149" s="1"/>
      <c r="RT149" s="1"/>
      <c r="RU149" s="1"/>
      <c r="RV149" s="1"/>
      <c r="RW149" s="1"/>
      <c r="RX149" s="1"/>
      <c r="RY149" s="1"/>
      <c r="RZ149" s="1"/>
      <c r="SA149" s="1"/>
      <c r="SB149" s="1"/>
      <c r="SC149" s="1"/>
      <c r="SD149" s="1"/>
      <c r="SE149" s="1"/>
      <c r="SF149" s="1"/>
      <c r="SG149" s="1"/>
      <c r="SH149" s="1"/>
      <c r="SI149" s="1"/>
      <c r="SJ149" s="1"/>
      <c r="SK149" s="1"/>
      <c r="SL149" s="1"/>
      <c r="SM149" s="1"/>
      <c r="SN149" s="1"/>
      <c r="SO149" s="1"/>
      <c r="SP149" s="1"/>
      <c r="SQ149" s="1"/>
      <c r="SR149" s="1"/>
      <c r="SS149" s="1"/>
      <c r="ST149" s="1"/>
      <c r="SU149" s="1"/>
      <c r="SV149" s="1"/>
      <c r="SW149" s="1"/>
      <c r="SX149" s="1"/>
      <c r="SY149" s="1"/>
      <c r="SZ149" s="1"/>
      <c r="TA149" s="1"/>
      <c r="TB149" s="1"/>
      <c r="TC149" s="1"/>
      <c r="TD149" s="1"/>
      <c r="TE149" s="1"/>
      <c r="TF149" s="1"/>
      <c r="TG149" s="1"/>
      <c r="TH149" s="1"/>
      <c r="TI149" s="1"/>
      <c r="TJ149" s="1"/>
      <c r="TK149" s="1"/>
      <c r="TL149" s="1"/>
      <c r="TM149" s="1"/>
      <c r="TN149" s="1"/>
      <c r="TO149" s="1"/>
      <c r="TP149" s="1"/>
      <c r="TQ149" s="1"/>
      <c r="TR149" s="1"/>
      <c r="TS149" s="1"/>
      <c r="TT149" s="1"/>
      <c r="TU149" s="1"/>
      <c r="TV149" s="1"/>
      <c r="TW149" s="1"/>
      <c r="TX149" s="1"/>
      <c r="TY149" s="1"/>
      <c r="TZ149" s="1"/>
      <c r="UA149" s="1"/>
      <c r="UB149" s="1"/>
      <c r="UC149" s="1"/>
      <c r="UD149" s="1"/>
      <c r="UE149" s="1"/>
      <c r="UF149" s="1"/>
      <c r="UG149" s="1"/>
      <c r="UH149" s="1"/>
      <c r="UI149" s="1"/>
      <c r="UJ149" s="1"/>
      <c r="UK149" s="1"/>
      <c r="UL149" s="1"/>
      <c r="UM149" s="1"/>
      <c r="UN149" s="1"/>
      <c r="UO149" s="1"/>
      <c r="UP149" s="1"/>
      <c r="UQ149" s="1"/>
      <c r="UR149" s="1"/>
      <c r="US149" s="1"/>
      <c r="UT149" s="1"/>
      <c r="UU149" s="1"/>
      <c r="UV149" s="1"/>
      <c r="UW149" s="1"/>
      <c r="UX149" s="1"/>
      <c r="UY149" s="1"/>
      <c r="UZ149" s="1"/>
      <c r="VA149" s="1"/>
      <c r="VB149" s="1"/>
      <c r="VC149" s="1"/>
      <c r="VD149" s="1"/>
      <c r="VE149" s="1"/>
      <c r="VF149" s="1"/>
      <c r="VG149" s="1"/>
      <c r="VH149" s="1"/>
      <c r="VI149" s="1"/>
      <c r="VJ149" s="1"/>
      <c r="VK149" s="1"/>
      <c r="VL149" s="1"/>
      <c r="VM149" s="1"/>
      <c r="VN149" s="1"/>
      <c r="VO149" s="1"/>
      <c r="VP149" s="1"/>
      <c r="VQ149" s="1"/>
      <c r="VR149" s="1"/>
      <c r="VS149" s="1"/>
      <c r="VT149" s="1"/>
      <c r="VU149" s="1"/>
      <c r="VV149" s="1"/>
      <c r="VW149" s="1"/>
      <c r="VX149" s="1"/>
      <c r="VY149" s="1"/>
      <c r="VZ149" s="1"/>
      <c r="WA149" s="1"/>
      <c r="WB149" s="1"/>
      <c r="WC149" s="1"/>
      <c r="WD149" s="1"/>
      <c r="WE149" s="1"/>
      <c r="WF149" s="1"/>
      <c r="WG149" s="1"/>
      <c r="WH149" s="1"/>
      <c r="WI149" s="1"/>
      <c r="WJ149" s="1"/>
      <c r="WK149" s="1"/>
      <c r="WL149" s="1"/>
      <c r="WM149" s="1"/>
      <c r="WN149" s="1"/>
      <c r="WO149" s="1"/>
      <c r="WP149" s="1"/>
      <c r="WQ149" s="1"/>
      <c r="WR149" s="1"/>
      <c r="WS149" s="1"/>
      <c r="WT149" s="1"/>
      <c r="WU149" s="1"/>
      <c r="WV149" s="1"/>
      <c r="WW149" s="1"/>
      <c r="WX149" s="1"/>
      <c r="WY149" s="1"/>
      <c r="WZ149" s="1"/>
      <c r="XA149" s="1"/>
      <c r="XB149" s="1"/>
      <c r="XC149" s="1"/>
      <c r="XD149" s="1"/>
      <c r="XE149" s="1"/>
      <c r="XF149" s="1"/>
      <c r="XG149" s="1"/>
      <c r="XH149" s="1"/>
      <c r="XI149" s="1"/>
      <c r="XJ149" s="1"/>
      <c r="XK149" s="1"/>
      <c r="XL149" s="1"/>
      <c r="XM149" s="1"/>
      <c r="XN149" s="1"/>
      <c r="XO149" s="1"/>
      <c r="XP149" s="1"/>
      <c r="XQ149" s="1"/>
      <c r="XR149" s="1"/>
      <c r="XS149" s="1"/>
      <c r="XT149" s="1"/>
      <c r="XU149" s="1"/>
      <c r="XV149" s="1"/>
      <c r="XW149" s="1"/>
      <c r="XX149" s="1"/>
      <c r="XY149" s="1"/>
      <c r="XZ149" s="1"/>
      <c r="YA149" s="1"/>
      <c r="YB149" s="1"/>
      <c r="YC149" s="1"/>
      <c r="YD149" s="1"/>
      <c r="YE149" s="1"/>
      <c r="YF149" s="1"/>
      <c r="YG149" s="1"/>
      <c r="YH149" s="1"/>
      <c r="YI149" s="1"/>
      <c r="YJ149" s="1"/>
      <c r="YK149" s="1"/>
      <c r="YL149" s="1"/>
      <c r="YM149" s="1"/>
      <c r="YN149" s="1"/>
      <c r="YO149" s="1"/>
      <c r="YP149" s="1"/>
      <c r="YQ149" s="1"/>
      <c r="YR149" s="1"/>
      <c r="YS149" s="1"/>
      <c r="YT149" s="1"/>
      <c r="YU149" s="1"/>
      <c r="YV149" s="1"/>
      <c r="YW149" s="1"/>
      <c r="YX149" s="1"/>
      <c r="YY149" s="1"/>
      <c r="YZ149" s="1"/>
      <c r="ZA149" s="1"/>
      <c r="ZB149" s="1"/>
      <c r="ZC149" s="1"/>
      <c r="ZD149" s="1"/>
      <c r="ZE149" s="1"/>
      <c r="ZF149" s="1"/>
      <c r="ZG149" s="1"/>
      <c r="ZH149" s="1"/>
      <c r="ZI149" s="1"/>
      <c r="ZJ149" s="1"/>
      <c r="ZK149" s="1"/>
      <c r="ZL149" s="1"/>
      <c r="ZM149" s="1"/>
      <c r="ZN149" s="1"/>
      <c r="ZO149" s="1"/>
      <c r="ZP149" s="1"/>
      <c r="ZQ149" s="1"/>
      <c r="ZR149" s="1"/>
      <c r="ZS149" s="1"/>
      <c r="ZT149" s="1"/>
      <c r="ZU149" s="1"/>
      <c r="ZV149" s="1"/>
      <c r="ZW149" s="1"/>
      <c r="ZX149" s="1"/>
      <c r="ZY149" s="1"/>
      <c r="ZZ149" s="1"/>
      <c r="AAA149" s="1"/>
      <c r="AAB149" s="1"/>
      <c r="AAC149" s="1"/>
      <c r="AAD149" s="1"/>
      <c r="AAE149" s="1"/>
      <c r="AAF149" s="1"/>
      <c r="AAG149" s="1"/>
      <c r="AAH149" s="1"/>
      <c r="AAI149" s="1"/>
      <c r="AAJ149" s="1"/>
      <c r="AAK149" s="1"/>
      <c r="AAL149" s="1"/>
      <c r="AAM149" s="1"/>
      <c r="AAN149" s="1"/>
      <c r="AAO149" s="1"/>
      <c r="AAP149" s="1"/>
      <c r="AAQ149" s="1"/>
      <c r="AAR149" s="1"/>
      <c r="AAS149" s="1"/>
      <c r="AAT149" s="1"/>
      <c r="AAU149" s="1"/>
      <c r="AAV149" s="1"/>
      <c r="AAW149" s="1"/>
      <c r="AAX149" s="1"/>
      <c r="AAY149" s="1"/>
      <c r="AAZ149" s="1"/>
      <c r="ABA149" s="1"/>
      <c r="ABB149" s="1"/>
      <c r="ABC149" s="1"/>
      <c r="ABD149" s="1"/>
      <c r="ABE149" s="1"/>
      <c r="ABF149" s="1"/>
      <c r="ABG149" s="1"/>
      <c r="ABH149" s="1"/>
      <c r="ABI149" s="1"/>
      <c r="ABJ149" s="1"/>
      <c r="ABK149" s="1"/>
      <c r="ABL149" s="1"/>
      <c r="ABM149" s="1"/>
      <c r="ABN149" s="1"/>
      <c r="ABO149" s="1"/>
      <c r="ABP149" s="1"/>
      <c r="ABQ149" s="1"/>
      <c r="ABR149" s="1"/>
      <c r="ABS149" s="1"/>
      <c r="ABT149" s="1"/>
      <c r="ABU149" s="1"/>
      <c r="ABV149" s="1"/>
      <c r="ABW149" s="1"/>
      <c r="ABX149" s="1"/>
      <c r="ABY149" s="1"/>
      <c r="ABZ149" s="1"/>
      <c r="ACA149" s="1"/>
      <c r="ACB149" s="1"/>
      <c r="ACC149" s="1"/>
      <c r="ACD149" s="1"/>
      <c r="ACE149" s="1"/>
      <c r="ACF149" s="1"/>
      <c r="ACG149" s="1"/>
      <c r="ACH149" s="1"/>
      <c r="ACI149" s="1"/>
      <c r="ACJ149" s="1"/>
      <c r="ACK149" s="1"/>
      <c r="ACL149" s="1"/>
      <c r="ACM149" s="1"/>
      <c r="ACN149" s="1"/>
      <c r="ACO149" s="1"/>
      <c r="ACP149" s="1"/>
      <c r="ACQ149" s="1"/>
      <c r="ACR149" s="1"/>
      <c r="ACS149" s="1"/>
      <c r="ACT149" s="1"/>
      <c r="ACU149" s="1"/>
      <c r="ACV149" s="1"/>
      <c r="ACW149" s="1"/>
      <c r="ACX149" s="1"/>
      <c r="ACY149" s="1"/>
      <c r="ACZ149" s="1"/>
      <c r="ADA149" s="1"/>
    </row>
    <row r="150" spans="1:781" s="76" customFormat="1" ht="39.6" customHeight="1" x14ac:dyDescent="0.3">
      <c r="A150" s="40">
        <v>3</v>
      </c>
      <c r="B150" s="21" t="s">
        <v>523</v>
      </c>
      <c r="C150" s="22" t="s">
        <v>61</v>
      </c>
      <c r="D150" s="23"/>
      <c r="E150" s="23"/>
      <c r="F150" s="23"/>
      <c r="G150" s="74"/>
      <c r="H150" s="23">
        <v>1</v>
      </c>
      <c r="I150" s="23" t="s">
        <v>41</v>
      </c>
      <c r="J150" s="23" t="s">
        <v>42</v>
      </c>
      <c r="K150" s="25">
        <v>2000</v>
      </c>
      <c r="L150" s="90">
        <v>36595</v>
      </c>
      <c r="M150" s="27">
        <v>20000</v>
      </c>
      <c r="N150" s="28"/>
      <c r="O150" s="28"/>
      <c r="P150" s="29" t="s">
        <v>524</v>
      </c>
      <c r="Q150" s="30" t="s">
        <v>525</v>
      </c>
      <c r="R150" s="31"/>
      <c r="S150" s="32" t="str">
        <f t="shared" si="16"/>
        <v>Pb Zn</v>
      </c>
      <c r="T150" s="33"/>
      <c r="U150" s="33"/>
      <c r="V150" s="33"/>
      <c r="W150" s="33"/>
      <c r="X150" s="33"/>
      <c r="Y150" s="33"/>
      <c r="Z150" s="33" t="s">
        <v>320</v>
      </c>
      <c r="AA150" s="1"/>
      <c r="AB150" s="34">
        <f t="shared" si="33"/>
        <v>1.0544891448251209E-2</v>
      </c>
      <c r="AC150" s="34">
        <f t="shared" si="34"/>
        <v>0</v>
      </c>
      <c r="AD150" s="34">
        <f t="shared" si="35"/>
        <v>0</v>
      </c>
      <c r="AE150" s="34">
        <f t="shared" si="36"/>
        <v>1.0544891448251209E-2</v>
      </c>
      <c r="AF150" s="35"/>
      <c r="AG150" s="35">
        <f t="shared" si="37"/>
        <v>0</v>
      </c>
      <c r="AH150" s="35">
        <f t="shared" si="38"/>
        <v>0</v>
      </c>
      <c r="AI150" s="35">
        <f t="shared" si="39"/>
        <v>1.0544891448251209E-2</v>
      </c>
      <c r="AK150" s="1"/>
      <c r="AL150" s="1"/>
      <c r="AM150" s="1"/>
      <c r="AN150" s="1"/>
      <c r="AO150" s="1"/>
      <c r="AP150" s="1"/>
      <c r="AQ150" s="1"/>
      <c r="AR150" s="1"/>
      <c r="AS150" s="1"/>
      <c r="AT150" s="1"/>
      <c r="AU150" s="1"/>
      <c r="AV150" s="1"/>
      <c r="AW150" s="1"/>
      <c r="AX150" s="1"/>
      <c r="AY150" s="1"/>
      <c r="AZ150" s="1"/>
      <c r="BA150" s="1"/>
      <c r="BB150" s="1"/>
      <c r="BC150" s="1"/>
      <c r="BD150" s="1"/>
      <c r="BE150" s="1"/>
      <c r="BF150" s="1"/>
      <c r="BG150" s="1"/>
      <c r="BH150" s="1"/>
      <c r="BI150" s="1"/>
      <c r="BJ150" s="1"/>
      <c r="BK150" s="1"/>
      <c r="BL150" s="1"/>
      <c r="BM150" s="1"/>
      <c r="BN150" s="1"/>
      <c r="BO150" s="1"/>
      <c r="BP150" s="1"/>
      <c r="BQ150" s="1"/>
      <c r="BR150" s="1"/>
      <c r="BS150" s="1"/>
      <c r="BT150" s="1"/>
      <c r="BU150" s="1"/>
      <c r="BV150" s="1"/>
      <c r="BW150" s="1"/>
      <c r="BX150" s="1"/>
      <c r="BY150" s="1"/>
      <c r="BZ150" s="1"/>
      <c r="CA150" s="1"/>
      <c r="CB150" s="1"/>
      <c r="CC150" s="1"/>
      <c r="CD150" s="1"/>
      <c r="CE150" s="1"/>
      <c r="CF150" s="1"/>
      <c r="CG150" s="1"/>
      <c r="CH150" s="1"/>
      <c r="CI150" s="1"/>
      <c r="CJ150" s="1"/>
      <c r="CK150" s="1"/>
      <c r="CL150" s="1"/>
      <c r="CM150" s="1"/>
      <c r="CN150" s="1"/>
      <c r="CO150" s="1"/>
      <c r="CP150" s="1"/>
      <c r="CQ150" s="1"/>
      <c r="CR150" s="1"/>
      <c r="CS150" s="1"/>
      <c r="CT150" s="1"/>
      <c r="CU150" s="1"/>
      <c r="CV150" s="1"/>
      <c r="CW150" s="1"/>
      <c r="CX150" s="1"/>
      <c r="CY150" s="1"/>
      <c r="CZ150" s="1"/>
      <c r="DA150" s="1"/>
      <c r="DB150" s="1"/>
      <c r="DC150" s="1"/>
      <c r="DD150" s="1"/>
      <c r="DE150" s="1"/>
      <c r="DF150" s="1"/>
      <c r="DG150" s="1"/>
      <c r="DH150" s="1"/>
      <c r="DI150" s="1"/>
      <c r="DJ150" s="1"/>
      <c r="DK150" s="1"/>
      <c r="DL150" s="1"/>
      <c r="DM150" s="1"/>
      <c r="DN150" s="1"/>
      <c r="DO150" s="1"/>
      <c r="DP150" s="1"/>
      <c r="DQ150" s="1"/>
      <c r="DR150" s="1"/>
      <c r="DS150" s="1"/>
      <c r="DT150" s="1"/>
      <c r="DU150" s="1"/>
      <c r="DV150" s="1"/>
      <c r="DW150" s="1"/>
      <c r="DX150" s="1"/>
      <c r="DY150" s="1"/>
      <c r="DZ150" s="1"/>
      <c r="EA150" s="1"/>
      <c r="EB150" s="1"/>
      <c r="EC150" s="1"/>
      <c r="ED150" s="1"/>
      <c r="EE150" s="1"/>
      <c r="EF150" s="1"/>
      <c r="EG150" s="1"/>
      <c r="EH150" s="1"/>
      <c r="EI150" s="1"/>
      <c r="EJ150" s="1"/>
      <c r="EK150" s="1"/>
      <c r="EL150" s="1"/>
      <c r="EM150" s="1"/>
      <c r="EN150" s="1"/>
      <c r="EO150" s="1"/>
      <c r="EP150" s="1"/>
      <c r="EQ150" s="1"/>
      <c r="ER150" s="1"/>
      <c r="ES150" s="1"/>
      <c r="ET150" s="1"/>
      <c r="EU150" s="1"/>
      <c r="EV150" s="1"/>
      <c r="EW150" s="1"/>
      <c r="EX150" s="1"/>
      <c r="EY150" s="1"/>
      <c r="EZ150" s="1"/>
      <c r="FA150" s="1"/>
      <c r="FB150" s="1"/>
      <c r="FC150" s="1"/>
      <c r="FD150" s="1"/>
      <c r="FE150" s="1"/>
      <c r="FF150" s="1"/>
      <c r="FG150" s="1"/>
      <c r="FH150" s="1"/>
      <c r="FI150" s="1"/>
      <c r="FJ150" s="1"/>
      <c r="FK150" s="1"/>
      <c r="FL150" s="1"/>
      <c r="FM150" s="1"/>
      <c r="FN150" s="1"/>
      <c r="FO150" s="1"/>
      <c r="FP150" s="1"/>
      <c r="FQ150" s="1"/>
      <c r="FR150" s="1"/>
      <c r="FS150" s="1"/>
      <c r="FT150" s="1"/>
      <c r="FU150" s="1"/>
      <c r="FV150" s="1"/>
      <c r="FW150" s="1"/>
      <c r="FX150" s="1"/>
      <c r="FY150" s="1"/>
      <c r="FZ150" s="1"/>
      <c r="GA150" s="1"/>
      <c r="GB150" s="1"/>
      <c r="GC150" s="1"/>
      <c r="GD150" s="1"/>
      <c r="GE150" s="1"/>
      <c r="GF150" s="1"/>
      <c r="GG150" s="1"/>
      <c r="GH150" s="1"/>
      <c r="GI150" s="1"/>
      <c r="GJ150" s="1"/>
      <c r="GK150" s="1"/>
      <c r="GL150" s="1"/>
      <c r="GM150" s="1"/>
      <c r="GN150" s="1"/>
      <c r="GO150" s="1"/>
      <c r="GP150" s="1"/>
      <c r="GQ150" s="1"/>
      <c r="GR150" s="1"/>
      <c r="GS150" s="1"/>
      <c r="GT150" s="1"/>
      <c r="GU150" s="1"/>
      <c r="GV150" s="1"/>
      <c r="GW150" s="1"/>
      <c r="GX150" s="1"/>
      <c r="GY150" s="1"/>
      <c r="GZ150" s="1"/>
      <c r="HA150" s="1"/>
      <c r="HB150" s="1"/>
      <c r="HC150" s="1"/>
      <c r="HD150" s="1"/>
      <c r="HE150" s="1"/>
      <c r="HF150" s="1"/>
      <c r="HG150" s="1"/>
      <c r="HH150" s="1"/>
      <c r="HI150" s="1"/>
      <c r="HJ150" s="1"/>
      <c r="HK150" s="1"/>
      <c r="HL150" s="1"/>
      <c r="HM150" s="1"/>
      <c r="HN150" s="1"/>
      <c r="HO150" s="1"/>
      <c r="HP150" s="1"/>
      <c r="HQ150" s="1"/>
      <c r="HR150" s="1"/>
      <c r="HS150" s="1"/>
      <c r="HT150" s="1"/>
      <c r="HU150" s="1"/>
      <c r="HV150" s="1"/>
      <c r="HW150" s="1"/>
      <c r="HX150" s="1"/>
      <c r="HY150" s="1"/>
      <c r="HZ150" s="1"/>
      <c r="IA150" s="1"/>
      <c r="IB150" s="1"/>
      <c r="IC150" s="1"/>
      <c r="ID150" s="1"/>
      <c r="IE150" s="1"/>
      <c r="IF150" s="1"/>
      <c r="IG150" s="1"/>
      <c r="IH150" s="1"/>
      <c r="II150" s="1"/>
      <c r="IJ150" s="1"/>
      <c r="IK150" s="1"/>
      <c r="IL150" s="1"/>
      <c r="IM150" s="1"/>
      <c r="IN150" s="1"/>
      <c r="IO150" s="1"/>
      <c r="IP150" s="1"/>
      <c r="IQ150" s="1"/>
      <c r="IR150" s="1"/>
      <c r="IS150" s="1"/>
      <c r="IT150" s="1"/>
      <c r="IU150" s="1"/>
      <c r="IV150" s="1"/>
      <c r="IW150" s="1"/>
      <c r="IX150" s="1"/>
      <c r="IY150" s="1"/>
      <c r="IZ150" s="1"/>
      <c r="JA150" s="1"/>
      <c r="JB150" s="1"/>
      <c r="JC150" s="1"/>
      <c r="JD150" s="1"/>
      <c r="JE150" s="1"/>
      <c r="JF150" s="1"/>
      <c r="JG150" s="1"/>
      <c r="JH150" s="1"/>
      <c r="JI150" s="1"/>
      <c r="JJ150" s="1"/>
      <c r="JK150" s="1"/>
      <c r="JL150" s="1"/>
      <c r="JM150" s="1"/>
      <c r="JN150" s="1"/>
      <c r="JO150" s="1"/>
      <c r="JP150" s="1"/>
      <c r="JQ150" s="1"/>
      <c r="JR150" s="1"/>
      <c r="JS150" s="1"/>
      <c r="JT150" s="1"/>
      <c r="JU150" s="1"/>
      <c r="JV150" s="1"/>
      <c r="JW150" s="1"/>
      <c r="JX150" s="1"/>
      <c r="JY150" s="1"/>
      <c r="JZ150" s="1"/>
      <c r="KA150" s="1"/>
      <c r="KB150" s="1"/>
      <c r="KC150" s="1"/>
      <c r="KD150" s="1"/>
      <c r="KE150" s="1"/>
      <c r="KF150" s="1"/>
      <c r="KG150" s="1"/>
      <c r="KH150" s="1"/>
      <c r="KI150" s="1"/>
      <c r="KJ150" s="1"/>
      <c r="KK150" s="1"/>
      <c r="KL150" s="1"/>
      <c r="KM150" s="1"/>
      <c r="KN150" s="1"/>
      <c r="KO150" s="1"/>
      <c r="KP150" s="1"/>
      <c r="KQ150" s="1"/>
      <c r="KR150" s="1"/>
      <c r="KS150" s="1"/>
      <c r="KT150" s="1"/>
      <c r="KU150" s="1"/>
      <c r="KV150" s="1"/>
      <c r="KW150" s="1"/>
      <c r="KX150" s="1"/>
      <c r="KY150" s="1"/>
      <c r="KZ150" s="1"/>
      <c r="LA150" s="1"/>
      <c r="LB150" s="1"/>
      <c r="LC150" s="1"/>
      <c r="LD150" s="1"/>
      <c r="LE150" s="1"/>
      <c r="LF150" s="1"/>
      <c r="LG150" s="1"/>
      <c r="LH150" s="1"/>
      <c r="LI150" s="1"/>
      <c r="LJ150" s="1"/>
      <c r="LK150" s="1"/>
      <c r="LL150" s="1"/>
      <c r="LM150" s="1"/>
      <c r="LN150" s="1"/>
      <c r="LO150" s="1"/>
      <c r="LP150" s="1"/>
      <c r="LQ150" s="1"/>
      <c r="LR150" s="1"/>
      <c r="LS150" s="1"/>
      <c r="LT150" s="1"/>
      <c r="LU150" s="1"/>
      <c r="LV150" s="1"/>
      <c r="LW150" s="1"/>
      <c r="LX150" s="1"/>
      <c r="LY150" s="1"/>
      <c r="LZ150" s="1"/>
      <c r="MA150" s="1"/>
      <c r="MB150" s="1"/>
      <c r="MC150" s="1"/>
      <c r="MD150" s="1"/>
      <c r="ME150" s="1"/>
      <c r="MF150" s="1"/>
      <c r="MG150" s="1"/>
      <c r="MH150" s="1"/>
      <c r="MI150" s="1"/>
      <c r="MJ150" s="1"/>
      <c r="MK150" s="1"/>
      <c r="ML150" s="1"/>
      <c r="MM150" s="1"/>
      <c r="MN150" s="1"/>
      <c r="MO150" s="1"/>
      <c r="MP150" s="1"/>
      <c r="MQ150" s="1"/>
      <c r="MR150" s="1"/>
      <c r="MS150" s="1"/>
      <c r="MT150" s="1"/>
      <c r="MU150" s="1"/>
      <c r="MV150" s="1"/>
      <c r="MW150" s="1"/>
      <c r="MX150" s="1"/>
      <c r="MY150" s="1"/>
      <c r="MZ150" s="1"/>
      <c r="NA150" s="1"/>
      <c r="NB150" s="1"/>
      <c r="NC150" s="1"/>
      <c r="ND150" s="1"/>
      <c r="NE150" s="1"/>
      <c r="NF150" s="1"/>
      <c r="NG150" s="1"/>
      <c r="NH150" s="1"/>
      <c r="NI150" s="1"/>
      <c r="NJ150" s="1"/>
      <c r="NK150" s="1"/>
      <c r="NL150" s="1"/>
      <c r="NM150" s="1"/>
      <c r="NN150" s="1"/>
      <c r="NO150" s="1"/>
      <c r="NP150" s="1"/>
      <c r="NQ150" s="1"/>
      <c r="NR150" s="1"/>
      <c r="NS150" s="1"/>
      <c r="NT150" s="1"/>
      <c r="NU150" s="1"/>
      <c r="NV150" s="1"/>
      <c r="NW150" s="1"/>
      <c r="NX150" s="1"/>
      <c r="NY150" s="1"/>
      <c r="NZ150" s="1"/>
      <c r="OA150" s="1"/>
      <c r="OB150" s="1"/>
      <c r="OC150" s="1"/>
      <c r="OD150" s="1"/>
      <c r="OE150" s="1"/>
      <c r="OF150" s="1"/>
      <c r="OG150" s="1"/>
      <c r="OH150" s="1"/>
      <c r="OI150" s="1"/>
      <c r="OJ150" s="1"/>
      <c r="OK150" s="1"/>
      <c r="OL150" s="1"/>
      <c r="OM150" s="1"/>
      <c r="ON150" s="1"/>
      <c r="OO150" s="1"/>
      <c r="OP150" s="1"/>
      <c r="OQ150" s="1"/>
      <c r="OR150" s="1"/>
      <c r="OS150" s="1"/>
      <c r="OT150" s="1"/>
      <c r="OU150" s="1"/>
      <c r="OV150" s="1"/>
      <c r="OW150" s="1"/>
      <c r="OX150" s="1"/>
      <c r="OY150" s="1"/>
      <c r="OZ150" s="1"/>
      <c r="PA150" s="1"/>
      <c r="PB150" s="1"/>
      <c r="PC150" s="1"/>
      <c r="PD150" s="1"/>
      <c r="PE150" s="1"/>
      <c r="PF150" s="1"/>
      <c r="PG150" s="1"/>
      <c r="PH150" s="1"/>
      <c r="PI150" s="1"/>
      <c r="PJ150" s="1"/>
      <c r="PK150" s="1"/>
      <c r="PL150" s="1"/>
      <c r="PM150" s="1"/>
      <c r="PN150" s="1"/>
      <c r="PO150" s="1"/>
      <c r="PP150" s="1"/>
      <c r="PQ150" s="1"/>
      <c r="PR150" s="1"/>
      <c r="PS150" s="1"/>
      <c r="PT150" s="1"/>
      <c r="PU150" s="1"/>
      <c r="PV150" s="1"/>
      <c r="PW150" s="1"/>
      <c r="PX150" s="1"/>
      <c r="PY150" s="1"/>
      <c r="PZ150" s="1"/>
      <c r="QA150" s="1"/>
      <c r="QB150" s="1"/>
      <c r="QC150" s="1"/>
      <c r="QD150" s="1"/>
      <c r="QE150" s="1"/>
      <c r="QF150" s="1"/>
      <c r="QG150" s="1"/>
      <c r="QH150" s="1"/>
      <c r="QI150" s="1"/>
      <c r="QJ150" s="1"/>
      <c r="QK150" s="1"/>
      <c r="QL150" s="1"/>
      <c r="QM150" s="1"/>
      <c r="QN150" s="1"/>
      <c r="QO150" s="1"/>
      <c r="QP150" s="1"/>
      <c r="QQ150" s="1"/>
      <c r="QR150" s="1"/>
      <c r="QS150" s="1"/>
      <c r="QT150" s="1"/>
      <c r="QU150" s="1"/>
      <c r="QV150" s="1"/>
      <c r="QW150" s="1"/>
      <c r="QX150" s="1"/>
      <c r="QY150" s="1"/>
      <c r="QZ150" s="1"/>
      <c r="RA150" s="1"/>
      <c r="RB150" s="1"/>
      <c r="RC150" s="1"/>
      <c r="RD150" s="1"/>
      <c r="RE150" s="1"/>
      <c r="RF150" s="1"/>
      <c r="RG150" s="1"/>
      <c r="RH150" s="1"/>
      <c r="RI150" s="1"/>
      <c r="RJ150" s="1"/>
      <c r="RK150" s="1"/>
      <c r="RL150" s="1"/>
      <c r="RM150" s="1"/>
      <c r="RN150" s="1"/>
      <c r="RO150" s="1"/>
      <c r="RP150" s="1"/>
      <c r="RQ150" s="1"/>
      <c r="RR150" s="1"/>
      <c r="RS150" s="1"/>
      <c r="RT150" s="1"/>
      <c r="RU150" s="1"/>
      <c r="RV150" s="1"/>
      <c r="RW150" s="1"/>
      <c r="RX150" s="1"/>
      <c r="RY150" s="1"/>
      <c r="RZ150" s="1"/>
      <c r="SA150" s="1"/>
      <c r="SB150" s="1"/>
      <c r="SC150" s="1"/>
      <c r="SD150" s="1"/>
      <c r="SE150" s="1"/>
      <c r="SF150" s="1"/>
      <c r="SG150" s="1"/>
      <c r="SH150" s="1"/>
      <c r="SI150" s="1"/>
      <c r="SJ150" s="1"/>
      <c r="SK150" s="1"/>
      <c r="SL150" s="1"/>
      <c r="SM150" s="1"/>
      <c r="SN150" s="1"/>
      <c r="SO150" s="1"/>
      <c r="SP150" s="1"/>
      <c r="SQ150" s="1"/>
      <c r="SR150" s="1"/>
      <c r="SS150" s="1"/>
      <c r="ST150" s="1"/>
      <c r="SU150" s="1"/>
      <c r="SV150" s="1"/>
      <c r="SW150" s="1"/>
      <c r="SX150" s="1"/>
      <c r="SY150" s="1"/>
      <c r="SZ150" s="1"/>
      <c r="TA150" s="1"/>
      <c r="TB150" s="1"/>
      <c r="TC150" s="1"/>
      <c r="TD150" s="1"/>
      <c r="TE150" s="1"/>
      <c r="TF150" s="1"/>
      <c r="TG150" s="1"/>
      <c r="TH150" s="1"/>
      <c r="TI150" s="1"/>
      <c r="TJ150" s="1"/>
      <c r="TK150" s="1"/>
      <c r="TL150" s="1"/>
      <c r="TM150" s="1"/>
      <c r="TN150" s="1"/>
      <c r="TO150" s="1"/>
      <c r="TP150" s="1"/>
      <c r="TQ150" s="1"/>
      <c r="TR150" s="1"/>
      <c r="TS150" s="1"/>
      <c r="TT150" s="1"/>
      <c r="TU150" s="1"/>
      <c r="TV150" s="1"/>
      <c r="TW150" s="1"/>
      <c r="TX150" s="1"/>
      <c r="TY150" s="1"/>
      <c r="TZ150" s="1"/>
      <c r="UA150" s="1"/>
      <c r="UB150" s="1"/>
      <c r="UC150" s="1"/>
      <c r="UD150" s="1"/>
      <c r="UE150" s="1"/>
      <c r="UF150" s="1"/>
      <c r="UG150" s="1"/>
      <c r="UH150" s="1"/>
      <c r="UI150" s="1"/>
      <c r="UJ150" s="1"/>
      <c r="UK150" s="1"/>
      <c r="UL150" s="1"/>
      <c r="UM150" s="1"/>
      <c r="UN150" s="1"/>
      <c r="UO150" s="1"/>
      <c r="UP150" s="1"/>
      <c r="UQ150" s="1"/>
      <c r="UR150" s="1"/>
      <c r="US150" s="1"/>
      <c r="UT150" s="1"/>
      <c r="UU150" s="1"/>
      <c r="UV150" s="1"/>
      <c r="UW150" s="1"/>
      <c r="UX150" s="1"/>
      <c r="UY150" s="1"/>
      <c r="UZ150" s="1"/>
      <c r="VA150" s="1"/>
      <c r="VB150" s="1"/>
      <c r="VC150" s="1"/>
      <c r="VD150" s="1"/>
      <c r="VE150" s="1"/>
      <c r="VF150" s="1"/>
      <c r="VG150" s="1"/>
      <c r="VH150" s="1"/>
      <c r="VI150" s="1"/>
      <c r="VJ150" s="1"/>
      <c r="VK150" s="1"/>
      <c r="VL150" s="1"/>
      <c r="VM150" s="1"/>
      <c r="VN150" s="1"/>
      <c r="VO150" s="1"/>
      <c r="VP150" s="1"/>
      <c r="VQ150" s="1"/>
      <c r="VR150" s="1"/>
      <c r="VS150" s="1"/>
      <c r="VT150" s="1"/>
      <c r="VU150" s="1"/>
      <c r="VV150" s="1"/>
      <c r="VW150" s="1"/>
      <c r="VX150" s="1"/>
      <c r="VY150" s="1"/>
      <c r="VZ150" s="1"/>
      <c r="WA150" s="1"/>
      <c r="WB150" s="1"/>
      <c r="WC150" s="1"/>
      <c r="WD150" s="1"/>
      <c r="WE150" s="1"/>
      <c r="WF150" s="1"/>
      <c r="WG150" s="1"/>
      <c r="WH150" s="1"/>
      <c r="WI150" s="1"/>
      <c r="WJ150" s="1"/>
      <c r="WK150" s="1"/>
      <c r="WL150" s="1"/>
      <c r="WM150" s="1"/>
      <c r="WN150" s="1"/>
      <c r="WO150" s="1"/>
      <c r="WP150" s="1"/>
      <c r="WQ150" s="1"/>
      <c r="WR150" s="1"/>
      <c r="WS150" s="1"/>
      <c r="WT150" s="1"/>
      <c r="WU150" s="1"/>
      <c r="WV150" s="1"/>
      <c r="WW150" s="1"/>
      <c r="WX150" s="1"/>
      <c r="WY150" s="1"/>
      <c r="WZ150" s="1"/>
      <c r="XA150" s="1"/>
      <c r="XB150" s="1"/>
      <c r="XC150" s="1"/>
      <c r="XD150" s="1"/>
      <c r="XE150" s="1"/>
      <c r="XF150" s="1"/>
      <c r="XG150" s="1"/>
      <c r="XH150" s="1"/>
      <c r="XI150" s="1"/>
      <c r="XJ150" s="1"/>
      <c r="XK150" s="1"/>
      <c r="XL150" s="1"/>
      <c r="XM150" s="1"/>
      <c r="XN150" s="1"/>
      <c r="XO150" s="1"/>
      <c r="XP150" s="1"/>
      <c r="XQ150" s="1"/>
      <c r="XR150" s="1"/>
      <c r="XS150" s="1"/>
      <c r="XT150" s="1"/>
      <c r="XU150" s="1"/>
      <c r="XV150" s="1"/>
      <c r="XW150" s="1"/>
      <c r="XX150" s="1"/>
      <c r="XY150" s="1"/>
      <c r="XZ150" s="1"/>
      <c r="YA150" s="1"/>
      <c r="YB150" s="1"/>
      <c r="YC150" s="1"/>
      <c r="YD150" s="1"/>
      <c r="YE150" s="1"/>
      <c r="YF150" s="1"/>
      <c r="YG150" s="1"/>
      <c r="YH150" s="1"/>
      <c r="YI150" s="1"/>
      <c r="YJ150" s="1"/>
      <c r="YK150" s="1"/>
      <c r="YL150" s="1"/>
      <c r="YM150" s="1"/>
      <c r="YN150" s="1"/>
      <c r="YO150" s="1"/>
      <c r="YP150" s="1"/>
      <c r="YQ150" s="1"/>
      <c r="YR150" s="1"/>
      <c r="YS150" s="1"/>
      <c r="YT150" s="1"/>
      <c r="YU150" s="1"/>
      <c r="YV150" s="1"/>
      <c r="YW150" s="1"/>
      <c r="YX150" s="1"/>
      <c r="YY150" s="1"/>
      <c r="YZ150" s="1"/>
      <c r="ZA150" s="1"/>
      <c r="ZB150" s="1"/>
      <c r="ZC150" s="1"/>
      <c r="ZD150" s="1"/>
      <c r="ZE150" s="1"/>
      <c r="ZF150" s="1"/>
      <c r="ZG150" s="1"/>
      <c r="ZH150" s="1"/>
      <c r="ZI150" s="1"/>
      <c r="ZJ150" s="1"/>
      <c r="ZK150" s="1"/>
      <c r="ZL150" s="1"/>
      <c r="ZM150" s="1"/>
      <c r="ZN150" s="1"/>
      <c r="ZO150" s="1"/>
      <c r="ZP150" s="1"/>
      <c r="ZQ150" s="1"/>
      <c r="ZR150" s="1"/>
      <c r="ZS150" s="1"/>
      <c r="ZT150" s="1"/>
      <c r="ZU150" s="1"/>
      <c r="ZV150" s="1"/>
      <c r="ZW150" s="1"/>
      <c r="ZX150" s="1"/>
      <c r="ZY150" s="1"/>
      <c r="ZZ150" s="1"/>
      <c r="AAA150" s="1"/>
      <c r="AAB150" s="1"/>
      <c r="AAC150" s="1"/>
      <c r="AAD150" s="1"/>
      <c r="AAE150" s="1"/>
      <c r="AAF150" s="1"/>
      <c r="AAG150" s="1"/>
      <c r="AAH150" s="1"/>
      <c r="AAI150" s="1"/>
      <c r="AAJ150" s="1"/>
      <c r="AAK150" s="1"/>
      <c r="AAL150" s="1"/>
      <c r="AAM150" s="1"/>
      <c r="AAN150" s="1"/>
      <c r="AAO150" s="1"/>
      <c r="AAP150" s="1"/>
      <c r="AAQ150" s="1"/>
      <c r="AAR150" s="1"/>
      <c r="AAS150" s="1"/>
      <c r="AAT150" s="1"/>
      <c r="AAU150" s="1"/>
      <c r="AAV150" s="1"/>
      <c r="AAW150" s="1"/>
      <c r="AAX150" s="1"/>
      <c r="AAY150" s="1"/>
      <c r="AAZ150" s="1"/>
      <c r="ABA150" s="1"/>
      <c r="ABB150" s="1"/>
      <c r="ABC150" s="1"/>
      <c r="ABD150" s="1"/>
      <c r="ABE150" s="1"/>
      <c r="ABF150" s="1"/>
      <c r="ABG150" s="1"/>
      <c r="ABH150" s="1"/>
      <c r="ABI150" s="1"/>
      <c r="ABJ150" s="1"/>
      <c r="ABK150" s="1"/>
      <c r="ABL150" s="1"/>
      <c r="ABM150" s="1"/>
      <c r="ABN150" s="1"/>
      <c r="ABO150" s="1"/>
      <c r="ABP150" s="1"/>
      <c r="ABQ150" s="1"/>
      <c r="ABR150" s="1"/>
      <c r="ABS150" s="1"/>
      <c r="ABT150" s="1"/>
      <c r="ABU150" s="1"/>
      <c r="ABV150" s="1"/>
      <c r="ABW150" s="1"/>
      <c r="ABX150" s="1"/>
      <c r="ABY150" s="1"/>
      <c r="ABZ150" s="1"/>
      <c r="ACA150" s="1"/>
      <c r="ACB150" s="1"/>
      <c r="ACC150" s="1"/>
      <c r="ACD150" s="1"/>
      <c r="ACE150" s="1"/>
      <c r="ACF150" s="1"/>
      <c r="ACG150" s="1"/>
      <c r="ACH150" s="1"/>
      <c r="ACI150" s="1"/>
      <c r="ACJ150" s="1"/>
      <c r="ACK150" s="1"/>
      <c r="ACL150" s="1"/>
      <c r="ACM150" s="1"/>
      <c r="ACN150" s="1"/>
      <c r="ACO150" s="1"/>
      <c r="ACP150" s="1"/>
      <c r="ACQ150" s="1"/>
      <c r="ACR150" s="1"/>
      <c r="ACS150" s="1"/>
      <c r="ACT150" s="1"/>
      <c r="ACU150" s="1"/>
      <c r="ACV150" s="1"/>
      <c r="ACW150" s="1"/>
      <c r="ACX150" s="1"/>
      <c r="ACY150" s="1"/>
      <c r="ACZ150" s="1"/>
      <c r="ADA150" s="1"/>
    </row>
    <row r="151" spans="1:781" s="76" customFormat="1" ht="36" x14ac:dyDescent="0.3">
      <c r="A151" s="36">
        <v>1</v>
      </c>
      <c r="B151" s="21" t="s">
        <v>526</v>
      </c>
      <c r="C151" s="22" t="s">
        <v>65</v>
      </c>
      <c r="D151" s="23" t="s">
        <v>527</v>
      </c>
      <c r="E151" s="23" t="s">
        <v>222</v>
      </c>
      <c r="F151" s="23">
        <v>7</v>
      </c>
      <c r="G151" s="74">
        <v>800000</v>
      </c>
      <c r="H151" s="23">
        <v>1</v>
      </c>
      <c r="I151" s="23" t="s">
        <v>41</v>
      </c>
      <c r="J151" s="23" t="s">
        <v>47</v>
      </c>
      <c r="K151" s="25">
        <v>2000</v>
      </c>
      <c r="L151" s="26">
        <v>36555</v>
      </c>
      <c r="M151" s="27">
        <v>100000</v>
      </c>
      <c r="N151" s="28">
        <v>100</v>
      </c>
      <c r="O151" s="28"/>
      <c r="P151" s="29" t="s">
        <v>528</v>
      </c>
      <c r="Q151" s="30" t="s">
        <v>529</v>
      </c>
      <c r="R151" s="31" t="s">
        <v>530</v>
      </c>
      <c r="S151" s="32" t="str">
        <f t="shared" si="16"/>
        <v>Au</v>
      </c>
      <c r="T151" s="33"/>
      <c r="U151" s="33"/>
      <c r="V151" s="33"/>
      <c r="W151" s="33"/>
      <c r="X151" s="33">
        <v>1999</v>
      </c>
      <c r="Y151" s="33"/>
      <c r="Z151" s="33" t="s">
        <v>531</v>
      </c>
      <c r="AA151" s="1"/>
      <c r="AB151" s="34">
        <f t="shared" si="33"/>
        <v>5.2724457241256045E-2</v>
      </c>
      <c r="AC151" s="34">
        <f t="shared" si="34"/>
        <v>2.5641025641025643</v>
      </c>
      <c r="AD151" s="34">
        <f t="shared" si="35"/>
        <v>0</v>
      </c>
      <c r="AE151" s="34">
        <f t="shared" si="36"/>
        <v>2.6168270213438203</v>
      </c>
      <c r="AF151" s="35"/>
      <c r="AG151" s="35">
        <f t="shared" si="37"/>
        <v>2.6168270213438203</v>
      </c>
      <c r="AH151" s="35">
        <f t="shared" si="38"/>
        <v>0</v>
      </c>
      <c r="AI151" s="35">
        <f t="shared" si="39"/>
        <v>0</v>
      </c>
      <c r="AK151" s="1"/>
      <c r="AL151" s="1"/>
      <c r="AM151" s="1"/>
      <c r="AN151" s="1"/>
      <c r="AO151" s="1"/>
      <c r="AP151" s="1"/>
      <c r="AQ151" s="1"/>
      <c r="AR151" s="1"/>
      <c r="AS151" s="1"/>
      <c r="AT151" s="1"/>
      <c r="AU151" s="1"/>
      <c r="AV151" s="1"/>
      <c r="AW151" s="1"/>
      <c r="AX151" s="1"/>
      <c r="AY151" s="1"/>
      <c r="AZ151" s="1"/>
      <c r="BA151" s="1"/>
      <c r="BB151" s="1"/>
      <c r="BC151" s="1"/>
      <c r="BD151" s="1"/>
      <c r="BE151" s="1"/>
      <c r="BF151" s="1"/>
      <c r="BG151" s="1"/>
      <c r="BH151" s="1"/>
      <c r="BI151" s="1"/>
      <c r="BJ151" s="1"/>
      <c r="BK151" s="1"/>
      <c r="BL151" s="1"/>
      <c r="BM151" s="1"/>
      <c r="BN151" s="1"/>
      <c r="BO151" s="1"/>
      <c r="BP151" s="1"/>
      <c r="BQ151" s="1"/>
      <c r="BR151" s="1"/>
      <c r="BS151" s="1"/>
      <c r="BT151" s="1"/>
      <c r="BU151" s="1"/>
      <c r="BV151" s="1"/>
      <c r="BW151" s="1"/>
      <c r="BX151" s="1"/>
      <c r="BY151" s="1"/>
      <c r="BZ151" s="1"/>
      <c r="CA151" s="1"/>
      <c r="CB151" s="1"/>
      <c r="CC151" s="1"/>
      <c r="CD151" s="1"/>
      <c r="CE151" s="1"/>
      <c r="CF151" s="1"/>
      <c r="CG151" s="1"/>
      <c r="CH151" s="1"/>
      <c r="CI151" s="1"/>
      <c r="CJ151" s="1"/>
      <c r="CK151" s="1"/>
      <c r="CL151" s="1"/>
      <c r="CM151" s="1"/>
      <c r="CN151" s="1"/>
      <c r="CO151" s="1"/>
      <c r="CP151" s="1"/>
      <c r="CQ151" s="1"/>
      <c r="CR151" s="1"/>
      <c r="CS151" s="1"/>
      <c r="CT151" s="1"/>
      <c r="CU151" s="1"/>
      <c r="CV151" s="1"/>
      <c r="CW151" s="1"/>
      <c r="CX151" s="1"/>
      <c r="CY151" s="1"/>
      <c r="CZ151" s="1"/>
      <c r="DA151" s="1"/>
      <c r="DB151" s="1"/>
      <c r="DC151" s="1"/>
      <c r="DD151" s="1"/>
      <c r="DE151" s="1"/>
      <c r="DF151" s="1"/>
      <c r="DG151" s="1"/>
      <c r="DH151" s="1"/>
      <c r="DI151" s="1"/>
      <c r="DJ151" s="1"/>
      <c r="DK151" s="1"/>
      <c r="DL151" s="1"/>
      <c r="DM151" s="1"/>
      <c r="DN151" s="1"/>
      <c r="DO151" s="1"/>
      <c r="DP151" s="1"/>
      <c r="DQ151" s="1"/>
      <c r="DR151" s="1"/>
      <c r="DS151" s="1"/>
      <c r="DT151" s="1"/>
      <c r="DU151" s="1"/>
      <c r="DV151" s="1"/>
      <c r="DW151" s="1"/>
      <c r="DX151" s="1"/>
      <c r="DY151" s="1"/>
      <c r="DZ151" s="1"/>
      <c r="EA151" s="1"/>
      <c r="EB151" s="1"/>
      <c r="EC151" s="1"/>
      <c r="ED151" s="1"/>
      <c r="EE151" s="1"/>
      <c r="EF151" s="1"/>
      <c r="EG151" s="1"/>
      <c r="EH151" s="1"/>
      <c r="EI151" s="1"/>
      <c r="EJ151" s="1"/>
      <c r="EK151" s="1"/>
      <c r="EL151" s="1"/>
      <c r="EM151" s="1"/>
      <c r="EN151" s="1"/>
      <c r="EO151" s="1"/>
      <c r="EP151" s="1"/>
      <c r="EQ151" s="1"/>
      <c r="ER151" s="1"/>
      <c r="ES151" s="1"/>
      <c r="ET151" s="1"/>
      <c r="EU151" s="1"/>
      <c r="EV151" s="1"/>
      <c r="EW151" s="1"/>
      <c r="EX151" s="1"/>
      <c r="EY151" s="1"/>
      <c r="EZ151" s="1"/>
      <c r="FA151" s="1"/>
      <c r="FB151" s="1"/>
      <c r="FC151" s="1"/>
      <c r="FD151" s="1"/>
      <c r="FE151" s="1"/>
      <c r="FF151" s="1"/>
      <c r="FG151" s="1"/>
      <c r="FH151" s="1"/>
      <c r="FI151" s="1"/>
      <c r="FJ151" s="1"/>
      <c r="FK151" s="1"/>
      <c r="FL151" s="1"/>
      <c r="FM151" s="1"/>
      <c r="FN151" s="1"/>
      <c r="FO151" s="1"/>
      <c r="FP151" s="1"/>
      <c r="FQ151" s="1"/>
      <c r="FR151" s="1"/>
      <c r="FS151" s="1"/>
      <c r="FT151" s="1"/>
      <c r="FU151" s="1"/>
      <c r="FV151" s="1"/>
      <c r="FW151" s="1"/>
      <c r="FX151" s="1"/>
      <c r="FY151" s="1"/>
      <c r="FZ151" s="1"/>
      <c r="GA151" s="1"/>
      <c r="GB151" s="1"/>
      <c r="GC151" s="1"/>
      <c r="GD151" s="1"/>
      <c r="GE151" s="1"/>
      <c r="GF151" s="1"/>
      <c r="GG151" s="1"/>
      <c r="GH151" s="1"/>
      <c r="GI151" s="1"/>
      <c r="GJ151" s="1"/>
      <c r="GK151" s="1"/>
      <c r="GL151" s="1"/>
      <c r="GM151" s="1"/>
      <c r="GN151" s="1"/>
      <c r="GO151" s="1"/>
      <c r="GP151" s="1"/>
      <c r="GQ151" s="1"/>
      <c r="GR151" s="1"/>
      <c r="GS151" s="1"/>
      <c r="GT151" s="1"/>
      <c r="GU151" s="1"/>
      <c r="GV151" s="1"/>
      <c r="GW151" s="1"/>
      <c r="GX151" s="1"/>
      <c r="GY151" s="1"/>
      <c r="GZ151" s="1"/>
      <c r="HA151" s="1"/>
      <c r="HB151" s="1"/>
      <c r="HC151" s="1"/>
      <c r="HD151" s="1"/>
      <c r="HE151" s="1"/>
      <c r="HF151" s="1"/>
      <c r="HG151" s="1"/>
      <c r="HH151" s="1"/>
      <c r="HI151" s="1"/>
      <c r="HJ151" s="1"/>
      <c r="HK151" s="1"/>
      <c r="HL151" s="1"/>
      <c r="HM151" s="1"/>
      <c r="HN151" s="1"/>
      <c r="HO151" s="1"/>
      <c r="HP151" s="1"/>
      <c r="HQ151" s="1"/>
      <c r="HR151" s="1"/>
      <c r="HS151" s="1"/>
      <c r="HT151" s="1"/>
      <c r="HU151" s="1"/>
      <c r="HV151" s="1"/>
      <c r="HW151" s="1"/>
      <c r="HX151" s="1"/>
      <c r="HY151" s="1"/>
      <c r="HZ151" s="1"/>
      <c r="IA151" s="1"/>
      <c r="IB151" s="1"/>
      <c r="IC151" s="1"/>
      <c r="ID151" s="1"/>
      <c r="IE151" s="1"/>
      <c r="IF151" s="1"/>
      <c r="IG151" s="1"/>
      <c r="IH151" s="1"/>
      <c r="II151" s="1"/>
      <c r="IJ151" s="1"/>
      <c r="IK151" s="1"/>
      <c r="IL151" s="1"/>
      <c r="IM151" s="1"/>
      <c r="IN151" s="1"/>
      <c r="IO151" s="1"/>
      <c r="IP151" s="1"/>
      <c r="IQ151" s="1"/>
      <c r="IR151" s="1"/>
      <c r="IS151" s="1"/>
      <c r="IT151" s="1"/>
      <c r="IU151" s="1"/>
      <c r="IV151" s="1"/>
      <c r="IW151" s="1"/>
      <c r="IX151" s="1"/>
      <c r="IY151" s="1"/>
      <c r="IZ151" s="1"/>
      <c r="JA151" s="1"/>
      <c r="JB151" s="1"/>
      <c r="JC151" s="1"/>
      <c r="JD151" s="1"/>
      <c r="JE151" s="1"/>
      <c r="JF151" s="1"/>
      <c r="JG151" s="1"/>
      <c r="JH151" s="1"/>
      <c r="JI151" s="1"/>
      <c r="JJ151" s="1"/>
      <c r="JK151" s="1"/>
      <c r="JL151" s="1"/>
      <c r="JM151" s="1"/>
      <c r="JN151" s="1"/>
      <c r="JO151" s="1"/>
      <c r="JP151" s="1"/>
      <c r="JQ151" s="1"/>
      <c r="JR151" s="1"/>
      <c r="JS151" s="1"/>
      <c r="JT151" s="1"/>
      <c r="JU151" s="1"/>
      <c r="JV151" s="1"/>
      <c r="JW151" s="1"/>
      <c r="JX151" s="1"/>
      <c r="JY151" s="1"/>
      <c r="JZ151" s="1"/>
      <c r="KA151" s="1"/>
      <c r="KB151" s="1"/>
      <c r="KC151" s="1"/>
      <c r="KD151" s="1"/>
      <c r="KE151" s="1"/>
      <c r="KF151" s="1"/>
      <c r="KG151" s="1"/>
      <c r="KH151" s="1"/>
      <c r="KI151" s="1"/>
      <c r="KJ151" s="1"/>
      <c r="KK151" s="1"/>
      <c r="KL151" s="1"/>
      <c r="KM151" s="1"/>
      <c r="KN151" s="1"/>
      <c r="KO151" s="1"/>
      <c r="KP151" s="1"/>
      <c r="KQ151" s="1"/>
      <c r="KR151" s="1"/>
      <c r="KS151" s="1"/>
      <c r="KT151" s="1"/>
      <c r="KU151" s="1"/>
      <c r="KV151" s="1"/>
      <c r="KW151" s="1"/>
      <c r="KX151" s="1"/>
      <c r="KY151" s="1"/>
      <c r="KZ151" s="1"/>
      <c r="LA151" s="1"/>
      <c r="LB151" s="1"/>
      <c r="LC151" s="1"/>
      <c r="LD151" s="1"/>
      <c r="LE151" s="1"/>
      <c r="LF151" s="1"/>
      <c r="LG151" s="1"/>
      <c r="LH151" s="1"/>
      <c r="LI151" s="1"/>
      <c r="LJ151" s="1"/>
      <c r="LK151" s="1"/>
      <c r="LL151" s="1"/>
      <c r="LM151" s="1"/>
      <c r="LN151" s="1"/>
      <c r="LO151" s="1"/>
      <c r="LP151" s="1"/>
      <c r="LQ151" s="1"/>
      <c r="LR151" s="1"/>
      <c r="LS151" s="1"/>
      <c r="LT151" s="1"/>
      <c r="LU151" s="1"/>
      <c r="LV151" s="1"/>
      <c r="LW151" s="1"/>
      <c r="LX151" s="1"/>
      <c r="LY151" s="1"/>
      <c r="LZ151" s="1"/>
      <c r="MA151" s="1"/>
      <c r="MB151" s="1"/>
      <c r="MC151" s="1"/>
      <c r="MD151" s="1"/>
      <c r="ME151" s="1"/>
      <c r="MF151" s="1"/>
      <c r="MG151" s="1"/>
      <c r="MH151" s="1"/>
      <c r="MI151" s="1"/>
      <c r="MJ151" s="1"/>
      <c r="MK151" s="1"/>
      <c r="ML151" s="1"/>
      <c r="MM151" s="1"/>
      <c r="MN151" s="1"/>
      <c r="MO151" s="1"/>
      <c r="MP151" s="1"/>
      <c r="MQ151" s="1"/>
      <c r="MR151" s="1"/>
      <c r="MS151" s="1"/>
      <c r="MT151" s="1"/>
      <c r="MU151" s="1"/>
      <c r="MV151" s="1"/>
      <c r="MW151" s="1"/>
      <c r="MX151" s="1"/>
      <c r="MY151" s="1"/>
      <c r="MZ151" s="1"/>
      <c r="NA151" s="1"/>
      <c r="NB151" s="1"/>
      <c r="NC151" s="1"/>
      <c r="ND151" s="1"/>
      <c r="NE151" s="1"/>
      <c r="NF151" s="1"/>
      <c r="NG151" s="1"/>
      <c r="NH151" s="1"/>
      <c r="NI151" s="1"/>
      <c r="NJ151" s="1"/>
      <c r="NK151" s="1"/>
      <c r="NL151" s="1"/>
      <c r="NM151" s="1"/>
      <c r="NN151" s="1"/>
      <c r="NO151" s="1"/>
      <c r="NP151" s="1"/>
      <c r="NQ151" s="1"/>
      <c r="NR151" s="1"/>
      <c r="NS151" s="1"/>
      <c r="NT151" s="1"/>
      <c r="NU151" s="1"/>
      <c r="NV151" s="1"/>
      <c r="NW151" s="1"/>
      <c r="NX151" s="1"/>
      <c r="NY151" s="1"/>
      <c r="NZ151" s="1"/>
      <c r="OA151" s="1"/>
      <c r="OB151" s="1"/>
      <c r="OC151" s="1"/>
      <c r="OD151" s="1"/>
      <c r="OE151" s="1"/>
      <c r="OF151" s="1"/>
      <c r="OG151" s="1"/>
      <c r="OH151" s="1"/>
      <c r="OI151" s="1"/>
      <c r="OJ151" s="1"/>
      <c r="OK151" s="1"/>
      <c r="OL151" s="1"/>
      <c r="OM151" s="1"/>
      <c r="ON151" s="1"/>
      <c r="OO151" s="1"/>
      <c r="OP151" s="1"/>
      <c r="OQ151" s="1"/>
      <c r="OR151" s="1"/>
      <c r="OS151" s="1"/>
      <c r="OT151" s="1"/>
      <c r="OU151" s="1"/>
      <c r="OV151" s="1"/>
      <c r="OW151" s="1"/>
      <c r="OX151" s="1"/>
      <c r="OY151" s="1"/>
      <c r="OZ151" s="1"/>
      <c r="PA151" s="1"/>
      <c r="PB151" s="1"/>
      <c r="PC151" s="1"/>
      <c r="PD151" s="1"/>
      <c r="PE151" s="1"/>
      <c r="PF151" s="1"/>
      <c r="PG151" s="1"/>
      <c r="PH151" s="1"/>
      <c r="PI151" s="1"/>
      <c r="PJ151" s="1"/>
      <c r="PK151" s="1"/>
      <c r="PL151" s="1"/>
      <c r="PM151" s="1"/>
      <c r="PN151" s="1"/>
      <c r="PO151" s="1"/>
      <c r="PP151" s="1"/>
      <c r="PQ151" s="1"/>
      <c r="PR151" s="1"/>
      <c r="PS151" s="1"/>
      <c r="PT151" s="1"/>
      <c r="PU151" s="1"/>
      <c r="PV151" s="1"/>
      <c r="PW151" s="1"/>
      <c r="PX151" s="1"/>
      <c r="PY151" s="1"/>
      <c r="PZ151" s="1"/>
      <c r="QA151" s="1"/>
      <c r="QB151" s="1"/>
      <c r="QC151" s="1"/>
      <c r="QD151" s="1"/>
      <c r="QE151" s="1"/>
      <c r="QF151" s="1"/>
      <c r="QG151" s="1"/>
      <c r="QH151" s="1"/>
      <c r="QI151" s="1"/>
      <c r="QJ151" s="1"/>
      <c r="QK151" s="1"/>
      <c r="QL151" s="1"/>
      <c r="QM151" s="1"/>
      <c r="QN151" s="1"/>
      <c r="QO151" s="1"/>
      <c r="QP151" s="1"/>
      <c r="QQ151" s="1"/>
      <c r="QR151" s="1"/>
      <c r="QS151" s="1"/>
      <c r="QT151" s="1"/>
      <c r="QU151" s="1"/>
      <c r="QV151" s="1"/>
      <c r="QW151" s="1"/>
      <c r="QX151" s="1"/>
      <c r="QY151" s="1"/>
      <c r="QZ151" s="1"/>
      <c r="RA151" s="1"/>
      <c r="RB151" s="1"/>
      <c r="RC151" s="1"/>
      <c r="RD151" s="1"/>
      <c r="RE151" s="1"/>
      <c r="RF151" s="1"/>
      <c r="RG151" s="1"/>
      <c r="RH151" s="1"/>
      <c r="RI151" s="1"/>
      <c r="RJ151" s="1"/>
      <c r="RK151" s="1"/>
      <c r="RL151" s="1"/>
      <c r="RM151" s="1"/>
      <c r="RN151" s="1"/>
      <c r="RO151" s="1"/>
      <c r="RP151" s="1"/>
      <c r="RQ151" s="1"/>
      <c r="RR151" s="1"/>
      <c r="RS151" s="1"/>
      <c r="RT151" s="1"/>
      <c r="RU151" s="1"/>
      <c r="RV151" s="1"/>
      <c r="RW151" s="1"/>
      <c r="RX151" s="1"/>
      <c r="RY151" s="1"/>
      <c r="RZ151" s="1"/>
      <c r="SA151" s="1"/>
      <c r="SB151" s="1"/>
      <c r="SC151" s="1"/>
      <c r="SD151" s="1"/>
      <c r="SE151" s="1"/>
      <c r="SF151" s="1"/>
      <c r="SG151" s="1"/>
      <c r="SH151" s="1"/>
      <c r="SI151" s="1"/>
      <c r="SJ151" s="1"/>
      <c r="SK151" s="1"/>
      <c r="SL151" s="1"/>
      <c r="SM151" s="1"/>
      <c r="SN151" s="1"/>
      <c r="SO151" s="1"/>
      <c r="SP151" s="1"/>
      <c r="SQ151" s="1"/>
      <c r="SR151" s="1"/>
      <c r="SS151" s="1"/>
      <c r="ST151" s="1"/>
      <c r="SU151" s="1"/>
      <c r="SV151" s="1"/>
      <c r="SW151" s="1"/>
      <c r="SX151" s="1"/>
      <c r="SY151" s="1"/>
      <c r="SZ151" s="1"/>
      <c r="TA151" s="1"/>
      <c r="TB151" s="1"/>
      <c r="TC151" s="1"/>
      <c r="TD151" s="1"/>
      <c r="TE151" s="1"/>
      <c r="TF151" s="1"/>
      <c r="TG151" s="1"/>
      <c r="TH151" s="1"/>
      <c r="TI151" s="1"/>
      <c r="TJ151" s="1"/>
      <c r="TK151" s="1"/>
      <c r="TL151" s="1"/>
      <c r="TM151" s="1"/>
      <c r="TN151" s="1"/>
      <c r="TO151" s="1"/>
      <c r="TP151" s="1"/>
      <c r="TQ151" s="1"/>
      <c r="TR151" s="1"/>
      <c r="TS151" s="1"/>
      <c r="TT151" s="1"/>
      <c r="TU151" s="1"/>
      <c r="TV151" s="1"/>
      <c r="TW151" s="1"/>
      <c r="TX151" s="1"/>
      <c r="TY151" s="1"/>
      <c r="TZ151" s="1"/>
      <c r="UA151" s="1"/>
      <c r="UB151" s="1"/>
      <c r="UC151" s="1"/>
      <c r="UD151" s="1"/>
      <c r="UE151" s="1"/>
      <c r="UF151" s="1"/>
      <c r="UG151" s="1"/>
      <c r="UH151" s="1"/>
      <c r="UI151" s="1"/>
      <c r="UJ151" s="1"/>
      <c r="UK151" s="1"/>
      <c r="UL151" s="1"/>
      <c r="UM151" s="1"/>
      <c r="UN151" s="1"/>
      <c r="UO151" s="1"/>
      <c r="UP151" s="1"/>
      <c r="UQ151" s="1"/>
      <c r="UR151" s="1"/>
      <c r="US151" s="1"/>
      <c r="UT151" s="1"/>
      <c r="UU151" s="1"/>
      <c r="UV151" s="1"/>
      <c r="UW151" s="1"/>
      <c r="UX151" s="1"/>
      <c r="UY151" s="1"/>
      <c r="UZ151" s="1"/>
      <c r="VA151" s="1"/>
      <c r="VB151" s="1"/>
      <c r="VC151" s="1"/>
      <c r="VD151" s="1"/>
      <c r="VE151" s="1"/>
      <c r="VF151" s="1"/>
      <c r="VG151" s="1"/>
      <c r="VH151" s="1"/>
      <c r="VI151" s="1"/>
      <c r="VJ151" s="1"/>
      <c r="VK151" s="1"/>
      <c r="VL151" s="1"/>
      <c r="VM151" s="1"/>
      <c r="VN151" s="1"/>
      <c r="VO151" s="1"/>
      <c r="VP151" s="1"/>
      <c r="VQ151" s="1"/>
      <c r="VR151" s="1"/>
      <c r="VS151" s="1"/>
      <c r="VT151" s="1"/>
      <c r="VU151" s="1"/>
      <c r="VV151" s="1"/>
      <c r="VW151" s="1"/>
      <c r="VX151" s="1"/>
      <c r="VY151" s="1"/>
      <c r="VZ151" s="1"/>
      <c r="WA151" s="1"/>
      <c r="WB151" s="1"/>
      <c r="WC151" s="1"/>
      <c r="WD151" s="1"/>
      <c r="WE151" s="1"/>
      <c r="WF151" s="1"/>
      <c r="WG151" s="1"/>
      <c r="WH151" s="1"/>
      <c r="WI151" s="1"/>
      <c r="WJ151" s="1"/>
      <c r="WK151" s="1"/>
      <c r="WL151" s="1"/>
      <c r="WM151" s="1"/>
      <c r="WN151" s="1"/>
      <c r="WO151" s="1"/>
      <c r="WP151" s="1"/>
      <c r="WQ151" s="1"/>
      <c r="WR151" s="1"/>
      <c r="WS151" s="1"/>
      <c r="WT151" s="1"/>
      <c r="WU151" s="1"/>
      <c r="WV151" s="1"/>
      <c r="WW151" s="1"/>
      <c r="WX151" s="1"/>
      <c r="WY151" s="1"/>
      <c r="WZ151" s="1"/>
      <c r="XA151" s="1"/>
      <c r="XB151" s="1"/>
      <c r="XC151" s="1"/>
      <c r="XD151" s="1"/>
      <c r="XE151" s="1"/>
      <c r="XF151" s="1"/>
      <c r="XG151" s="1"/>
      <c r="XH151" s="1"/>
      <c r="XI151" s="1"/>
      <c r="XJ151" s="1"/>
      <c r="XK151" s="1"/>
      <c r="XL151" s="1"/>
      <c r="XM151" s="1"/>
      <c r="XN151" s="1"/>
      <c r="XO151" s="1"/>
      <c r="XP151" s="1"/>
      <c r="XQ151" s="1"/>
      <c r="XR151" s="1"/>
      <c r="XS151" s="1"/>
      <c r="XT151" s="1"/>
      <c r="XU151" s="1"/>
      <c r="XV151" s="1"/>
      <c r="XW151" s="1"/>
      <c r="XX151" s="1"/>
      <c r="XY151" s="1"/>
      <c r="XZ151" s="1"/>
      <c r="YA151" s="1"/>
      <c r="YB151" s="1"/>
      <c r="YC151" s="1"/>
      <c r="YD151" s="1"/>
      <c r="YE151" s="1"/>
      <c r="YF151" s="1"/>
      <c r="YG151" s="1"/>
      <c r="YH151" s="1"/>
      <c r="YI151" s="1"/>
      <c r="YJ151" s="1"/>
      <c r="YK151" s="1"/>
      <c r="YL151" s="1"/>
      <c r="YM151" s="1"/>
      <c r="YN151" s="1"/>
      <c r="YO151" s="1"/>
      <c r="YP151" s="1"/>
      <c r="YQ151" s="1"/>
      <c r="YR151" s="1"/>
      <c r="YS151" s="1"/>
      <c r="YT151" s="1"/>
      <c r="YU151" s="1"/>
      <c r="YV151" s="1"/>
      <c r="YW151" s="1"/>
      <c r="YX151" s="1"/>
      <c r="YY151" s="1"/>
      <c r="YZ151" s="1"/>
      <c r="ZA151" s="1"/>
      <c r="ZB151" s="1"/>
      <c r="ZC151" s="1"/>
      <c r="ZD151" s="1"/>
      <c r="ZE151" s="1"/>
      <c r="ZF151" s="1"/>
      <c r="ZG151" s="1"/>
      <c r="ZH151" s="1"/>
      <c r="ZI151" s="1"/>
      <c r="ZJ151" s="1"/>
      <c r="ZK151" s="1"/>
      <c r="ZL151" s="1"/>
      <c r="ZM151" s="1"/>
      <c r="ZN151" s="1"/>
      <c r="ZO151" s="1"/>
      <c r="ZP151" s="1"/>
      <c r="ZQ151" s="1"/>
      <c r="ZR151" s="1"/>
      <c r="ZS151" s="1"/>
      <c r="ZT151" s="1"/>
      <c r="ZU151" s="1"/>
      <c r="ZV151" s="1"/>
      <c r="ZW151" s="1"/>
      <c r="ZX151" s="1"/>
      <c r="ZY151" s="1"/>
      <c r="ZZ151" s="1"/>
      <c r="AAA151" s="1"/>
      <c r="AAB151" s="1"/>
      <c r="AAC151" s="1"/>
      <c r="AAD151" s="1"/>
      <c r="AAE151" s="1"/>
      <c r="AAF151" s="1"/>
      <c r="AAG151" s="1"/>
      <c r="AAH151" s="1"/>
      <c r="AAI151" s="1"/>
      <c r="AAJ151" s="1"/>
      <c r="AAK151" s="1"/>
      <c r="AAL151" s="1"/>
      <c r="AAM151" s="1"/>
      <c r="AAN151" s="1"/>
      <c r="AAO151" s="1"/>
      <c r="AAP151" s="1"/>
      <c r="AAQ151" s="1"/>
      <c r="AAR151" s="1"/>
      <c r="AAS151" s="1"/>
      <c r="AAT151" s="1"/>
      <c r="AAU151" s="1"/>
      <c r="AAV151" s="1"/>
      <c r="AAW151" s="1"/>
      <c r="AAX151" s="1"/>
      <c r="AAY151" s="1"/>
      <c r="AAZ151" s="1"/>
      <c r="ABA151" s="1"/>
      <c r="ABB151" s="1"/>
      <c r="ABC151" s="1"/>
      <c r="ABD151" s="1"/>
      <c r="ABE151" s="1"/>
      <c r="ABF151" s="1"/>
      <c r="ABG151" s="1"/>
      <c r="ABH151" s="1"/>
      <c r="ABI151" s="1"/>
      <c r="ABJ151" s="1"/>
      <c r="ABK151" s="1"/>
      <c r="ABL151" s="1"/>
      <c r="ABM151" s="1"/>
      <c r="ABN151" s="1"/>
      <c r="ABO151" s="1"/>
      <c r="ABP151" s="1"/>
      <c r="ABQ151" s="1"/>
      <c r="ABR151" s="1"/>
      <c r="ABS151" s="1"/>
      <c r="ABT151" s="1"/>
      <c r="ABU151" s="1"/>
      <c r="ABV151" s="1"/>
      <c r="ABW151" s="1"/>
      <c r="ABX151" s="1"/>
      <c r="ABY151" s="1"/>
      <c r="ABZ151" s="1"/>
      <c r="ACA151" s="1"/>
      <c r="ACB151" s="1"/>
      <c r="ACC151" s="1"/>
      <c r="ACD151" s="1"/>
      <c r="ACE151" s="1"/>
      <c r="ACF151" s="1"/>
      <c r="ACG151" s="1"/>
      <c r="ACH151" s="1"/>
      <c r="ACI151" s="1"/>
      <c r="ACJ151" s="1"/>
      <c r="ACK151" s="1"/>
      <c r="ACL151" s="1"/>
      <c r="ACM151" s="1"/>
      <c r="ACN151" s="1"/>
      <c r="ACO151" s="1"/>
      <c r="ACP151" s="1"/>
      <c r="ACQ151" s="1"/>
      <c r="ACR151" s="1"/>
      <c r="ACS151" s="1"/>
      <c r="ACT151" s="1"/>
      <c r="ACU151" s="1"/>
      <c r="ACV151" s="1"/>
      <c r="ACW151" s="1"/>
      <c r="ACX151" s="1"/>
      <c r="ACY151" s="1"/>
      <c r="ACZ151" s="1"/>
      <c r="ADA151" s="1"/>
    </row>
    <row r="152" spans="1:781" s="76" customFormat="1" ht="15.6" x14ac:dyDescent="0.3">
      <c r="A152" s="36">
        <v>1</v>
      </c>
      <c r="B152" s="91" t="s">
        <v>532</v>
      </c>
      <c r="C152" s="92" t="s">
        <v>40</v>
      </c>
      <c r="D152" s="93"/>
      <c r="E152" s="93"/>
      <c r="F152" s="93"/>
      <c r="G152" s="48"/>
      <c r="H152" s="93">
        <v>1</v>
      </c>
      <c r="I152" s="93" t="s">
        <v>71</v>
      </c>
      <c r="J152" s="93" t="s">
        <v>47</v>
      </c>
      <c r="K152" s="94">
        <v>1999</v>
      </c>
      <c r="L152" s="62">
        <v>36381</v>
      </c>
      <c r="M152" s="95">
        <v>5700000</v>
      </c>
      <c r="N152" s="96"/>
      <c r="O152" s="96"/>
      <c r="P152" s="52" t="s">
        <v>533</v>
      </c>
      <c r="Q152" s="73" t="s">
        <v>534</v>
      </c>
      <c r="R152" s="31" t="s">
        <v>319</v>
      </c>
      <c r="S152" s="32" t="str">
        <f t="shared" si="16"/>
        <v>Cu</v>
      </c>
      <c r="T152" s="33">
        <v>2000</v>
      </c>
      <c r="U152" s="33">
        <v>0.34</v>
      </c>
      <c r="V152" s="33">
        <v>0.24</v>
      </c>
      <c r="W152" s="33">
        <v>0.53250245060432189</v>
      </c>
      <c r="X152" s="33">
        <v>1955</v>
      </c>
      <c r="Y152" s="33">
        <v>575</v>
      </c>
      <c r="Z152" s="33" t="s">
        <v>320</v>
      </c>
      <c r="AA152" s="1"/>
      <c r="AB152" s="34">
        <f t="shared" si="33"/>
        <v>3.0052940627515947</v>
      </c>
      <c r="AC152" s="34">
        <f t="shared" si="34"/>
        <v>0</v>
      </c>
      <c r="AD152" s="34">
        <f t="shared" si="35"/>
        <v>0</v>
      </c>
      <c r="AE152" s="34">
        <f t="shared" si="36"/>
        <v>3.0052940627515947</v>
      </c>
      <c r="AF152" s="35"/>
      <c r="AG152" s="35">
        <f t="shared" si="37"/>
        <v>3.0052940627515947</v>
      </c>
      <c r="AH152" s="35">
        <f t="shared" si="38"/>
        <v>0</v>
      </c>
      <c r="AI152" s="35">
        <f t="shared" si="39"/>
        <v>0</v>
      </c>
      <c r="AK152" s="1"/>
      <c r="AL152" s="1"/>
      <c r="AM152" s="1"/>
      <c r="AN152" s="1"/>
      <c r="AO152" s="1"/>
      <c r="AP152" s="1"/>
      <c r="AQ152" s="1"/>
      <c r="AR152" s="1"/>
      <c r="AS152" s="1"/>
      <c r="AT152" s="1"/>
      <c r="AU152" s="1"/>
      <c r="AV152" s="1"/>
      <c r="AW152" s="1"/>
      <c r="AX152" s="1"/>
      <c r="AY152" s="1"/>
      <c r="AZ152" s="1"/>
      <c r="BA152" s="1"/>
      <c r="BB152" s="1"/>
      <c r="BC152" s="1"/>
      <c r="BD152" s="1"/>
      <c r="BE152" s="1"/>
      <c r="BF152" s="1"/>
      <c r="BG152" s="1"/>
      <c r="BH152" s="1"/>
      <c r="BI152" s="1"/>
      <c r="BJ152" s="1"/>
      <c r="BK152" s="1"/>
      <c r="BL152" s="1"/>
      <c r="BM152" s="1"/>
      <c r="BN152" s="1"/>
      <c r="BO152" s="1"/>
      <c r="BP152" s="1"/>
      <c r="BQ152" s="1"/>
      <c r="BR152" s="1"/>
      <c r="BS152" s="1"/>
      <c r="BT152" s="1"/>
      <c r="BU152" s="1"/>
      <c r="BV152" s="1"/>
      <c r="BW152" s="1"/>
      <c r="BX152" s="1"/>
      <c r="BY152" s="1"/>
      <c r="BZ152" s="1"/>
      <c r="CA152" s="1"/>
      <c r="CB152" s="1"/>
      <c r="CC152" s="1"/>
      <c r="CD152" s="1"/>
      <c r="CE152" s="1"/>
      <c r="CF152" s="1"/>
      <c r="CG152" s="1"/>
      <c r="CH152" s="1"/>
      <c r="CI152" s="1"/>
      <c r="CJ152" s="1"/>
      <c r="CK152" s="1"/>
      <c r="CL152" s="1"/>
      <c r="CM152" s="1"/>
      <c r="CN152" s="1"/>
      <c r="CO152" s="1"/>
      <c r="CP152" s="1"/>
      <c r="CQ152" s="1"/>
      <c r="CR152" s="1"/>
      <c r="CS152" s="1"/>
      <c r="CT152" s="1"/>
      <c r="CU152" s="1"/>
      <c r="CV152" s="1"/>
      <c r="CW152" s="1"/>
      <c r="CX152" s="1"/>
      <c r="CY152" s="1"/>
      <c r="CZ152" s="1"/>
      <c r="DA152" s="1"/>
      <c r="DB152" s="1"/>
      <c r="DC152" s="1"/>
      <c r="DD152" s="1"/>
      <c r="DE152" s="1"/>
      <c r="DF152" s="1"/>
      <c r="DG152" s="1"/>
      <c r="DH152" s="1"/>
      <c r="DI152" s="1"/>
      <c r="DJ152" s="1"/>
      <c r="DK152" s="1"/>
      <c r="DL152" s="1"/>
      <c r="DM152" s="1"/>
      <c r="DN152" s="1"/>
      <c r="DO152" s="1"/>
      <c r="DP152" s="1"/>
      <c r="DQ152" s="1"/>
      <c r="DR152" s="1"/>
      <c r="DS152" s="1"/>
      <c r="DT152" s="1"/>
      <c r="DU152" s="1"/>
      <c r="DV152" s="1"/>
      <c r="DW152" s="1"/>
      <c r="DX152" s="1"/>
      <c r="DY152" s="1"/>
      <c r="DZ152" s="1"/>
      <c r="EA152" s="1"/>
      <c r="EB152" s="1"/>
      <c r="EC152" s="1"/>
      <c r="ED152" s="1"/>
      <c r="EE152" s="1"/>
      <c r="EF152" s="1"/>
      <c r="EG152" s="1"/>
      <c r="EH152" s="1"/>
      <c r="EI152" s="1"/>
      <c r="EJ152" s="1"/>
      <c r="EK152" s="1"/>
      <c r="EL152" s="1"/>
      <c r="EM152" s="1"/>
      <c r="EN152" s="1"/>
      <c r="EO152" s="1"/>
      <c r="EP152" s="1"/>
      <c r="EQ152" s="1"/>
      <c r="ER152" s="1"/>
      <c r="ES152" s="1"/>
      <c r="ET152" s="1"/>
      <c r="EU152" s="1"/>
      <c r="EV152" s="1"/>
      <c r="EW152" s="1"/>
      <c r="EX152" s="1"/>
      <c r="EY152" s="1"/>
      <c r="EZ152" s="1"/>
      <c r="FA152" s="1"/>
      <c r="FB152" s="1"/>
      <c r="FC152" s="1"/>
      <c r="FD152" s="1"/>
      <c r="FE152" s="1"/>
      <c r="FF152" s="1"/>
      <c r="FG152" s="1"/>
      <c r="FH152" s="1"/>
      <c r="FI152" s="1"/>
      <c r="FJ152" s="1"/>
      <c r="FK152" s="1"/>
      <c r="FL152" s="1"/>
      <c r="FM152" s="1"/>
      <c r="FN152" s="1"/>
      <c r="FO152" s="1"/>
      <c r="FP152" s="1"/>
      <c r="FQ152" s="1"/>
      <c r="FR152" s="1"/>
      <c r="FS152" s="1"/>
      <c r="FT152" s="1"/>
      <c r="FU152" s="1"/>
      <c r="FV152" s="1"/>
      <c r="FW152" s="1"/>
      <c r="FX152" s="1"/>
      <c r="FY152" s="1"/>
      <c r="FZ152" s="1"/>
      <c r="GA152" s="1"/>
      <c r="GB152" s="1"/>
      <c r="GC152" s="1"/>
      <c r="GD152" s="1"/>
      <c r="GE152" s="1"/>
      <c r="GF152" s="1"/>
      <c r="GG152" s="1"/>
      <c r="GH152" s="1"/>
      <c r="GI152" s="1"/>
      <c r="GJ152" s="1"/>
      <c r="GK152" s="1"/>
      <c r="GL152" s="1"/>
      <c r="GM152" s="1"/>
      <c r="GN152" s="1"/>
      <c r="GO152" s="1"/>
      <c r="GP152" s="1"/>
      <c r="GQ152" s="1"/>
      <c r="GR152" s="1"/>
      <c r="GS152" s="1"/>
      <c r="GT152" s="1"/>
      <c r="GU152" s="1"/>
      <c r="GV152" s="1"/>
      <c r="GW152" s="1"/>
      <c r="GX152" s="1"/>
      <c r="GY152" s="1"/>
      <c r="GZ152" s="1"/>
      <c r="HA152" s="1"/>
      <c r="HB152" s="1"/>
      <c r="HC152" s="1"/>
      <c r="HD152" s="1"/>
      <c r="HE152" s="1"/>
      <c r="HF152" s="1"/>
      <c r="HG152" s="1"/>
      <c r="HH152" s="1"/>
      <c r="HI152" s="1"/>
      <c r="HJ152" s="1"/>
      <c r="HK152" s="1"/>
      <c r="HL152" s="1"/>
      <c r="HM152" s="1"/>
      <c r="HN152" s="1"/>
      <c r="HO152" s="1"/>
      <c r="HP152" s="1"/>
      <c r="HQ152" s="1"/>
      <c r="HR152" s="1"/>
      <c r="HS152" s="1"/>
      <c r="HT152" s="1"/>
      <c r="HU152" s="1"/>
      <c r="HV152" s="1"/>
      <c r="HW152" s="1"/>
      <c r="HX152" s="1"/>
      <c r="HY152" s="1"/>
      <c r="HZ152" s="1"/>
      <c r="IA152" s="1"/>
      <c r="IB152" s="1"/>
      <c r="IC152" s="1"/>
      <c r="ID152" s="1"/>
      <c r="IE152" s="1"/>
      <c r="IF152" s="1"/>
      <c r="IG152" s="1"/>
      <c r="IH152" s="1"/>
      <c r="II152" s="1"/>
      <c r="IJ152" s="1"/>
      <c r="IK152" s="1"/>
      <c r="IL152" s="1"/>
      <c r="IM152" s="1"/>
      <c r="IN152" s="1"/>
      <c r="IO152" s="1"/>
      <c r="IP152" s="1"/>
      <c r="IQ152" s="1"/>
      <c r="IR152" s="1"/>
      <c r="IS152" s="1"/>
      <c r="IT152" s="1"/>
      <c r="IU152" s="1"/>
      <c r="IV152" s="1"/>
      <c r="IW152" s="1"/>
      <c r="IX152" s="1"/>
      <c r="IY152" s="1"/>
      <c r="IZ152" s="1"/>
      <c r="JA152" s="1"/>
      <c r="JB152" s="1"/>
      <c r="JC152" s="1"/>
      <c r="JD152" s="1"/>
      <c r="JE152" s="1"/>
      <c r="JF152" s="1"/>
      <c r="JG152" s="1"/>
      <c r="JH152" s="1"/>
      <c r="JI152" s="1"/>
      <c r="JJ152" s="1"/>
      <c r="JK152" s="1"/>
      <c r="JL152" s="1"/>
      <c r="JM152" s="1"/>
      <c r="JN152" s="1"/>
      <c r="JO152" s="1"/>
      <c r="JP152" s="1"/>
      <c r="JQ152" s="1"/>
      <c r="JR152" s="1"/>
      <c r="JS152" s="1"/>
      <c r="JT152" s="1"/>
      <c r="JU152" s="1"/>
      <c r="JV152" s="1"/>
      <c r="JW152" s="1"/>
      <c r="JX152" s="1"/>
      <c r="JY152" s="1"/>
      <c r="JZ152" s="1"/>
      <c r="KA152" s="1"/>
      <c r="KB152" s="1"/>
      <c r="KC152" s="1"/>
      <c r="KD152" s="1"/>
      <c r="KE152" s="1"/>
      <c r="KF152" s="1"/>
      <c r="KG152" s="1"/>
      <c r="KH152" s="1"/>
      <c r="KI152" s="1"/>
      <c r="KJ152" s="1"/>
      <c r="KK152" s="1"/>
      <c r="KL152" s="1"/>
      <c r="KM152" s="1"/>
      <c r="KN152" s="1"/>
      <c r="KO152" s="1"/>
      <c r="KP152" s="1"/>
      <c r="KQ152" s="1"/>
      <c r="KR152" s="1"/>
      <c r="KS152" s="1"/>
      <c r="KT152" s="1"/>
      <c r="KU152" s="1"/>
      <c r="KV152" s="1"/>
      <c r="KW152" s="1"/>
      <c r="KX152" s="1"/>
      <c r="KY152" s="1"/>
      <c r="KZ152" s="1"/>
      <c r="LA152" s="1"/>
      <c r="LB152" s="1"/>
      <c r="LC152" s="1"/>
      <c r="LD152" s="1"/>
      <c r="LE152" s="1"/>
      <c r="LF152" s="1"/>
      <c r="LG152" s="1"/>
      <c r="LH152" s="1"/>
      <c r="LI152" s="1"/>
      <c r="LJ152" s="1"/>
      <c r="LK152" s="1"/>
      <c r="LL152" s="1"/>
      <c r="LM152" s="1"/>
      <c r="LN152" s="1"/>
      <c r="LO152" s="1"/>
      <c r="LP152" s="1"/>
      <c r="LQ152" s="1"/>
      <c r="LR152" s="1"/>
      <c r="LS152" s="1"/>
      <c r="LT152" s="1"/>
      <c r="LU152" s="1"/>
      <c r="LV152" s="1"/>
      <c r="LW152" s="1"/>
      <c r="LX152" s="1"/>
      <c r="LY152" s="1"/>
      <c r="LZ152" s="1"/>
      <c r="MA152" s="1"/>
      <c r="MB152" s="1"/>
      <c r="MC152" s="1"/>
      <c r="MD152" s="1"/>
      <c r="ME152" s="1"/>
      <c r="MF152" s="1"/>
      <c r="MG152" s="1"/>
      <c r="MH152" s="1"/>
      <c r="MI152" s="1"/>
      <c r="MJ152" s="1"/>
      <c r="MK152" s="1"/>
      <c r="ML152" s="1"/>
      <c r="MM152" s="1"/>
      <c r="MN152" s="1"/>
      <c r="MO152" s="1"/>
      <c r="MP152" s="1"/>
      <c r="MQ152" s="1"/>
      <c r="MR152" s="1"/>
      <c r="MS152" s="1"/>
      <c r="MT152" s="1"/>
      <c r="MU152" s="1"/>
      <c r="MV152" s="1"/>
      <c r="MW152" s="1"/>
      <c r="MX152" s="1"/>
      <c r="MY152" s="1"/>
      <c r="MZ152" s="1"/>
      <c r="NA152" s="1"/>
      <c r="NB152" s="1"/>
      <c r="NC152" s="1"/>
      <c r="ND152" s="1"/>
      <c r="NE152" s="1"/>
      <c r="NF152" s="1"/>
      <c r="NG152" s="1"/>
      <c r="NH152" s="1"/>
      <c r="NI152" s="1"/>
      <c r="NJ152" s="1"/>
      <c r="NK152" s="1"/>
      <c r="NL152" s="1"/>
      <c r="NM152" s="1"/>
      <c r="NN152" s="1"/>
      <c r="NO152" s="1"/>
      <c r="NP152" s="1"/>
      <c r="NQ152" s="1"/>
      <c r="NR152" s="1"/>
      <c r="NS152" s="1"/>
      <c r="NT152" s="1"/>
      <c r="NU152" s="1"/>
      <c r="NV152" s="1"/>
      <c r="NW152" s="1"/>
      <c r="NX152" s="1"/>
      <c r="NY152" s="1"/>
      <c r="NZ152" s="1"/>
      <c r="OA152" s="1"/>
      <c r="OB152" s="1"/>
      <c r="OC152" s="1"/>
      <c r="OD152" s="1"/>
      <c r="OE152" s="1"/>
      <c r="OF152" s="1"/>
      <c r="OG152" s="1"/>
      <c r="OH152" s="1"/>
      <c r="OI152" s="1"/>
      <c r="OJ152" s="1"/>
      <c r="OK152" s="1"/>
      <c r="OL152" s="1"/>
      <c r="OM152" s="1"/>
      <c r="ON152" s="1"/>
      <c r="OO152" s="1"/>
      <c r="OP152" s="1"/>
      <c r="OQ152" s="1"/>
      <c r="OR152" s="1"/>
      <c r="OS152" s="1"/>
      <c r="OT152" s="1"/>
      <c r="OU152" s="1"/>
      <c r="OV152" s="1"/>
      <c r="OW152" s="1"/>
      <c r="OX152" s="1"/>
      <c r="OY152" s="1"/>
      <c r="OZ152" s="1"/>
      <c r="PA152" s="1"/>
      <c r="PB152" s="1"/>
      <c r="PC152" s="1"/>
      <c r="PD152" s="1"/>
      <c r="PE152" s="1"/>
      <c r="PF152" s="1"/>
      <c r="PG152" s="1"/>
      <c r="PH152" s="1"/>
      <c r="PI152" s="1"/>
      <c r="PJ152" s="1"/>
      <c r="PK152" s="1"/>
      <c r="PL152" s="1"/>
      <c r="PM152" s="1"/>
      <c r="PN152" s="1"/>
      <c r="PO152" s="1"/>
      <c r="PP152" s="1"/>
      <c r="PQ152" s="1"/>
      <c r="PR152" s="1"/>
      <c r="PS152" s="1"/>
      <c r="PT152" s="1"/>
      <c r="PU152" s="1"/>
      <c r="PV152" s="1"/>
      <c r="PW152" s="1"/>
      <c r="PX152" s="1"/>
      <c r="PY152" s="1"/>
      <c r="PZ152" s="1"/>
      <c r="QA152" s="1"/>
      <c r="QB152" s="1"/>
      <c r="QC152" s="1"/>
      <c r="QD152" s="1"/>
      <c r="QE152" s="1"/>
      <c r="QF152" s="1"/>
      <c r="QG152" s="1"/>
      <c r="QH152" s="1"/>
      <c r="QI152" s="1"/>
      <c r="QJ152" s="1"/>
      <c r="QK152" s="1"/>
      <c r="QL152" s="1"/>
      <c r="QM152" s="1"/>
      <c r="QN152" s="1"/>
      <c r="QO152" s="1"/>
      <c r="QP152" s="1"/>
      <c r="QQ152" s="1"/>
      <c r="QR152" s="1"/>
      <c r="QS152" s="1"/>
      <c r="QT152" s="1"/>
      <c r="QU152" s="1"/>
      <c r="QV152" s="1"/>
      <c r="QW152" s="1"/>
      <c r="QX152" s="1"/>
      <c r="QY152" s="1"/>
      <c r="QZ152" s="1"/>
      <c r="RA152" s="1"/>
      <c r="RB152" s="1"/>
      <c r="RC152" s="1"/>
      <c r="RD152" s="1"/>
      <c r="RE152" s="1"/>
      <c r="RF152" s="1"/>
      <c r="RG152" s="1"/>
      <c r="RH152" s="1"/>
      <c r="RI152" s="1"/>
      <c r="RJ152" s="1"/>
      <c r="RK152" s="1"/>
      <c r="RL152" s="1"/>
      <c r="RM152" s="1"/>
      <c r="RN152" s="1"/>
      <c r="RO152" s="1"/>
      <c r="RP152" s="1"/>
      <c r="RQ152" s="1"/>
      <c r="RR152" s="1"/>
      <c r="RS152" s="1"/>
      <c r="RT152" s="1"/>
      <c r="RU152" s="1"/>
      <c r="RV152" s="1"/>
      <c r="RW152" s="1"/>
      <c r="RX152" s="1"/>
      <c r="RY152" s="1"/>
      <c r="RZ152" s="1"/>
      <c r="SA152" s="1"/>
      <c r="SB152" s="1"/>
      <c r="SC152" s="1"/>
      <c r="SD152" s="1"/>
      <c r="SE152" s="1"/>
      <c r="SF152" s="1"/>
      <c r="SG152" s="1"/>
      <c r="SH152" s="1"/>
      <c r="SI152" s="1"/>
      <c r="SJ152" s="1"/>
      <c r="SK152" s="1"/>
      <c r="SL152" s="1"/>
      <c r="SM152" s="1"/>
      <c r="SN152" s="1"/>
      <c r="SO152" s="1"/>
      <c r="SP152" s="1"/>
      <c r="SQ152" s="1"/>
      <c r="SR152" s="1"/>
      <c r="SS152" s="1"/>
      <c r="ST152" s="1"/>
      <c r="SU152" s="1"/>
      <c r="SV152" s="1"/>
      <c r="SW152" s="1"/>
      <c r="SX152" s="1"/>
      <c r="SY152" s="1"/>
      <c r="SZ152" s="1"/>
      <c r="TA152" s="1"/>
      <c r="TB152" s="1"/>
      <c r="TC152" s="1"/>
      <c r="TD152" s="1"/>
      <c r="TE152" s="1"/>
      <c r="TF152" s="1"/>
      <c r="TG152" s="1"/>
      <c r="TH152" s="1"/>
      <c r="TI152" s="1"/>
      <c r="TJ152" s="1"/>
      <c r="TK152" s="1"/>
      <c r="TL152" s="1"/>
      <c r="TM152" s="1"/>
      <c r="TN152" s="1"/>
      <c r="TO152" s="1"/>
      <c r="TP152" s="1"/>
      <c r="TQ152" s="1"/>
      <c r="TR152" s="1"/>
      <c r="TS152" s="1"/>
      <c r="TT152" s="1"/>
      <c r="TU152" s="1"/>
      <c r="TV152" s="1"/>
      <c r="TW152" s="1"/>
      <c r="TX152" s="1"/>
      <c r="TY152" s="1"/>
      <c r="TZ152" s="1"/>
      <c r="UA152" s="1"/>
      <c r="UB152" s="1"/>
      <c r="UC152" s="1"/>
      <c r="UD152" s="1"/>
      <c r="UE152" s="1"/>
      <c r="UF152" s="1"/>
      <c r="UG152" s="1"/>
      <c r="UH152" s="1"/>
      <c r="UI152" s="1"/>
      <c r="UJ152" s="1"/>
      <c r="UK152" s="1"/>
      <c r="UL152" s="1"/>
      <c r="UM152" s="1"/>
      <c r="UN152" s="1"/>
      <c r="UO152" s="1"/>
      <c r="UP152" s="1"/>
      <c r="UQ152" s="1"/>
      <c r="UR152" s="1"/>
      <c r="US152" s="1"/>
      <c r="UT152" s="1"/>
      <c r="UU152" s="1"/>
      <c r="UV152" s="1"/>
      <c r="UW152" s="1"/>
      <c r="UX152" s="1"/>
      <c r="UY152" s="1"/>
      <c r="UZ152" s="1"/>
      <c r="VA152" s="1"/>
      <c r="VB152" s="1"/>
      <c r="VC152" s="1"/>
      <c r="VD152" s="1"/>
      <c r="VE152" s="1"/>
      <c r="VF152" s="1"/>
      <c r="VG152" s="1"/>
      <c r="VH152" s="1"/>
      <c r="VI152" s="1"/>
      <c r="VJ152" s="1"/>
      <c r="VK152" s="1"/>
      <c r="VL152" s="1"/>
      <c r="VM152" s="1"/>
      <c r="VN152" s="1"/>
      <c r="VO152" s="1"/>
      <c r="VP152" s="1"/>
      <c r="VQ152" s="1"/>
      <c r="VR152" s="1"/>
      <c r="VS152" s="1"/>
      <c r="VT152" s="1"/>
      <c r="VU152" s="1"/>
      <c r="VV152" s="1"/>
      <c r="VW152" s="1"/>
      <c r="VX152" s="1"/>
      <c r="VY152" s="1"/>
      <c r="VZ152" s="1"/>
      <c r="WA152" s="1"/>
      <c r="WB152" s="1"/>
      <c r="WC152" s="1"/>
      <c r="WD152" s="1"/>
      <c r="WE152" s="1"/>
      <c r="WF152" s="1"/>
      <c r="WG152" s="1"/>
      <c r="WH152" s="1"/>
      <c r="WI152" s="1"/>
      <c r="WJ152" s="1"/>
      <c r="WK152" s="1"/>
      <c r="WL152" s="1"/>
      <c r="WM152" s="1"/>
      <c r="WN152" s="1"/>
      <c r="WO152" s="1"/>
      <c r="WP152" s="1"/>
      <c r="WQ152" s="1"/>
      <c r="WR152" s="1"/>
      <c r="WS152" s="1"/>
      <c r="WT152" s="1"/>
      <c r="WU152" s="1"/>
      <c r="WV152" s="1"/>
      <c r="WW152" s="1"/>
      <c r="WX152" s="1"/>
      <c r="WY152" s="1"/>
      <c r="WZ152" s="1"/>
      <c r="XA152" s="1"/>
      <c r="XB152" s="1"/>
      <c r="XC152" s="1"/>
      <c r="XD152" s="1"/>
      <c r="XE152" s="1"/>
      <c r="XF152" s="1"/>
      <c r="XG152" s="1"/>
      <c r="XH152" s="1"/>
      <c r="XI152" s="1"/>
      <c r="XJ152" s="1"/>
      <c r="XK152" s="1"/>
      <c r="XL152" s="1"/>
      <c r="XM152" s="1"/>
      <c r="XN152" s="1"/>
      <c r="XO152" s="1"/>
      <c r="XP152" s="1"/>
      <c r="XQ152" s="1"/>
      <c r="XR152" s="1"/>
      <c r="XS152" s="1"/>
      <c r="XT152" s="1"/>
      <c r="XU152" s="1"/>
      <c r="XV152" s="1"/>
      <c r="XW152" s="1"/>
      <c r="XX152" s="1"/>
      <c r="XY152" s="1"/>
      <c r="XZ152" s="1"/>
      <c r="YA152" s="1"/>
      <c r="YB152" s="1"/>
      <c r="YC152" s="1"/>
      <c r="YD152" s="1"/>
      <c r="YE152" s="1"/>
      <c r="YF152" s="1"/>
      <c r="YG152" s="1"/>
      <c r="YH152" s="1"/>
      <c r="YI152" s="1"/>
      <c r="YJ152" s="1"/>
      <c r="YK152" s="1"/>
      <c r="YL152" s="1"/>
      <c r="YM152" s="1"/>
      <c r="YN152" s="1"/>
      <c r="YO152" s="1"/>
      <c r="YP152" s="1"/>
      <c r="YQ152" s="1"/>
      <c r="YR152" s="1"/>
      <c r="YS152" s="1"/>
      <c r="YT152" s="1"/>
      <c r="YU152" s="1"/>
      <c r="YV152" s="1"/>
      <c r="YW152" s="1"/>
      <c r="YX152" s="1"/>
      <c r="YY152" s="1"/>
      <c r="YZ152" s="1"/>
      <c r="ZA152" s="1"/>
      <c r="ZB152" s="1"/>
      <c r="ZC152" s="1"/>
      <c r="ZD152" s="1"/>
      <c r="ZE152" s="1"/>
      <c r="ZF152" s="1"/>
      <c r="ZG152" s="1"/>
      <c r="ZH152" s="1"/>
      <c r="ZI152" s="1"/>
      <c r="ZJ152" s="1"/>
      <c r="ZK152" s="1"/>
      <c r="ZL152" s="1"/>
      <c r="ZM152" s="1"/>
      <c r="ZN152" s="1"/>
      <c r="ZO152" s="1"/>
      <c r="ZP152" s="1"/>
      <c r="ZQ152" s="1"/>
      <c r="ZR152" s="1"/>
      <c r="ZS152" s="1"/>
      <c r="ZT152" s="1"/>
      <c r="ZU152" s="1"/>
      <c r="ZV152" s="1"/>
      <c r="ZW152" s="1"/>
      <c r="ZX152" s="1"/>
      <c r="ZY152" s="1"/>
      <c r="ZZ152" s="1"/>
      <c r="AAA152" s="1"/>
      <c r="AAB152" s="1"/>
      <c r="AAC152" s="1"/>
      <c r="AAD152" s="1"/>
      <c r="AAE152" s="1"/>
      <c r="AAF152" s="1"/>
      <c r="AAG152" s="1"/>
      <c r="AAH152" s="1"/>
      <c r="AAI152" s="1"/>
      <c r="AAJ152" s="1"/>
      <c r="AAK152" s="1"/>
      <c r="AAL152" s="1"/>
      <c r="AAM152" s="1"/>
      <c r="AAN152" s="1"/>
      <c r="AAO152" s="1"/>
      <c r="AAP152" s="1"/>
      <c r="AAQ152" s="1"/>
      <c r="AAR152" s="1"/>
      <c r="AAS152" s="1"/>
      <c r="AAT152" s="1"/>
      <c r="AAU152" s="1"/>
      <c r="AAV152" s="1"/>
      <c r="AAW152" s="1"/>
      <c r="AAX152" s="1"/>
      <c r="AAY152" s="1"/>
      <c r="AAZ152" s="1"/>
      <c r="ABA152" s="1"/>
      <c r="ABB152" s="1"/>
      <c r="ABC152" s="1"/>
      <c r="ABD152" s="1"/>
      <c r="ABE152" s="1"/>
      <c r="ABF152" s="1"/>
      <c r="ABG152" s="1"/>
      <c r="ABH152" s="1"/>
      <c r="ABI152" s="1"/>
      <c r="ABJ152" s="1"/>
      <c r="ABK152" s="1"/>
      <c r="ABL152" s="1"/>
      <c r="ABM152" s="1"/>
      <c r="ABN152" s="1"/>
      <c r="ABO152" s="1"/>
      <c r="ABP152" s="1"/>
      <c r="ABQ152" s="1"/>
      <c r="ABR152" s="1"/>
      <c r="ABS152" s="1"/>
      <c r="ABT152" s="1"/>
      <c r="ABU152" s="1"/>
      <c r="ABV152" s="1"/>
      <c r="ABW152" s="1"/>
      <c r="ABX152" s="1"/>
      <c r="ABY152" s="1"/>
      <c r="ABZ152" s="1"/>
      <c r="ACA152" s="1"/>
      <c r="ACB152" s="1"/>
      <c r="ACC152" s="1"/>
      <c r="ACD152" s="1"/>
      <c r="ACE152" s="1"/>
      <c r="ACF152" s="1"/>
      <c r="ACG152" s="1"/>
      <c r="ACH152" s="1"/>
      <c r="ACI152" s="1"/>
      <c r="ACJ152" s="1"/>
      <c r="ACK152" s="1"/>
      <c r="ACL152" s="1"/>
      <c r="ACM152" s="1"/>
      <c r="ACN152" s="1"/>
      <c r="ACO152" s="1"/>
      <c r="ACP152" s="1"/>
      <c r="ACQ152" s="1"/>
      <c r="ACR152" s="1"/>
      <c r="ACS152" s="1"/>
      <c r="ACT152" s="1"/>
      <c r="ACU152" s="1"/>
      <c r="ACV152" s="1"/>
      <c r="ACW152" s="1"/>
      <c r="ACX152" s="1"/>
      <c r="ACY152" s="1"/>
      <c r="ACZ152" s="1"/>
      <c r="ADA152" s="1"/>
    </row>
    <row r="153" spans="1:781" s="76" customFormat="1" ht="24" x14ac:dyDescent="0.3">
      <c r="A153" s="40">
        <v>3</v>
      </c>
      <c r="B153" s="91" t="s">
        <v>535</v>
      </c>
      <c r="C153" s="92" t="s">
        <v>57</v>
      </c>
      <c r="D153" s="93" t="s">
        <v>536</v>
      </c>
      <c r="E153" s="93"/>
      <c r="F153" s="93"/>
      <c r="G153" s="48"/>
      <c r="H153" s="93">
        <v>1</v>
      </c>
      <c r="I153" s="93" t="s">
        <v>41</v>
      </c>
      <c r="J153" s="93" t="s">
        <v>86</v>
      </c>
      <c r="K153" s="94">
        <v>1999</v>
      </c>
      <c r="L153" s="62">
        <v>36316</v>
      </c>
      <c r="M153" s="95">
        <v>10000</v>
      </c>
      <c r="N153" s="96"/>
      <c r="O153" s="96"/>
      <c r="P153" s="52" t="s">
        <v>537</v>
      </c>
      <c r="Q153" s="73" t="s">
        <v>538</v>
      </c>
      <c r="R153" s="31"/>
      <c r="S153" s="32" t="str">
        <f t="shared" ref="S153:S165" si="40">C153</f>
        <v>Au Ag</v>
      </c>
      <c r="T153" s="33"/>
      <c r="U153" s="33"/>
      <c r="V153" s="33"/>
      <c r="W153" s="33"/>
      <c r="X153" s="33"/>
      <c r="Y153" s="33"/>
      <c r="Z153" s="33"/>
      <c r="AA153" s="1"/>
      <c r="AB153" s="34">
        <f t="shared" si="33"/>
        <v>5.2724457241256047E-3</v>
      </c>
      <c r="AC153" s="34">
        <f t="shared" si="34"/>
        <v>0</v>
      </c>
      <c r="AD153" s="34">
        <f t="shared" si="35"/>
        <v>0</v>
      </c>
      <c r="AE153" s="34">
        <f t="shared" si="36"/>
        <v>5.2724457241256047E-3</v>
      </c>
      <c r="AF153" s="35"/>
      <c r="AG153" s="35">
        <f t="shared" si="37"/>
        <v>0</v>
      </c>
      <c r="AH153" s="35">
        <f t="shared" si="38"/>
        <v>0</v>
      </c>
      <c r="AI153" s="35">
        <f t="shared" si="39"/>
        <v>5.2724457241256047E-3</v>
      </c>
      <c r="AK153" s="1"/>
      <c r="AL153" s="1"/>
      <c r="AM153" s="1"/>
      <c r="AN153" s="1"/>
      <c r="AO153" s="1"/>
      <c r="AP153" s="1"/>
      <c r="AQ153" s="1"/>
      <c r="AR153" s="1"/>
      <c r="AS153" s="1"/>
      <c r="AT153" s="1"/>
      <c r="AU153" s="1"/>
      <c r="AV153" s="1"/>
      <c r="AW153" s="1"/>
      <c r="AX153" s="1"/>
      <c r="AY153" s="1"/>
      <c r="AZ153" s="1"/>
      <c r="BA153" s="1"/>
      <c r="BB153" s="1"/>
      <c r="BC153" s="1"/>
      <c r="BD153" s="1"/>
      <c r="BE153" s="1"/>
      <c r="BF153" s="1"/>
      <c r="BG153" s="1"/>
      <c r="BH153" s="1"/>
      <c r="BI153" s="1"/>
      <c r="BJ153" s="1"/>
      <c r="BK153" s="1"/>
      <c r="BL153" s="1"/>
      <c r="BM153" s="1"/>
      <c r="BN153" s="1"/>
      <c r="BO153" s="1"/>
      <c r="BP153" s="1"/>
      <c r="BQ153" s="1"/>
      <c r="BR153" s="1"/>
      <c r="BS153" s="1"/>
      <c r="BT153" s="1"/>
      <c r="BU153" s="1"/>
      <c r="BV153" s="1"/>
      <c r="BW153" s="1"/>
      <c r="BX153" s="1"/>
      <c r="BY153" s="1"/>
      <c r="BZ153" s="1"/>
      <c r="CA153" s="1"/>
      <c r="CB153" s="1"/>
      <c r="CC153" s="1"/>
      <c r="CD153" s="1"/>
      <c r="CE153" s="1"/>
      <c r="CF153" s="1"/>
      <c r="CG153" s="1"/>
      <c r="CH153" s="1"/>
      <c r="CI153" s="1"/>
      <c r="CJ153" s="1"/>
      <c r="CK153" s="1"/>
      <c r="CL153" s="1"/>
      <c r="CM153" s="1"/>
      <c r="CN153" s="1"/>
      <c r="CO153" s="1"/>
      <c r="CP153" s="1"/>
      <c r="CQ153" s="1"/>
      <c r="CR153" s="1"/>
      <c r="CS153" s="1"/>
      <c r="CT153" s="1"/>
      <c r="CU153" s="1"/>
      <c r="CV153" s="1"/>
      <c r="CW153" s="1"/>
      <c r="CX153" s="1"/>
      <c r="CY153" s="1"/>
      <c r="CZ153" s="1"/>
      <c r="DA153" s="1"/>
      <c r="DB153" s="1"/>
      <c r="DC153" s="1"/>
      <c r="DD153" s="1"/>
      <c r="DE153" s="1"/>
      <c r="DF153" s="1"/>
      <c r="DG153" s="1"/>
      <c r="DH153" s="1"/>
      <c r="DI153" s="1"/>
      <c r="DJ153" s="1"/>
      <c r="DK153" s="1"/>
      <c r="DL153" s="1"/>
      <c r="DM153" s="1"/>
      <c r="DN153" s="1"/>
      <c r="DO153" s="1"/>
      <c r="DP153" s="1"/>
      <c r="DQ153" s="1"/>
      <c r="DR153" s="1"/>
      <c r="DS153" s="1"/>
      <c r="DT153" s="1"/>
      <c r="DU153" s="1"/>
      <c r="DV153" s="1"/>
      <c r="DW153" s="1"/>
      <c r="DX153" s="1"/>
      <c r="DY153" s="1"/>
      <c r="DZ153" s="1"/>
      <c r="EA153" s="1"/>
      <c r="EB153" s="1"/>
      <c r="EC153" s="1"/>
      <c r="ED153" s="1"/>
      <c r="EE153" s="1"/>
      <c r="EF153" s="1"/>
      <c r="EG153" s="1"/>
      <c r="EH153" s="1"/>
      <c r="EI153" s="1"/>
      <c r="EJ153" s="1"/>
      <c r="EK153" s="1"/>
      <c r="EL153" s="1"/>
      <c r="EM153" s="1"/>
      <c r="EN153" s="1"/>
      <c r="EO153" s="1"/>
      <c r="EP153" s="1"/>
      <c r="EQ153" s="1"/>
      <c r="ER153" s="1"/>
      <c r="ES153" s="1"/>
      <c r="ET153" s="1"/>
      <c r="EU153" s="1"/>
      <c r="EV153" s="1"/>
      <c r="EW153" s="1"/>
      <c r="EX153" s="1"/>
      <c r="EY153" s="1"/>
      <c r="EZ153" s="1"/>
      <c r="FA153" s="1"/>
      <c r="FB153" s="1"/>
      <c r="FC153" s="1"/>
      <c r="FD153" s="1"/>
      <c r="FE153" s="1"/>
      <c r="FF153" s="1"/>
      <c r="FG153" s="1"/>
      <c r="FH153" s="1"/>
      <c r="FI153" s="1"/>
      <c r="FJ153" s="1"/>
      <c r="FK153" s="1"/>
      <c r="FL153" s="1"/>
      <c r="FM153" s="1"/>
      <c r="FN153" s="1"/>
      <c r="FO153" s="1"/>
      <c r="FP153" s="1"/>
      <c r="FQ153" s="1"/>
      <c r="FR153" s="1"/>
      <c r="FS153" s="1"/>
      <c r="FT153" s="1"/>
      <c r="FU153" s="1"/>
      <c r="FV153" s="1"/>
      <c r="FW153" s="1"/>
      <c r="FX153" s="1"/>
      <c r="FY153" s="1"/>
      <c r="FZ153" s="1"/>
      <c r="GA153" s="1"/>
      <c r="GB153" s="1"/>
      <c r="GC153" s="1"/>
      <c r="GD153" s="1"/>
      <c r="GE153" s="1"/>
      <c r="GF153" s="1"/>
      <c r="GG153" s="1"/>
      <c r="GH153" s="1"/>
      <c r="GI153" s="1"/>
      <c r="GJ153" s="1"/>
      <c r="GK153" s="1"/>
      <c r="GL153" s="1"/>
      <c r="GM153" s="1"/>
      <c r="GN153" s="1"/>
      <c r="GO153" s="1"/>
      <c r="GP153" s="1"/>
      <c r="GQ153" s="1"/>
      <c r="GR153" s="1"/>
      <c r="GS153" s="1"/>
      <c r="GT153" s="1"/>
      <c r="GU153" s="1"/>
      <c r="GV153" s="1"/>
      <c r="GW153" s="1"/>
      <c r="GX153" s="1"/>
      <c r="GY153" s="1"/>
      <c r="GZ153" s="1"/>
      <c r="HA153" s="1"/>
      <c r="HB153" s="1"/>
      <c r="HC153" s="1"/>
      <c r="HD153" s="1"/>
      <c r="HE153" s="1"/>
      <c r="HF153" s="1"/>
      <c r="HG153" s="1"/>
      <c r="HH153" s="1"/>
      <c r="HI153" s="1"/>
      <c r="HJ153" s="1"/>
      <c r="HK153" s="1"/>
      <c r="HL153" s="1"/>
      <c r="HM153" s="1"/>
      <c r="HN153" s="1"/>
      <c r="HO153" s="1"/>
      <c r="HP153" s="1"/>
      <c r="HQ153" s="1"/>
      <c r="HR153" s="1"/>
      <c r="HS153" s="1"/>
      <c r="HT153" s="1"/>
      <c r="HU153" s="1"/>
      <c r="HV153" s="1"/>
      <c r="HW153" s="1"/>
      <c r="HX153" s="1"/>
      <c r="HY153" s="1"/>
      <c r="HZ153" s="1"/>
      <c r="IA153" s="1"/>
      <c r="IB153" s="1"/>
      <c r="IC153" s="1"/>
      <c r="ID153" s="1"/>
      <c r="IE153" s="1"/>
      <c r="IF153" s="1"/>
      <c r="IG153" s="1"/>
      <c r="IH153" s="1"/>
      <c r="II153" s="1"/>
      <c r="IJ153" s="1"/>
      <c r="IK153" s="1"/>
      <c r="IL153" s="1"/>
      <c r="IM153" s="1"/>
      <c r="IN153" s="1"/>
      <c r="IO153" s="1"/>
      <c r="IP153" s="1"/>
      <c r="IQ153" s="1"/>
      <c r="IR153" s="1"/>
      <c r="IS153" s="1"/>
      <c r="IT153" s="1"/>
      <c r="IU153" s="1"/>
      <c r="IV153" s="1"/>
      <c r="IW153" s="1"/>
      <c r="IX153" s="1"/>
      <c r="IY153" s="1"/>
      <c r="IZ153" s="1"/>
      <c r="JA153" s="1"/>
      <c r="JB153" s="1"/>
      <c r="JC153" s="1"/>
      <c r="JD153" s="1"/>
      <c r="JE153" s="1"/>
      <c r="JF153" s="1"/>
      <c r="JG153" s="1"/>
      <c r="JH153" s="1"/>
      <c r="JI153" s="1"/>
      <c r="JJ153" s="1"/>
      <c r="JK153" s="1"/>
      <c r="JL153" s="1"/>
      <c r="JM153" s="1"/>
      <c r="JN153" s="1"/>
      <c r="JO153" s="1"/>
      <c r="JP153" s="1"/>
      <c r="JQ153" s="1"/>
      <c r="JR153" s="1"/>
      <c r="JS153" s="1"/>
      <c r="JT153" s="1"/>
      <c r="JU153" s="1"/>
      <c r="JV153" s="1"/>
      <c r="JW153" s="1"/>
      <c r="JX153" s="1"/>
      <c r="JY153" s="1"/>
      <c r="JZ153" s="1"/>
      <c r="KA153" s="1"/>
      <c r="KB153" s="1"/>
      <c r="KC153" s="1"/>
      <c r="KD153" s="1"/>
      <c r="KE153" s="1"/>
      <c r="KF153" s="1"/>
      <c r="KG153" s="1"/>
      <c r="KH153" s="1"/>
      <c r="KI153" s="1"/>
      <c r="KJ153" s="1"/>
      <c r="KK153" s="1"/>
      <c r="KL153" s="1"/>
      <c r="KM153" s="1"/>
      <c r="KN153" s="1"/>
      <c r="KO153" s="1"/>
      <c r="KP153" s="1"/>
      <c r="KQ153" s="1"/>
      <c r="KR153" s="1"/>
      <c r="KS153" s="1"/>
      <c r="KT153" s="1"/>
      <c r="KU153" s="1"/>
      <c r="KV153" s="1"/>
      <c r="KW153" s="1"/>
      <c r="KX153" s="1"/>
      <c r="KY153" s="1"/>
      <c r="KZ153" s="1"/>
      <c r="LA153" s="1"/>
      <c r="LB153" s="1"/>
      <c r="LC153" s="1"/>
      <c r="LD153" s="1"/>
      <c r="LE153" s="1"/>
      <c r="LF153" s="1"/>
      <c r="LG153" s="1"/>
      <c r="LH153" s="1"/>
      <c r="LI153" s="1"/>
      <c r="LJ153" s="1"/>
      <c r="LK153" s="1"/>
      <c r="LL153" s="1"/>
      <c r="LM153" s="1"/>
      <c r="LN153" s="1"/>
      <c r="LO153" s="1"/>
      <c r="LP153" s="1"/>
      <c r="LQ153" s="1"/>
      <c r="LR153" s="1"/>
      <c r="LS153" s="1"/>
      <c r="LT153" s="1"/>
      <c r="LU153" s="1"/>
      <c r="LV153" s="1"/>
      <c r="LW153" s="1"/>
      <c r="LX153" s="1"/>
      <c r="LY153" s="1"/>
      <c r="LZ153" s="1"/>
      <c r="MA153" s="1"/>
      <c r="MB153" s="1"/>
      <c r="MC153" s="1"/>
      <c r="MD153" s="1"/>
      <c r="ME153" s="1"/>
      <c r="MF153" s="1"/>
      <c r="MG153" s="1"/>
      <c r="MH153" s="1"/>
      <c r="MI153" s="1"/>
      <c r="MJ153" s="1"/>
      <c r="MK153" s="1"/>
      <c r="ML153" s="1"/>
      <c r="MM153" s="1"/>
      <c r="MN153" s="1"/>
      <c r="MO153" s="1"/>
      <c r="MP153" s="1"/>
      <c r="MQ153" s="1"/>
      <c r="MR153" s="1"/>
      <c r="MS153" s="1"/>
      <c r="MT153" s="1"/>
      <c r="MU153" s="1"/>
      <c r="MV153" s="1"/>
      <c r="MW153" s="1"/>
      <c r="MX153" s="1"/>
      <c r="MY153" s="1"/>
      <c r="MZ153" s="1"/>
      <c r="NA153" s="1"/>
      <c r="NB153" s="1"/>
      <c r="NC153" s="1"/>
      <c r="ND153" s="1"/>
      <c r="NE153" s="1"/>
      <c r="NF153" s="1"/>
      <c r="NG153" s="1"/>
      <c r="NH153" s="1"/>
      <c r="NI153" s="1"/>
      <c r="NJ153" s="1"/>
      <c r="NK153" s="1"/>
      <c r="NL153" s="1"/>
      <c r="NM153" s="1"/>
      <c r="NN153" s="1"/>
      <c r="NO153" s="1"/>
      <c r="NP153" s="1"/>
      <c r="NQ153" s="1"/>
      <c r="NR153" s="1"/>
      <c r="NS153" s="1"/>
      <c r="NT153" s="1"/>
      <c r="NU153" s="1"/>
      <c r="NV153" s="1"/>
      <c r="NW153" s="1"/>
      <c r="NX153" s="1"/>
      <c r="NY153" s="1"/>
      <c r="NZ153" s="1"/>
      <c r="OA153" s="1"/>
      <c r="OB153" s="1"/>
      <c r="OC153" s="1"/>
      <c r="OD153" s="1"/>
      <c r="OE153" s="1"/>
      <c r="OF153" s="1"/>
      <c r="OG153" s="1"/>
      <c r="OH153" s="1"/>
      <c r="OI153" s="1"/>
      <c r="OJ153" s="1"/>
      <c r="OK153" s="1"/>
      <c r="OL153" s="1"/>
      <c r="OM153" s="1"/>
      <c r="ON153" s="1"/>
      <c r="OO153" s="1"/>
      <c r="OP153" s="1"/>
      <c r="OQ153" s="1"/>
      <c r="OR153" s="1"/>
      <c r="OS153" s="1"/>
      <c r="OT153" s="1"/>
      <c r="OU153" s="1"/>
      <c r="OV153" s="1"/>
      <c r="OW153" s="1"/>
      <c r="OX153" s="1"/>
      <c r="OY153" s="1"/>
      <c r="OZ153" s="1"/>
      <c r="PA153" s="1"/>
      <c r="PB153" s="1"/>
      <c r="PC153" s="1"/>
      <c r="PD153" s="1"/>
      <c r="PE153" s="1"/>
      <c r="PF153" s="1"/>
      <c r="PG153" s="1"/>
      <c r="PH153" s="1"/>
      <c r="PI153" s="1"/>
      <c r="PJ153" s="1"/>
      <c r="PK153" s="1"/>
      <c r="PL153" s="1"/>
      <c r="PM153" s="1"/>
      <c r="PN153" s="1"/>
      <c r="PO153" s="1"/>
      <c r="PP153" s="1"/>
      <c r="PQ153" s="1"/>
      <c r="PR153" s="1"/>
      <c r="PS153" s="1"/>
      <c r="PT153" s="1"/>
      <c r="PU153" s="1"/>
      <c r="PV153" s="1"/>
      <c r="PW153" s="1"/>
      <c r="PX153" s="1"/>
      <c r="PY153" s="1"/>
      <c r="PZ153" s="1"/>
      <c r="QA153" s="1"/>
      <c r="QB153" s="1"/>
      <c r="QC153" s="1"/>
      <c r="QD153" s="1"/>
      <c r="QE153" s="1"/>
      <c r="QF153" s="1"/>
      <c r="QG153" s="1"/>
      <c r="QH153" s="1"/>
      <c r="QI153" s="1"/>
      <c r="QJ153" s="1"/>
      <c r="QK153" s="1"/>
      <c r="QL153" s="1"/>
      <c r="QM153" s="1"/>
      <c r="QN153" s="1"/>
      <c r="QO153" s="1"/>
      <c r="QP153" s="1"/>
      <c r="QQ153" s="1"/>
      <c r="QR153" s="1"/>
      <c r="QS153" s="1"/>
      <c r="QT153" s="1"/>
      <c r="QU153" s="1"/>
      <c r="QV153" s="1"/>
      <c r="QW153" s="1"/>
      <c r="QX153" s="1"/>
      <c r="QY153" s="1"/>
      <c r="QZ153" s="1"/>
      <c r="RA153" s="1"/>
      <c r="RB153" s="1"/>
      <c r="RC153" s="1"/>
      <c r="RD153" s="1"/>
      <c r="RE153" s="1"/>
      <c r="RF153" s="1"/>
      <c r="RG153" s="1"/>
      <c r="RH153" s="1"/>
      <c r="RI153" s="1"/>
      <c r="RJ153" s="1"/>
      <c r="RK153" s="1"/>
      <c r="RL153" s="1"/>
      <c r="RM153" s="1"/>
      <c r="RN153" s="1"/>
      <c r="RO153" s="1"/>
      <c r="RP153" s="1"/>
      <c r="RQ153" s="1"/>
      <c r="RR153" s="1"/>
      <c r="RS153" s="1"/>
      <c r="RT153" s="1"/>
      <c r="RU153" s="1"/>
      <c r="RV153" s="1"/>
      <c r="RW153" s="1"/>
      <c r="RX153" s="1"/>
      <c r="RY153" s="1"/>
      <c r="RZ153" s="1"/>
      <c r="SA153" s="1"/>
      <c r="SB153" s="1"/>
      <c r="SC153" s="1"/>
      <c r="SD153" s="1"/>
      <c r="SE153" s="1"/>
      <c r="SF153" s="1"/>
      <c r="SG153" s="1"/>
      <c r="SH153" s="1"/>
      <c r="SI153" s="1"/>
      <c r="SJ153" s="1"/>
      <c r="SK153" s="1"/>
      <c r="SL153" s="1"/>
      <c r="SM153" s="1"/>
      <c r="SN153" s="1"/>
      <c r="SO153" s="1"/>
      <c r="SP153" s="1"/>
      <c r="SQ153" s="1"/>
      <c r="SR153" s="1"/>
      <c r="SS153" s="1"/>
      <c r="ST153" s="1"/>
      <c r="SU153" s="1"/>
      <c r="SV153" s="1"/>
      <c r="SW153" s="1"/>
      <c r="SX153" s="1"/>
      <c r="SY153" s="1"/>
      <c r="SZ153" s="1"/>
      <c r="TA153" s="1"/>
      <c r="TB153" s="1"/>
      <c r="TC153" s="1"/>
      <c r="TD153" s="1"/>
      <c r="TE153" s="1"/>
      <c r="TF153" s="1"/>
      <c r="TG153" s="1"/>
      <c r="TH153" s="1"/>
      <c r="TI153" s="1"/>
      <c r="TJ153" s="1"/>
      <c r="TK153" s="1"/>
      <c r="TL153" s="1"/>
      <c r="TM153" s="1"/>
      <c r="TN153" s="1"/>
      <c r="TO153" s="1"/>
      <c r="TP153" s="1"/>
      <c r="TQ153" s="1"/>
      <c r="TR153" s="1"/>
      <c r="TS153" s="1"/>
      <c r="TT153" s="1"/>
      <c r="TU153" s="1"/>
      <c r="TV153" s="1"/>
      <c r="TW153" s="1"/>
      <c r="TX153" s="1"/>
      <c r="TY153" s="1"/>
      <c r="TZ153" s="1"/>
      <c r="UA153" s="1"/>
      <c r="UB153" s="1"/>
      <c r="UC153" s="1"/>
      <c r="UD153" s="1"/>
      <c r="UE153" s="1"/>
      <c r="UF153" s="1"/>
      <c r="UG153" s="1"/>
      <c r="UH153" s="1"/>
      <c r="UI153" s="1"/>
      <c r="UJ153" s="1"/>
      <c r="UK153" s="1"/>
      <c r="UL153" s="1"/>
      <c r="UM153" s="1"/>
      <c r="UN153" s="1"/>
      <c r="UO153" s="1"/>
      <c r="UP153" s="1"/>
      <c r="UQ153" s="1"/>
      <c r="UR153" s="1"/>
      <c r="US153" s="1"/>
      <c r="UT153" s="1"/>
      <c r="UU153" s="1"/>
      <c r="UV153" s="1"/>
      <c r="UW153" s="1"/>
      <c r="UX153" s="1"/>
      <c r="UY153" s="1"/>
      <c r="UZ153" s="1"/>
      <c r="VA153" s="1"/>
      <c r="VB153" s="1"/>
      <c r="VC153" s="1"/>
      <c r="VD153" s="1"/>
      <c r="VE153" s="1"/>
      <c r="VF153" s="1"/>
      <c r="VG153" s="1"/>
      <c r="VH153" s="1"/>
      <c r="VI153" s="1"/>
      <c r="VJ153" s="1"/>
      <c r="VK153" s="1"/>
      <c r="VL153" s="1"/>
      <c r="VM153" s="1"/>
      <c r="VN153" s="1"/>
      <c r="VO153" s="1"/>
      <c r="VP153" s="1"/>
      <c r="VQ153" s="1"/>
      <c r="VR153" s="1"/>
      <c r="VS153" s="1"/>
      <c r="VT153" s="1"/>
      <c r="VU153" s="1"/>
      <c r="VV153" s="1"/>
      <c r="VW153" s="1"/>
      <c r="VX153" s="1"/>
      <c r="VY153" s="1"/>
      <c r="VZ153" s="1"/>
      <c r="WA153" s="1"/>
      <c r="WB153" s="1"/>
      <c r="WC153" s="1"/>
      <c r="WD153" s="1"/>
      <c r="WE153" s="1"/>
      <c r="WF153" s="1"/>
      <c r="WG153" s="1"/>
      <c r="WH153" s="1"/>
      <c r="WI153" s="1"/>
      <c r="WJ153" s="1"/>
      <c r="WK153" s="1"/>
      <c r="WL153" s="1"/>
      <c r="WM153" s="1"/>
      <c r="WN153" s="1"/>
      <c r="WO153" s="1"/>
      <c r="WP153" s="1"/>
      <c r="WQ153" s="1"/>
      <c r="WR153" s="1"/>
      <c r="WS153" s="1"/>
      <c r="WT153" s="1"/>
      <c r="WU153" s="1"/>
      <c r="WV153" s="1"/>
      <c r="WW153" s="1"/>
      <c r="WX153" s="1"/>
      <c r="WY153" s="1"/>
      <c r="WZ153" s="1"/>
      <c r="XA153" s="1"/>
      <c r="XB153" s="1"/>
      <c r="XC153" s="1"/>
      <c r="XD153" s="1"/>
      <c r="XE153" s="1"/>
      <c r="XF153" s="1"/>
      <c r="XG153" s="1"/>
      <c r="XH153" s="1"/>
      <c r="XI153" s="1"/>
      <c r="XJ153" s="1"/>
      <c r="XK153" s="1"/>
      <c r="XL153" s="1"/>
      <c r="XM153" s="1"/>
      <c r="XN153" s="1"/>
      <c r="XO153" s="1"/>
      <c r="XP153" s="1"/>
      <c r="XQ153" s="1"/>
      <c r="XR153" s="1"/>
      <c r="XS153" s="1"/>
      <c r="XT153" s="1"/>
      <c r="XU153" s="1"/>
      <c r="XV153" s="1"/>
      <c r="XW153" s="1"/>
      <c r="XX153" s="1"/>
      <c r="XY153" s="1"/>
      <c r="XZ153" s="1"/>
      <c r="YA153" s="1"/>
      <c r="YB153" s="1"/>
      <c r="YC153" s="1"/>
      <c r="YD153" s="1"/>
      <c r="YE153" s="1"/>
      <c r="YF153" s="1"/>
      <c r="YG153" s="1"/>
      <c r="YH153" s="1"/>
      <c r="YI153" s="1"/>
      <c r="YJ153" s="1"/>
      <c r="YK153" s="1"/>
      <c r="YL153" s="1"/>
      <c r="YM153" s="1"/>
      <c r="YN153" s="1"/>
      <c r="YO153" s="1"/>
      <c r="YP153" s="1"/>
      <c r="YQ153" s="1"/>
      <c r="YR153" s="1"/>
      <c r="YS153" s="1"/>
      <c r="YT153" s="1"/>
      <c r="YU153" s="1"/>
      <c r="YV153" s="1"/>
      <c r="YW153" s="1"/>
      <c r="YX153" s="1"/>
      <c r="YY153" s="1"/>
      <c r="YZ153" s="1"/>
      <c r="ZA153" s="1"/>
      <c r="ZB153" s="1"/>
      <c r="ZC153" s="1"/>
      <c r="ZD153" s="1"/>
      <c r="ZE153" s="1"/>
      <c r="ZF153" s="1"/>
      <c r="ZG153" s="1"/>
      <c r="ZH153" s="1"/>
      <c r="ZI153" s="1"/>
      <c r="ZJ153" s="1"/>
      <c r="ZK153" s="1"/>
      <c r="ZL153" s="1"/>
      <c r="ZM153" s="1"/>
      <c r="ZN153" s="1"/>
      <c r="ZO153" s="1"/>
      <c r="ZP153" s="1"/>
      <c r="ZQ153" s="1"/>
      <c r="ZR153" s="1"/>
      <c r="ZS153" s="1"/>
      <c r="ZT153" s="1"/>
      <c r="ZU153" s="1"/>
      <c r="ZV153" s="1"/>
      <c r="ZW153" s="1"/>
      <c r="ZX153" s="1"/>
      <c r="ZY153" s="1"/>
      <c r="ZZ153" s="1"/>
      <c r="AAA153" s="1"/>
      <c r="AAB153" s="1"/>
      <c r="AAC153" s="1"/>
      <c r="AAD153" s="1"/>
      <c r="AAE153" s="1"/>
      <c r="AAF153" s="1"/>
      <c r="AAG153" s="1"/>
      <c r="AAH153" s="1"/>
      <c r="AAI153" s="1"/>
      <c r="AAJ153" s="1"/>
      <c r="AAK153" s="1"/>
      <c r="AAL153" s="1"/>
      <c r="AAM153" s="1"/>
      <c r="AAN153" s="1"/>
      <c r="AAO153" s="1"/>
      <c r="AAP153" s="1"/>
      <c r="AAQ153" s="1"/>
      <c r="AAR153" s="1"/>
      <c r="AAS153" s="1"/>
      <c r="AAT153" s="1"/>
      <c r="AAU153" s="1"/>
      <c r="AAV153" s="1"/>
      <c r="AAW153" s="1"/>
      <c r="AAX153" s="1"/>
      <c r="AAY153" s="1"/>
      <c r="AAZ153" s="1"/>
      <c r="ABA153" s="1"/>
      <c r="ABB153" s="1"/>
      <c r="ABC153" s="1"/>
      <c r="ABD153" s="1"/>
      <c r="ABE153" s="1"/>
      <c r="ABF153" s="1"/>
      <c r="ABG153" s="1"/>
      <c r="ABH153" s="1"/>
      <c r="ABI153" s="1"/>
      <c r="ABJ153" s="1"/>
      <c r="ABK153" s="1"/>
      <c r="ABL153" s="1"/>
      <c r="ABM153" s="1"/>
      <c r="ABN153" s="1"/>
      <c r="ABO153" s="1"/>
      <c r="ABP153" s="1"/>
      <c r="ABQ153" s="1"/>
      <c r="ABR153" s="1"/>
      <c r="ABS153" s="1"/>
      <c r="ABT153" s="1"/>
      <c r="ABU153" s="1"/>
      <c r="ABV153" s="1"/>
      <c r="ABW153" s="1"/>
      <c r="ABX153" s="1"/>
      <c r="ABY153" s="1"/>
      <c r="ABZ153" s="1"/>
      <c r="ACA153" s="1"/>
      <c r="ACB153" s="1"/>
      <c r="ACC153" s="1"/>
      <c r="ACD153" s="1"/>
      <c r="ACE153" s="1"/>
      <c r="ACF153" s="1"/>
      <c r="ACG153" s="1"/>
      <c r="ACH153" s="1"/>
      <c r="ACI153" s="1"/>
      <c r="ACJ153" s="1"/>
      <c r="ACK153" s="1"/>
      <c r="ACL153" s="1"/>
      <c r="ACM153" s="1"/>
      <c r="ACN153" s="1"/>
      <c r="ACO153" s="1"/>
      <c r="ACP153" s="1"/>
      <c r="ACQ153" s="1"/>
      <c r="ACR153" s="1"/>
      <c r="ACS153" s="1"/>
      <c r="ACT153" s="1"/>
      <c r="ACU153" s="1"/>
      <c r="ACV153" s="1"/>
      <c r="ACW153" s="1"/>
      <c r="ACX153" s="1"/>
      <c r="ACY153" s="1"/>
      <c r="ACZ153" s="1"/>
      <c r="ADA153" s="1"/>
    </row>
    <row r="154" spans="1:781" s="76" customFormat="1" ht="24" x14ac:dyDescent="0.3">
      <c r="A154" s="42">
        <v>2</v>
      </c>
      <c r="B154" s="91" t="s">
        <v>539</v>
      </c>
      <c r="C154" s="93" t="s">
        <v>65</v>
      </c>
      <c r="D154" s="93"/>
      <c r="E154" s="93"/>
      <c r="F154" s="93"/>
      <c r="G154" s="48"/>
      <c r="H154" s="93">
        <v>2</v>
      </c>
      <c r="I154" s="93" t="s">
        <v>235</v>
      </c>
      <c r="J154" s="93" t="s">
        <v>235</v>
      </c>
      <c r="K154" s="94">
        <v>1999</v>
      </c>
      <c r="L154" s="62">
        <v>36276</v>
      </c>
      <c r="M154" s="95">
        <v>400000</v>
      </c>
      <c r="N154" s="96">
        <v>12</v>
      </c>
      <c r="O154" s="96">
        <v>4</v>
      </c>
      <c r="P154" s="52" t="s">
        <v>540</v>
      </c>
      <c r="Q154" s="73" t="s">
        <v>541</v>
      </c>
      <c r="R154" s="31" t="s">
        <v>542</v>
      </c>
      <c r="S154" s="32" t="str">
        <f t="shared" si="40"/>
        <v>Au</v>
      </c>
      <c r="T154" s="33"/>
      <c r="U154" s="33"/>
      <c r="V154" s="33"/>
      <c r="W154" s="33"/>
      <c r="X154" s="33"/>
      <c r="Y154" s="33"/>
      <c r="Z154" s="33"/>
      <c r="AA154" s="1"/>
      <c r="AB154" s="34">
        <f t="shared" si="33"/>
        <v>0.21089782896502418</v>
      </c>
      <c r="AC154" s="34">
        <f t="shared" si="34"/>
        <v>0.30769230769230771</v>
      </c>
      <c r="AD154" s="34">
        <f t="shared" si="35"/>
        <v>0.2857142857142857</v>
      </c>
      <c r="AE154" s="34">
        <f t="shared" si="36"/>
        <v>0.80430442237161759</v>
      </c>
      <c r="AF154" s="35"/>
      <c r="AG154" s="35">
        <f t="shared" si="37"/>
        <v>0</v>
      </c>
      <c r="AH154" s="35">
        <f t="shared" si="38"/>
        <v>0.80430442237161759</v>
      </c>
      <c r="AI154" s="35">
        <f t="shared" si="39"/>
        <v>0</v>
      </c>
      <c r="AK154" s="1"/>
      <c r="AL154" s="1"/>
      <c r="AM154" s="1"/>
      <c r="AN154" s="1"/>
      <c r="AO154" s="1"/>
      <c r="AP154" s="1"/>
      <c r="AQ154" s="1"/>
      <c r="AR154" s="1"/>
      <c r="AS154" s="1"/>
      <c r="AT154" s="1"/>
      <c r="AU154" s="1"/>
      <c r="AV154" s="1"/>
      <c r="AW154" s="1"/>
      <c r="AX154" s="1"/>
      <c r="AY154" s="1"/>
      <c r="AZ154" s="1"/>
      <c r="BA154" s="1"/>
      <c r="BB154" s="1"/>
      <c r="BC154" s="1"/>
      <c r="BD154" s="1"/>
      <c r="BE154" s="1"/>
      <c r="BF154" s="1"/>
      <c r="BG154" s="1"/>
      <c r="BH154" s="1"/>
      <c r="BI154" s="1"/>
      <c r="BJ154" s="1"/>
      <c r="BK154" s="1"/>
      <c r="BL154" s="1"/>
      <c r="BM154" s="1"/>
      <c r="BN154" s="1"/>
      <c r="BO154" s="1"/>
      <c r="BP154" s="1"/>
      <c r="BQ154" s="1"/>
      <c r="BR154" s="1"/>
      <c r="BS154" s="1"/>
      <c r="BT154" s="1"/>
      <c r="BU154" s="1"/>
      <c r="BV154" s="1"/>
      <c r="BW154" s="1"/>
      <c r="BX154" s="1"/>
      <c r="BY154" s="1"/>
      <c r="BZ154" s="1"/>
      <c r="CA154" s="1"/>
      <c r="CB154" s="1"/>
      <c r="CC154" s="1"/>
      <c r="CD154" s="1"/>
      <c r="CE154" s="1"/>
      <c r="CF154" s="1"/>
      <c r="CG154" s="1"/>
      <c r="CH154" s="1"/>
      <c r="CI154" s="1"/>
      <c r="CJ154" s="1"/>
      <c r="CK154" s="1"/>
      <c r="CL154" s="1"/>
      <c r="CM154" s="1"/>
      <c r="CN154" s="1"/>
      <c r="CO154" s="1"/>
      <c r="CP154" s="1"/>
      <c r="CQ154" s="1"/>
      <c r="CR154" s="1"/>
      <c r="CS154" s="1"/>
      <c r="CT154" s="1"/>
      <c r="CU154" s="1"/>
      <c r="CV154" s="1"/>
      <c r="CW154" s="1"/>
      <c r="CX154" s="1"/>
      <c r="CY154" s="1"/>
      <c r="CZ154" s="1"/>
      <c r="DA154" s="1"/>
      <c r="DB154" s="1"/>
      <c r="DC154" s="1"/>
      <c r="DD154" s="1"/>
      <c r="DE154" s="1"/>
      <c r="DF154" s="1"/>
      <c r="DG154" s="1"/>
      <c r="DH154" s="1"/>
      <c r="DI154" s="1"/>
      <c r="DJ154" s="1"/>
      <c r="DK154" s="1"/>
      <c r="DL154" s="1"/>
      <c r="DM154" s="1"/>
      <c r="DN154" s="1"/>
      <c r="DO154" s="1"/>
      <c r="DP154" s="1"/>
      <c r="DQ154" s="1"/>
      <c r="DR154" s="1"/>
      <c r="DS154" s="1"/>
      <c r="DT154" s="1"/>
      <c r="DU154" s="1"/>
      <c r="DV154" s="1"/>
      <c r="DW154" s="1"/>
      <c r="DX154" s="1"/>
      <c r="DY154" s="1"/>
      <c r="DZ154" s="1"/>
      <c r="EA154" s="1"/>
      <c r="EB154" s="1"/>
      <c r="EC154" s="1"/>
      <c r="ED154" s="1"/>
      <c r="EE154" s="1"/>
      <c r="EF154" s="1"/>
      <c r="EG154" s="1"/>
      <c r="EH154" s="1"/>
      <c r="EI154" s="1"/>
      <c r="EJ154" s="1"/>
      <c r="EK154" s="1"/>
      <c r="EL154" s="1"/>
      <c r="EM154" s="1"/>
      <c r="EN154" s="1"/>
      <c r="EO154" s="1"/>
      <c r="EP154" s="1"/>
      <c r="EQ154" s="1"/>
      <c r="ER154" s="1"/>
      <c r="ES154" s="1"/>
      <c r="ET154" s="1"/>
      <c r="EU154" s="1"/>
      <c r="EV154" s="1"/>
      <c r="EW154" s="1"/>
      <c r="EX154" s="1"/>
      <c r="EY154" s="1"/>
      <c r="EZ154" s="1"/>
      <c r="FA154" s="1"/>
      <c r="FB154" s="1"/>
      <c r="FC154" s="1"/>
      <c r="FD154" s="1"/>
      <c r="FE154" s="1"/>
      <c r="FF154" s="1"/>
      <c r="FG154" s="1"/>
      <c r="FH154" s="1"/>
      <c r="FI154" s="1"/>
      <c r="FJ154" s="1"/>
      <c r="FK154" s="1"/>
      <c r="FL154" s="1"/>
      <c r="FM154" s="1"/>
      <c r="FN154" s="1"/>
      <c r="FO154" s="1"/>
      <c r="FP154" s="1"/>
      <c r="FQ154" s="1"/>
      <c r="FR154" s="1"/>
      <c r="FS154" s="1"/>
      <c r="FT154" s="1"/>
      <c r="FU154" s="1"/>
      <c r="FV154" s="1"/>
      <c r="FW154" s="1"/>
      <c r="FX154" s="1"/>
      <c r="FY154" s="1"/>
      <c r="FZ154" s="1"/>
      <c r="GA154" s="1"/>
      <c r="GB154" s="1"/>
      <c r="GC154" s="1"/>
      <c r="GD154" s="1"/>
      <c r="GE154" s="1"/>
      <c r="GF154" s="1"/>
      <c r="GG154" s="1"/>
      <c r="GH154" s="1"/>
      <c r="GI154" s="1"/>
      <c r="GJ154" s="1"/>
      <c r="GK154" s="1"/>
      <c r="GL154" s="1"/>
      <c r="GM154" s="1"/>
      <c r="GN154" s="1"/>
      <c r="GO154" s="1"/>
      <c r="GP154" s="1"/>
      <c r="GQ154" s="1"/>
      <c r="GR154" s="1"/>
      <c r="GS154" s="1"/>
      <c r="GT154" s="1"/>
      <c r="GU154" s="1"/>
      <c r="GV154" s="1"/>
      <c r="GW154" s="1"/>
      <c r="GX154" s="1"/>
      <c r="GY154" s="1"/>
      <c r="GZ154" s="1"/>
      <c r="HA154" s="1"/>
      <c r="HB154" s="1"/>
      <c r="HC154" s="1"/>
      <c r="HD154" s="1"/>
      <c r="HE154" s="1"/>
      <c r="HF154" s="1"/>
      <c r="HG154" s="1"/>
      <c r="HH154" s="1"/>
      <c r="HI154" s="1"/>
      <c r="HJ154" s="1"/>
      <c r="HK154" s="1"/>
      <c r="HL154" s="1"/>
      <c r="HM154" s="1"/>
      <c r="HN154" s="1"/>
      <c r="HO154" s="1"/>
      <c r="HP154" s="1"/>
      <c r="HQ154" s="1"/>
      <c r="HR154" s="1"/>
      <c r="HS154" s="1"/>
      <c r="HT154" s="1"/>
      <c r="HU154" s="1"/>
      <c r="HV154" s="1"/>
      <c r="HW154" s="1"/>
      <c r="HX154" s="1"/>
      <c r="HY154" s="1"/>
      <c r="HZ154" s="1"/>
      <c r="IA154" s="1"/>
      <c r="IB154" s="1"/>
      <c r="IC154" s="1"/>
      <c r="ID154" s="1"/>
      <c r="IE154" s="1"/>
      <c r="IF154" s="1"/>
      <c r="IG154" s="1"/>
      <c r="IH154" s="1"/>
      <c r="II154" s="1"/>
      <c r="IJ154" s="1"/>
      <c r="IK154" s="1"/>
      <c r="IL154" s="1"/>
      <c r="IM154" s="1"/>
      <c r="IN154" s="1"/>
      <c r="IO154" s="1"/>
      <c r="IP154" s="1"/>
      <c r="IQ154" s="1"/>
      <c r="IR154" s="1"/>
      <c r="IS154" s="1"/>
      <c r="IT154" s="1"/>
      <c r="IU154" s="1"/>
      <c r="IV154" s="1"/>
      <c r="IW154" s="1"/>
      <c r="IX154" s="1"/>
      <c r="IY154" s="1"/>
      <c r="IZ154" s="1"/>
      <c r="JA154" s="1"/>
      <c r="JB154" s="1"/>
      <c r="JC154" s="1"/>
      <c r="JD154" s="1"/>
      <c r="JE154" s="1"/>
      <c r="JF154" s="1"/>
      <c r="JG154" s="1"/>
      <c r="JH154" s="1"/>
      <c r="JI154" s="1"/>
      <c r="JJ154" s="1"/>
      <c r="JK154" s="1"/>
      <c r="JL154" s="1"/>
      <c r="JM154" s="1"/>
      <c r="JN154" s="1"/>
      <c r="JO154" s="1"/>
      <c r="JP154" s="1"/>
      <c r="JQ154" s="1"/>
      <c r="JR154" s="1"/>
      <c r="JS154" s="1"/>
      <c r="JT154" s="1"/>
      <c r="JU154" s="1"/>
      <c r="JV154" s="1"/>
      <c r="JW154" s="1"/>
      <c r="JX154" s="1"/>
      <c r="JY154" s="1"/>
      <c r="JZ154" s="1"/>
      <c r="KA154" s="1"/>
      <c r="KB154" s="1"/>
      <c r="KC154" s="1"/>
      <c r="KD154" s="1"/>
      <c r="KE154" s="1"/>
      <c r="KF154" s="1"/>
      <c r="KG154" s="1"/>
      <c r="KH154" s="1"/>
      <c r="KI154" s="1"/>
      <c r="KJ154" s="1"/>
      <c r="KK154" s="1"/>
      <c r="KL154" s="1"/>
      <c r="KM154" s="1"/>
      <c r="KN154" s="1"/>
      <c r="KO154" s="1"/>
      <c r="KP154" s="1"/>
      <c r="KQ154" s="1"/>
      <c r="KR154" s="1"/>
      <c r="KS154" s="1"/>
      <c r="KT154" s="1"/>
      <c r="KU154" s="1"/>
      <c r="KV154" s="1"/>
      <c r="KW154" s="1"/>
      <c r="KX154" s="1"/>
      <c r="KY154" s="1"/>
      <c r="KZ154" s="1"/>
      <c r="LA154" s="1"/>
      <c r="LB154" s="1"/>
      <c r="LC154" s="1"/>
      <c r="LD154" s="1"/>
      <c r="LE154" s="1"/>
      <c r="LF154" s="1"/>
      <c r="LG154" s="1"/>
      <c r="LH154" s="1"/>
      <c r="LI154" s="1"/>
      <c r="LJ154" s="1"/>
      <c r="LK154" s="1"/>
      <c r="LL154" s="1"/>
      <c r="LM154" s="1"/>
      <c r="LN154" s="1"/>
      <c r="LO154" s="1"/>
      <c r="LP154" s="1"/>
      <c r="LQ154" s="1"/>
      <c r="LR154" s="1"/>
      <c r="LS154" s="1"/>
      <c r="LT154" s="1"/>
      <c r="LU154" s="1"/>
      <c r="LV154" s="1"/>
      <c r="LW154" s="1"/>
      <c r="LX154" s="1"/>
      <c r="LY154" s="1"/>
      <c r="LZ154" s="1"/>
      <c r="MA154" s="1"/>
      <c r="MB154" s="1"/>
      <c r="MC154" s="1"/>
      <c r="MD154" s="1"/>
      <c r="ME154" s="1"/>
      <c r="MF154" s="1"/>
      <c r="MG154" s="1"/>
      <c r="MH154" s="1"/>
      <c r="MI154" s="1"/>
      <c r="MJ154" s="1"/>
      <c r="MK154" s="1"/>
      <c r="ML154" s="1"/>
      <c r="MM154" s="1"/>
      <c r="MN154" s="1"/>
      <c r="MO154" s="1"/>
      <c r="MP154" s="1"/>
      <c r="MQ154" s="1"/>
      <c r="MR154" s="1"/>
      <c r="MS154" s="1"/>
      <c r="MT154" s="1"/>
      <c r="MU154" s="1"/>
      <c r="MV154" s="1"/>
      <c r="MW154" s="1"/>
      <c r="MX154" s="1"/>
      <c r="MY154" s="1"/>
      <c r="MZ154" s="1"/>
      <c r="NA154" s="1"/>
      <c r="NB154" s="1"/>
      <c r="NC154" s="1"/>
      <c r="ND154" s="1"/>
      <c r="NE154" s="1"/>
      <c r="NF154" s="1"/>
      <c r="NG154" s="1"/>
      <c r="NH154" s="1"/>
      <c r="NI154" s="1"/>
      <c r="NJ154" s="1"/>
      <c r="NK154" s="1"/>
      <c r="NL154" s="1"/>
      <c r="NM154" s="1"/>
      <c r="NN154" s="1"/>
      <c r="NO154" s="1"/>
      <c r="NP154" s="1"/>
      <c r="NQ154" s="1"/>
      <c r="NR154" s="1"/>
      <c r="NS154" s="1"/>
      <c r="NT154" s="1"/>
      <c r="NU154" s="1"/>
      <c r="NV154" s="1"/>
      <c r="NW154" s="1"/>
      <c r="NX154" s="1"/>
      <c r="NY154" s="1"/>
      <c r="NZ154" s="1"/>
      <c r="OA154" s="1"/>
      <c r="OB154" s="1"/>
      <c r="OC154" s="1"/>
      <c r="OD154" s="1"/>
      <c r="OE154" s="1"/>
      <c r="OF154" s="1"/>
      <c r="OG154" s="1"/>
      <c r="OH154" s="1"/>
      <c r="OI154" s="1"/>
      <c r="OJ154" s="1"/>
      <c r="OK154" s="1"/>
      <c r="OL154" s="1"/>
      <c r="OM154" s="1"/>
      <c r="ON154" s="1"/>
      <c r="OO154" s="1"/>
      <c r="OP154" s="1"/>
      <c r="OQ154" s="1"/>
      <c r="OR154" s="1"/>
      <c r="OS154" s="1"/>
      <c r="OT154" s="1"/>
      <c r="OU154" s="1"/>
      <c r="OV154" s="1"/>
      <c r="OW154" s="1"/>
      <c r="OX154" s="1"/>
      <c r="OY154" s="1"/>
      <c r="OZ154" s="1"/>
      <c r="PA154" s="1"/>
      <c r="PB154" s="1"/>
      <c r="PC154" s="1"/>
      <c r="PD154" s="1"/>
      <c r="PE154" s="1"/>
      <c r="PF154" s="1"/>
      <c r="PG154" s="1"/>
      <c r="PH154" s="1"/>
      <c r="PI154" s="1"/>
      <c r="PJ154" s="1"/>
      <c r="PK154" s="1"/>
      <c r="PL154" s="1"/>
      <c r="PM154" s="1"/>
      <c r="PN154" s="1"/>
      <c r="PO154" s="1"/>
      <c r="PP154" s="1"/>
      <c r="PQ154" s="1"/>
      <c r="PR154" s="1"/>
      <c r="PS154" s="1"/>
      <c r="PT154" s="1"/>
      <c r="PU154" s="1"/>
      <c r="PV154" s="1"/>
      <c r="PW154" s="1"/>
      <c r="PX154" s="1"/>
      <c r="PY154" s="1"/>
      <c r="PZ154" s="1"/>
      <c r="QA154" s="1"/>
      <c r="QB154" s="1"/>
      <c r="QC154" s="1"/>
      <c r="QD154" s="1"/>
      <c r="QE154" s="1"/>
      <c r="QF154" s="1"/>
      <c r="QG154" s="1"/>
      <c r="QH154" s="1"/>
      <c r="QI154" s="1"/>
      <c r="QJ154" s="1"/>
      <c r="QK154" s="1"/>
      <c r="QL154" s="1"/>
      <c r="QM154" s="1"/>
      <c r="QN154" s="1"/>
      <c r="QO154" s="1"/>
      <c r="QP154" s="1"/>
      <c r="QQ154" s="1"/>
      <c r="QR154" s="1"/>
      <c r="QS154" s="1"/>
      <c r="QT154" s="1"/>
      <c r="QU154" s="1"/>
      <c r="QV154" s="1"/>
      <c r="QW154" s="1"/>
      <c r="QX154" s="1"/>
      <c r="QY154" s="1"/>
      <c r="QZ154" s="1"/>
      <c r="RA154" s="1"/>
      <c r="RB154" s="1"/>
      <c r="RC154" s="1"/>
      <c r="RD154" s="1"/>
      <c r="RE154" s="1"/>
      <c r="RF154" s="1"/>
      <c r="RG154" s="1"/>
      <c r="RH154" s="1"/>
      <c r="RI154" s="1"/>
      <c r="RJ154" s="1"/>
      <c r="RK154" s="1"/>
      <c r="RL154" s="1"/>
      <c r="RM154" s="1"/>
      <c r="RN154" s="1"/>
      <c r="RO154" s="1"/>
      <c r="RP154" s="1"/>
      <c r="RQ154" s="1"/>
      <c r="RR154" s="1"/>
      <c r="RS154" s="1"/>
      <c r="RT154" s="1"/>
      <c r="RU154" s="1"/>
      <c r="RV154" s="1"/>
      <c r="RW154" s="1"/>
      <c r="RX154" s="1"/>
      <c r="RY154" s="1"/>
      <c r="RZ154" s="1"/>
      <c r="SA154" s="1"/>
      <c r="SB154" s="1"/>
      <c r="SC154" s="1"/>
      <c r="SD154" s="1"/>
      <c r="SE154" s="1"/>
      <c r="SF154" s="1"/>
      <c r="SG154" s="1"/>
      <c r="SH154" s="1"/>
      <c r="SI154" s="1"/>
      <c r="SJ154" s="1"/>
      <c r="SK154" s="1"/>
      <c r="SL154" s="1"/>
      <c r="SM154" s="1"/>
      <c r="SN154" s="1"/>
      <c r="SO154" s="1"/>
      <c r="SP154" s="1"/>
      <c r="SQ154" s="1"/>
      <c r="SR154" s="1"/>
      <c r="SS154" s="1"/>
      <c r="ST154" s="1"/>
      <c r="SU154" s="1"/>
      <c r="SV154" s="1"/>
      <c r="SW154" s="1"/>
      <c r="SX154" s="1"/>
      <c r="SY154" s="1"/>
      <c r="SZ154" s="1"/>
      <c r="TA154" s="1"/>
      <c r="TB154" s="1"/>
      <c r="TC154" s="1"/>
      <c r="TD154" s="1"/>
      <c r="TE154" s="1"/>
      <c r="TF154" s="1"/>
      <c r="TG154" s="1"/>
      <c r="TH154" s="1"/>
      <c r="TI154" s="1"/>
      <c r="TJ154" s="1"/>
      <c r="TK154" s="1"/>
      <c r="TL154" s="1"/>
      <c r="TM154" s="1"/>
      <c r="TN154" s="1"/>
      <c r="TO154" s="1"/>
      <c r="TP154" s="1"/>
      <c r="TQ154" s="1"/>
      <c r="TR154" s="1"/>
      <c r="TS154" s="1"/>
      <c r="TT154" s="1"/>
      <c r="TU154" s="1"/>
      <c r="TV154" s="1"/>
      <c r="TW154" s="1"/>
      <c r="TX154" s="1"/>
      <c r="TY154" s="1"/>
      <c r="TZ154" s="1"/>
      <c r="UA154" s="1"/>
      <c r="UB154" s="1"/>
      <c r="UC154" s="1"/>
      <c r="UD154" s="1"/>
      <c r="UE154" s="1"/>
      <c r="UF154" s="1"/>
      <c r="UG154" s="1"/>
      <c r="UH154" s="1"/>
      <c r="UI154" s="1"/>
      <c r="UJ154" s="1"/>
      <c r="UK154" s="1"/>
      <c r="UL154" s="1"/>
      <c r="UM154" s="1"/>
      <c r="UN154" s="1"/>
      <c r="UO154" s="1"/>
      <c r="UP154" s="1"/>
      <c r="UQ154" s="1"/>
      <c r="UR154" s="1"/>
      <c r="US154" s="1"/>
      <c r="UT154" s="1"/>
      <c r="UU154" s="1"/>
      <c r="UV154" s="1"/>
      <c r="UW154" s="1"/>
      <c r="UX154" s="1"/>
      <c r="UY154" s="1"/>
      <c r="UZ154" s="1"/>
      <c r="VA154" s="1"/>
      <c r="VB154" s="1"/>
      <c r="VC154" s="1"/>
      <c r="VD154" s="1"/>
      <c r="VE154" s="1"/>
      <c r="VF154" s="1"/>
      <c r="VG154" s="1"/>
      <c r="VH154" s="1"/>
      <c r="VI154" s="1"/>
      <c r="VJ154" s="1"/>
      <c r="VK154" s="1"/>
      <c r="VL154" s="1"/>
      <c r="VM154" s="1"/>
      <c r="VN154" s="1"/>
      <c r="VO154" s="1"/>
      <c r="VP154" s="1"/>
      <c r="VQ154" s="1"/>
      <c r="VR154" s="1"/>
      <c r="VS154" s="1"/>
      <c r="VT154" s="1"/>
      <c r="VU154" s="1"/>
      <c r="VV154" s="1"/>
      <c r="VW154" s="1"/>
      <c r="VX154" s="1"/>
      <c r="VY154" s="1"/>
      <c r="VZ154" s="1"/>
      <c r="WA154" s="1"/>
      <c r="WB154" s="1"/>
      <c r="WC154" s="1"/>
      <c r="WD154" s="1"/>
      <c r="WE154" s="1"/>
      <c r="WF154" s="1"/>
      <c r="WG154" s="1"/>
      <c r="WH154" s="1"/>
      <c r="WI154" s="1"/>
      <c r="WJ154" s="1"/>
      <c r="WK154" s="1"/>
      <c r="WL154" s="1"/>
      <c r="WM154" s="1"/>
      <c r="WN154" s="1"/>
      <c r="WO154" s="1"/>
      <c r="WP154" s="1"/>
      <c r="WQ154" s="1"/>
      <c r="WR154" s="1"/>
      <c r="WS154" s="1"/>
      <c r="WT154" s="1"/>
      <c r="WU154" s="1"/>
      <c r="WV154" s="1"/>
      <c r="WW154" s="1"/>
      <c r="WX154" s="1"/>
      <c r="WY154" s="1"/>
      <c r="WZ154" s="1"/>
      <c r="XA154" s="1"/>
      <c r="XB154" s="1"/>
      <c r="XC154" s="1"/>
      <c r="XD154" s="1"/>
      <c r="XE154" s="1"/>
      <c r="XF154" s="1"/>
      <c r="XG154" s="1"/>
      <c r="XH154" s="1"/>
      <c r="XI154" s="1"/>
      <c r="XJ154" s="1"/>
      <c r="XK154" s="1"/>
      <c r="XL154" s="1"/>
      <c r="XM154" s="1"/>
      <c r="XN154" s="1"/>
      <c r="XO154" s="1"/>
      <c r="XP154" s="1"/>
      <c r="XQ154" s="1"/>
      <c r="XR154" s="1"/>
      <c r="XS154" s="1"/>
      <c r="XT154" s="1"/>
      <c r="XU154" s="1"/>
      <c r="XV154" s="1"/>
      <c r="XW154" s="1"/>
      <c r="XX154" s="1"/>
      <c r="XY154" s="1"/>
      <c r="XZ154" s="1"/>
      <c r="YA154" s="1"/>
      <c r="YB154" s="1"/>
      <c r="YC154" s="1"/>
      <c r="YD154" s="1"/>
      <c r="YE154" s="1"/>
      <c r="YF154" s="1"/>
      <c r="YG154" s="1"/>
      <c r="YH154" s="1"/>
      <c r="YI154" s="1"/>
      <c r="YJ154" s="1"/>
      <c r="YK154" s="1"/>
      <c r="YL154" s="1"/>
      <c r="YM154" s="1"/>
      <c r="YN154" s="1"/>
      <c r="YO154" s="1"/>
      <c r="YP154" s="1"/>
      <c r="YQ154" s="1"/>
      <c r="YR154" s="1"/>
      <c r="YS154" s="1"/>
      <c r="YT154" s="1"/>
      <c r="YU154" s="1"/>
      <c r="YV154" s="1"/>
      <c r="YW154" s="1"/>
      <c r="YX154" s="1"/>
      <c r="YY154" s="1"/>
      <c r="YZ154" s="1"/>
      <c r="ZA154" s="1"/>
      <c r="ZB154" s="1"/>
      <c r="ZC154" s="1"/>
      <c r="ZD154" s="1"/>
      <c r="ZE154" s="1"/>
      <c r="ZF154" s="1"/>
      <c r="ZG154" s="1"/>
      <c r="ZH154" s="1"/>
      <c r="ZI154" s="1"/>
      <c r="ZJ154" s="1"/>
      <c r="ZK154" s="1"/>
      <c r="ZL154" s="1"/>
      <c r="ZM154" s="1"/>
      <c r="ZN154" s="1"/>
      <c r="ZO154" s="1"/>
      <c r="ZP154" s="1"/>
      <c r="ZQ154" s="1"/>
      <c r="ZR154" s="1"/>
      <c r="ZS154" s="1"/>
      <c r="ZT154" s="1"/>
      <c r="ZU154" s="1"/>
      <c r="ZV154" s="1"/>
      <c r="ZW154" s="1"/>
      <c r="ZX154" s="1"/>
      <c r="ZY154" s="1"/>
      <c r="ZZ154" s="1"/>
      <c r="AAA154" s="1"/>
      <c r="AAB154" s="1"/>
      <c r="AAC154" s="1"/>
      <c r="AAD154" s="1"/>
      <c r="AAE154" s="1"/>
      <c r="AAF154" s="1"/>
      <c r="AAG154" s="1"/>
      <c r="AAH154" s="1"/>
      <c r="AAI154" s="1"/>
      <c r="AAJ154" s="1"/>
      <c r="AAK154" s="1"/>
      <c r="AAL154" s="1"/>
      <c r="AAM154" s="1"/>
      <c r="AAN154" s="1"/>
      <c r="AAO154" s="1"/>
      <c r="AAP154" s="1"/>
      <c r="AAQ154" s="1"/>
      <c r="AAR154" s="1"/>
      <c r="AAS154" s="1"/>
      <c r="AAT154" s="1"/>
      <c r="AAU154" s="1"/>
      <c r="AAV154" s="1"/>
      <c r="AAW154" s="1"/>
      <c r="AAX154" s="1"/>
      <c r="AAY154" s="1"/>
      <c r="AAZ154" s="1"/>
      <c r="ABA154" s="1"/>
      <c r="ABB154" s="1"/>
      <c r="ABC154" s="1"/>
      <c r="ABD154" s="1"/>
      <c r="ABE154" s="1"/>
      <c r="ABF154" s="1"/>
      <c r="ABG154" s="1"/>
      <c r="ABH154" s="1"/>
      <c r="ABI154" s="1"/>
      <c r="ABJ154" s="1"/>
      <c r="ABK154" s="1"/>
      <c r="ABL154" s="1"/>
      <c r="ABM154" s="1"/>
      <c r="ABN154" s="1"/>
      <c r="ABO154" s="1"/>
      <c r="ABP154" s="1"/>
      <c r="ABQ154" s="1"/>
      <c r="ABR154" s="1"/>
      <c r="ABS154" s="1"/>
      <c r="ABT154" s="1"/>
      <c r="ABU154" s="1"/>
      <c r="ABV154" s="1"/>
      <c r="ABW154" s="1"/>
      <c r="ABX154" s="1"/>
      <c r="ABY154" s="1"/>
      <c r="ABZ154" s="1"/>
      <c r="ACA154" s="1"/>
      <c r="ACB154" s="1"/>
      <c r="ACC154" s="1"/>
      <c r="ACD154" s="1"/>
      <c r="ACE154" s="1"/>
      <c r="ACF154" s="1"/>
      <c r="ACG154" s="1"/>
      <c r="ACH154" s="1"/>
      <c r="ACI154" s="1"/>
      <c r="ACJ154" s="1"/>
      <c r="ACK154" s="1"/>
      <c r="ACL154" s="1"/>
      <c r="ACM154" s="1"/>
      <c r="ACN154" s="1"/>
      <c r="ACO154" s="1"/>
      <c r="ACP154" s="1"/>
      <c r="ACQ154" s="1"/>
      <c r="ACR154" s="1"/>
      <c r="ACS154" s="1"/>
      <c r="ACT154" s="1"/>
      <c r="ACU154" s="1"/>
      <c r="ACV154" s="1"/>
      <c r="ACW154" s="1"/>
      <c r="ACX154" s="1"/>
      <c r="ACY154" s="1"/>
      <c r="ACZ154" s="1"/>
      <c r="ADA154" s="1"/>
    </row>
    <row r="155" spans="1:781" s="76" customFormat="1" ht="24" x14ac:dyDescent="0.3">
      <c r="A155" s="40">
        <v>3</v>
      </c>
      <c r="B155" s="91" t="s">
        <v>543</v>
      </c>
      <c r="C155" s="92" t="s">
        <v>265</v>
      </c>
      <c r="D155" s="93"/>
      <c r="E155" s="93"/>
      <c r="F155" s="93"/>
      <c r="G155" s="48"/>
      <c r="H155" s="93">
        <v>1</v>
      </c>
      <c r="I155" s="93" t="s">
        <v>41</v>
      </c>
      <c r="J155" s="93" t="s">
        <v>42</v>
      </c>
      <c r="K155" s="94">
        <v>1998</v>
      </c>
      <c r="L155" s="62">
        <v>36160</v>
      </c>
      <c r="M155" s="95">
        <v>50000</v>
      </c>
      <c r="N155" s="96"/>
      <c r="O155" s="96"/>
      <c r="P155" s="52" t="s">
        <v>517</v>
      </c>
      <c r="Q155" s="73" t="s">
        <v>544</v>
      </c>
      <c r="R155" s="31" t="s">
        <v>424</v>
      </c>
      <c r="S155" s="32" t="str">
        <f t="shared" si="40"/>
        <v>P</v>
      </c>
      <c r="T155" s="33"/>
      <c r="U155" s="33"/>
      <c r="V155" s="33"/>
      <c r="W155" s="33"/>
      <c r="X155" s="33"/>
      <c r="Y155" s="33"/>
      <c r="Z155" s="33"/>
      <c r="AA155" s="1"/>
      <c r="AB155" s="34">
        <f t="shared" si="33"/>
        <v>2.6362228620628023E-2</v>
      </c>
      <c r="AC155" s="34">
        <f t="shared" si="34"/>
        <v>0</v>
      </c>
      <c r="AD155" s="34">
        <f t="shared" si="35"/>
        <v>0</v>
      </c>
      <c r="AE155" s="34">
        <f t="shared" si="36"/>
        <v>2.6362228620628023E-2</v>
      </c>
      <c r="AF155" s="35"/>
      <c r="AG155" s="35">
        <f t="shared" si="37"/>
        <v>0</v>
      </c>
      <c r="AH155" s="35">
        <f t="shared" si="38"/>
        <v>0</v>
      </c>
      <c r="AI155" s="35">
        <f t="shared" si="39"/>
        <v>2.6362228620628023E-2</v>
      </c>
      <c r="AK155" s="1"/>
      <c r="AL155" s="1"/>
      <c r="AM155" s="1"/>
      <c r="AN155" s="1"/>
      <c r="AO155" s="1"/>
      <c r="AP155" s="1"/>
      <c r="AQ155" s="1"/>
      <c r="AR155" s="1"/>
      <c r="AS155" s="1"/>
      <c r="AT155" s="1"/>
      <c r="AU155" s="1"/>
      <c r="AV155" s="1"/>
      <c r="AW155" s="1"/>
      <c r="AX155" s="1"/>
      <c r="AY155" s="1"/>
      <c r="AZ155" s="1"/>
      <c r="BA155" s="1"/>
      <c r="BB155" s="1"/>
      <c r="BC155" s="1"/>
      <c r="BD155" s="1"/>
      <c r="BE155" s="1"/>
      <c r="BF155" s="1"/>
      <c r="BG155" s="1"/>
      <c r="BH155" s="1"/>
      <c r="BI155" s="1"/>
      <c r="BJ155" s="1"/>
      <c r="BK155" s="1"/>
      <c r="BL155" s="1"/>
      <c r="BM155" s="1"/>
      <c r="BN155" s="1"/>
      <c r="BO155" s="1"/>
      <c r="BP155" s="1"/>
      <c r="BQ155" s="1"/>
      <c r="BR155" s="1"/>
      <c r="BS155" s="1"/>
      <c r="BT155" s="1"/>
      <c r="BU155" s="1"/>
      <c r="BV155" s="1"/>
      <c r="BW155" s="1"/>
      <c r="BX155" s="1"/>
      <c r="BY155" s="1"/>
      <c r="BZ155" s="1"/>
      <c r="CA155" s="1"/>
      <c r="CB155" s="1"/>
      <c r="CC155" s="1"/>
      <c r="CD155" s="1"/>
      <c r="CE155" s="1"/>
      <c r="CF155" s="1"/>
      <c r="CG155" s="1"/>
      <c r="CH155" s="1"/>
      <c r="CI155" s="1"/>
      <c r="CJ155" s="1"/>
      <c r="CK155" s="1"/>
      <c r="CL155" s="1"/>
      <c r="CM155" s="1"/>
      <c r="CN155" s="1"/>
      <c r="CO155" s="1"/>
      <c r="CP155" s="1"/>
      <c r="CQ155" s="1"/>
      <c r="CR155" s="1"/>
      <c r="CS155" s="1"/>
      <c r="CT155" s="1"/>
      <c r="CU155" s="1"/>
      <c r="CV155" s="1"/>
      <c r="CW155" s="1"/>
      <c r="CX155" s="1"/>
      <c r="CY155" s="1"/>
      <c r="CZ155" s="1"/>
      <c r="DA155" s="1"/>
      <c r="DB155" s="1"/>
      <c r="DC155" s="1"/>
      <c r="DD155" s="1"/>
      <c r="DE155" s="1"/>
      <c r="DF155" s="1"/>
      <c r="DG155" s="1"/>
      <c r="DH155" s="1"/>
      <c r="DI155" s="1"/>
      <c r="DJ155" s="1"/>
      <c r="DK155" s="1"/>
      <c r="DL155" s="1"/>
      <c r="DM155" s="1"/>
      <c r="DN155" s="1"/>
      <c r="DO155" s="1"/>
      <c r="DP155" s="1"/>
      <c r="DQ155" s="1"/>
      <c r="DR155" s="1"/>
      <c r="DS155" s="1"/>
      <c r="DT155" s="1"/>
      <c r="DU155" s="1"/>
      <c r="DV155" s="1"/>
      <c r="DW155" s="1"/>
      <c r="DX155" s="1"/>
      <c r="DY155" s="1"/>
      <c r="DZ155" s="1"/>
      <c r="EA155" s="1"/>
      <c r="EB155" s="1"/>
      <c r="EC155" s="1"/>
      <c r="ED155" s="1"/>
      <c r="EE155" s="1"/>
      <c r="EF155" s="1"/>
      <c r="EG155" s="1"/>
      <c r="EH155" s="1"/>
      <c r="EI155" s="1"/>
      <c r="EJ155" s="1"/>
      <c r="EK155" s="1"/>
      <c r="EL155" s="1"/>
      <c r="EM155" s="1"/>
      <c r="EN155" s="1"/>
      <c r="EO155" s="1"/>
      <c r="EP155" s="1"/>
      <c r="EQ155" s="1"/>
      <c r="ER155" s="1"/>
      <c r="ES155" s="1"/>
      <c r="ET155" s="1"/>
      <c r="EU155" s="1"/>
      <c r="EV155" s="1"/>
      <c r="EW155" s="1"/>
      <c r="EX155" s="1"/>
      <c r="EY155" s="1"/>
      <c r="EZ155" s="1"/>
      <c r="FA155" s="1"/>
      <c r="FB155" s="1"/>
      <c r="FC155" s="1"/>
      <c r="FD155" s="1"/>
      <c r="FE155" s="1"/>
      <c r="FF155" s="1"/>
      <c r="FG155" s="1"/>
      <c r="FH155" s="1"/>
      <c r="FI155" s="1"/>
      <c r="FJ155" s="1"/>
      <c r="FK155" s="1"/>
      <c r="FL155" s="1"/>
      <c r="FM155" s="1"/>
      <c r="FN155" s="1"/>
      <c r="FO155" s="1"/>
      <c r="FP155" s="1"/>
      <c r="FQ155" s="1"/>
      <c r="FR155" s="1"/>
      <c r="FS155" s="1"/>
      <c r="FT155" s="1"/>
      <c r="FU155" s="1"/>
      <c r="FV155" s="1"/>
      <c r="FW155" s="1"/>
      <c r="FX155" s="1"/>
      <c r="FY155" s="1"/>
      <c r="FZ155" s="1"/>
      <c r="GA155" s="1"/>
      <c r="GB155" s="1"/>
      <c r="GC155" s="1"/>
      <c r="GD155" s="1"/>
      <c r="GE155" s="1"/>
      <c r="GF155" s="1"/>
      <c r="GG155" s="1"/>
      <c r="GH155" s="1"/>
      <c r="GI155" s="1"/>
      <c r="GJ155" s="1"/>
      <c r="GK155" s="1"/>
      <c r="GL155" s="1"/>
      <c r="GM155" s="1"/>
      <c r="GN155" s="1"/>
      <c r="GO155" s="1"/>
      <c r="GP155" s="1"/>
      <c r="GQ155" s="1"/>
      <c r="GR155" s="1"/>
      <c r="GS155" s="1"/>
      <c r="GT155" s="1"/>
      <c r="GU155" s="1"/>
      <c r="GV155" s="1"/>
      <c r="GW155" s="1"/>
      <c r="GX155" s="1"/>
      <c r="GY155" s="1"/>
      <c r="GZ155" s="1"/>
      <c r="HA155" s="1"/>
      <c r="HB155" s="1"/>
      <c r="HC155" s="1"/>
      <c r="HD155" s="1"/>
      <c r="HE155" s="1"/>
      <c r="HF155" s="1"/>
      <c r="HG155" s="1"/>
      <c r="HH155" s="1"/>
      <c r="HI155" s="1"/>
      <c r="HJ155" s="1"/>
      <c r="HK155" s="1"/>
      <c r="HL155" s="1"/>
      <c r="HM155" s="1"/>
      <c r="HN155" s="1"/>
      <c r="HO155" s="1"/>
      <c r="HP155" s="1"/>
      <c r="HQ155" s="1"/>
      <c r="HR155" s="1"/>
      <c r="HS155" s="1"/>
      <c r="HT155" s="1"/>
      <c r="HU155" s="1"/>
      <c r="HV155" s="1"/>
      <c r="HW155" s="1"/>
      <c r="HX155" s="1"/>
      <c r="HY155" s="1"/>
      <c r="HZ155" s="1"/>
      <c r="IA155" s="1"/>
      <c r="IB155" s="1"/>
      <c r="IC155" s="1"/>
      <c r="ID155" s="1"/>
      <c r="IE155" s="1"/>
      <c r="IF155" s="1"/>
      <c r="IG155" s="1"/>
      <c r="IH155" s="1"/>
      <c r="II155" s="1"/>
      <c r="IJ155" s="1"/>
      <c r="IK155" s="1"/>
      <c r="IL155" s="1"/>
      <c r="IM155" s="1"/>
      <c r="IN155" s="1"/>
      <c r="IO155" s="1"/>
      <c r="IP155" s="1"/>
      <c r="IQ155" s="1"/>
      <c r="IR155" s="1"/>
      <c r="IS155" s="1"/>
      <c r="IT155" s="1"/>
      <c r="IU155" s="1"/>
      <c r="IV155" s="1"/>
      <c r="IW155" s="1"/>
      <c r="IX155" s="1"/>
      <c r="IY155" s="1"/>
      <c r="IZ155" s="1"/>
      <c r="JA155" s="1"/>
      <c r="JB155" s="1"/>
      <c r="JC155" s="1"/>
      <c r="JD155" s="1"/>
      <c r="JE155" s="1"/>
      <c r="JF155" s="1"/>
      <c r="JG155" s="1"/>
      <c r="JH155" s="1"/>
      <c r="JI155" s="1"/>
      <c r="JJ155" s="1"/>
      <c r="JK155" s="1"/>
      <c r="JL155" s="1"/>
      <c r="JM155" s="1"/>
      <c r="JN155" s="1"/>
      <c r="JO155" s="1"/>
      <c r="JP155" s="1"/>
      <c r="JQ155" s="1"/>
      <c r="JR155" s="1"/>
      <c r="JS155" s="1"/>
      <c r="JT155" s="1"/>
      <c r="JU155" s="1"/>
      <c r="JV155" s="1"/>
      <c r="JW155" s="1"/>
      <c r="JX155" s="1"/>
      <c r="JY155" s="1"/>
      <c r="JZ155" s="1"/>
      <c r="KA155" s="1"/>
      <c r="KB155" s="1"/>
      <c r="KC155" s="1"/>
      <c r="KD155" s="1"/>
      <c r="KE155" s="1"/>
      <c r="KF155" s="1"/>
      <c r="KG155" s="1"/>
      <c r="KH155" s="1"/>
      <c r="KI155" s="1"/>
      <c r="KJ155" s="1"/>
      <c r="KK155" s="1"/>
      <c r="KL155" s="1"/>
      <c r="KM155" s="1"/>
      <c r="KN155" s="1"/>
      <c r="KO155" s="1"/>
      <c r="KP155" s="1"/>
      <c r="KQ155" s="1"/>
      <c r="KR155" s="1"/>
      <c r="KS155" s="1"/>
      <c r="KT155" s="1"/>
      <c r="KU155" s="1"/>
      <c r="KV155" s="1"/>
      <c r="KW155" s="1"/>
      <c r="KX155" s="1"/>
      <c r="KY155" s="1"/>
      <c r="KZ155" s="1"/>
      <c r="LA155" s="1"/>
      <c r="LB155" s="1"/>
      <c r="LC155" s="1"/>
      <c r="LD155" s="1"/>
      <c r="LE155" s="1"/>
      <c r="LF155" s="1"/>
      <c r="LG155" s="1"/>
      <c r="LH155" s="1"/>
      <c r="LI155" s="1"/>
      <c r="LJ155" s="1"/>
      <c r="LK155" s="1"/>
      <c r="LL155" s="1"/>
      <c r="LM155" s="1"/>
      <c r="LN155" s="1"/>
      <c r="LO155" s="1"/>
      <c r="LP155" s="1"/>
      <c r="LQ155" s="1"/>
      <c r="LR155" s="1"/>
      <c r="LS155" s="1"/>
      <c r="LT155" s="1"/>
      <c r="LU155" s="1"/>
      <c r="LV155" s="1"/>
      <c r="LW155" s="1"/>
      <c r="LX155" s="1"/>
      <c r="LY155" s="1"/>
      <c r="LZ155" s="1"/>
      <c r="MA155" s="1"/>
      <c r="MB155" s="1"/>
      <c r="MC155" s="1"/>
      <c r="MD155" s="1"/>
      <c r="ME155" s="1"/>
      <c r="MF155" s="1"/>
      <c r="MG155" s="1"/>
      <c r="MH155" s="1"/>
      <c r="MI155" s="1"/>
      <c r="MJ155" s="1"/>
      <c r="MK155" s="1"/>
      <c r="ML155" s="1"/>
      <c r="MM155" s="1"/>
      <c r="MN155" s="1"/>
      <c r="MO155" s="1"/>
      <c r="MP155" s="1"/>
      <c r="MQ155" s="1"/>
      <c r="MR155" s="1"/>
      <c r="MS155" s="1"/>
      <c r="MT155" s="1"/>
      <c r="MU155" s="1"/>
      <c r="MV155" s="1"/>
      <c r="MW155" s="1"/>
      <c r="MX155" s="1"/>
      <c r="MY155" s="1"/>
      <c r="MZ155" s="1"/>
      <c r="NA155" s="1"/>
      <c r="NB155" s="1"/>
      <c r="NC155" s="1"/>
      <c r="ND155" s="1"/>
      <c r="NE155" s="1"/>
      <c r="NF155" s="1"/>
      <c r="NG155" s="1"/>
      <c r="NH155" s="1"/>
      <c r="NI155" s="1"/>
      <c r="NJ155" s="1"/>
      <c r="NK155" s="1"/>
      <c r="NL155" s="1"/>
      <c r="NM155" s="1"/>
      <c r="NN155" s="1"/>
      <c r="NO155" s="1"/>
      <c r="NP155" s="1"/>
      <c r="NQ155" s="1"/>
      <c r="NR155" s="1"/>
      <c r="NS155" s="1"/>
      <c r="NT155" s="1"/>
      <c r="NU155" s="1"/>
      <c r="NV155" s="1"/>
      <c r="NW155" s="1"/>
      <c r="NX155" s="1"/>
      <c r="NY155" s="1"/>
      <c r="NZ155" s="1"/>
      <c r="OA155" s="1"/>
      <c r="OB155" s="1"/>
      <c r="OC155" s="1"/>
      <c r="OD155" s="1"/>
      <c r="OE155" s="1"/>
      <c r="OF155" s="1"/>
      <c r="OG155" s="1"/>
      <c r="OH155" s="1"/>
      <c r="OI155" s="1"/>
      <c r="OJ155" s="1"/>
      <c r="OK155" s="1"/>
      <c r="OL155" s="1"/>
      <c r="OM155" s="1"/>
      <c r="ON155" s="1"/>
      <c r="OO155" s="1"/>
      <c r="OP155" s="1"/>
      <c r="OQ155" s="1"/>
      <c r="OR155" s="1"/>
      <c r="OS155" s="1"/>
      <c r="OT155" s="1"/>
      <c r="OU155" s="1"/>
      <c r="OV155" s="1"/>
      <c r="OW155" s="1"/>
      <c r="OX155" s="1"/>
      <c r="OY155" s="1"/>
      <c r="OZ155" s="1"/>
      <c r="PA155" s="1"/>
      <c r="PB155" s="1"/>
      <c r="PC155" s="1"/>
      <c r="PD155" s="1"/>
      <c r="PE155" s="1"/>
      <c r="PF155" s="1"/>
      <c r="PG155" s="1"/>
      <c r="PH155" s="1"/>
      <c r="PI155" s="1"/>
      <c r="PJ155" s="1"/>
      <c r="PK155" s="1"/>
      <c r="PL155" s="1"/>
      <c r="PM155" s="1"/>
      <c r="PN155" s="1"/>
      <c r="PO155" s="1"/>
      <c r="PP155" s="1"/>
      <c r="PQ155" s="1"/>
      <c r="PR155" s="1"/>
      <c r="PS155" s="1"/>
      <c r="PT155" s="1"/>
      <c r="PU155" s="1"/>
      <c r="PV155" s="1"/>
      <c r="PW155" s="1"/>
      <c r="PX155" s="1"/>
      <c r="PY155" s="1"/>
      <c r="PZ155" s="1"/>
      <c r="QA155" s="1"/>
      <c r="QB155" s="1"/>
      <c r="QC155" s="1"/>
      <c r="QD155" s="1"/>
      <c r="QE155" s="1"/>
      <c r="QF155" s="1"/>
      <c r="QG155" s="1"/>
      <c r="QH155" s="1"/>
      <c r="QI155" s="1"/>
      <c r="QJ155" s="1"/>
      <c r="QK155" s="1"/>
      <c r="QL155" s="1"/>
      <c r="QM155" s="1"/>
      <c r="QN155" s="1"/>
      <c r="QO155" s="1"/>
      <c r="QP155" s="1"/>
      <c r="QQ155" s="1"/>
      <c r="QR155" s="1"/>
      <c r="QS155" s="1"/>
      <c r="QT155" s="1"/>
      <c r="QU155" s="1"/>
      <c r="QV155" s="1"/>
      <c r="QW155" s="1"/>
      <c r="QX155" s="1"/>
      <c r="QY155" s="1"/>
      <c r="QZ155" s="1"/>
      <c r="RA155" s="1"/>
      <c r="RB155" s="1"/>
      <c r="RC155" s="1"/>
      <c r="RD155" s="1"/>
      <c r="RE155" s="1"/>
      <c r="RF155" s="1"/>
      <c r="RG155" s="1"/>
      <c r="RH155" s="1"/>
      <c r="RI155" s="1"/>
      <c r="RJ155" s="1"/>
      <c r="RK155" s="1"/>
      <c r="RL155" s="1"/>
      <c r="RM155" s="1"/>
      <c r="RN155" s="1"/>
      <c r="RO155" s="1"/>
      <c r="RP155" s="1"/>
      <c r="RQ155" s="1"/>
      <c r="RR155" s="1"/>
      <c r="RS155" s="1"/>
      <c r="RT155" s="1"/>
      <c r="RU155" s="1"/>
      <c r="RV155" s="1"/>
      <c r="RW155" s="1"/>
      <c r="RX155" s="1"/>
      <c r="RY155" s="1"/>
      <c r="RZ155" s="1"/>
      <c r="SA155" s="1"/>
      <c r="SB155" s="1"/>
      <c r="SC155" s="1"/>
      <c r="SD155" s="1"/>
      <c r="SE155" s="1"/>
      <c r="SF155" s="1"/>
      <c r="SG155" s="1"/>
      <c r="SH155" s="1"/>
      <c r="SI155" s="1"/>
      <c r="SJ155" s="1"/>
      <c r="SK155" s="1"/>
      <c r="SL155" s="1"/>
      <c r="SM155" s="1"/>
      <c r="SN155" s="1"/>
      <c r="SO155" s="1"/>
      <c r="SP155" s="1"/>
      <c r="SQ155" s="1"/>
      <c r="SR155" s="1"/>
      <c r="SS155" s="1"/>
      <c r="ST155" s="1"/>
      <c r="SU155" s="1"/>
      <c r="SV155" s="1"/>
      <c r="SW155" s="1"/>
      <c r="SX155" s="1"/>
      <c r="SY155" s="1"/>
      <c r="SZ155" s="1"/>
      <c r="TA155" s="1"/>
      <c r="TB155" s="1"/>
      <c r="TC155" s="1"/>
      <c r="TD155" s="1"/>
      <c r="TE155" s="1"/>
      <c r="TF155" s="1"/>
      <c r="TG155" s="1"/>
      <c r="TH155" s="1"/>
      <c r="TI155" s="1"/>
      <c r="TJ155" s="1"/>
      <c r="TK155" s="1"/>
      <c r="TL155" s="1"/>
      <c r="TM155" s="1"/>
      <c r="TN155" s="1"/>
      <c r="TO155" s="1"/>
      <c r="TP155" s="1"/>
      <c r="TQ155" s="1"/>
      <c r="TR155" s="1"/>
      <c r="TS155" s="1"/>
      <c r="TT155" s="1"/>
      <c r="TU155" s="1"/>
      <c r="TV155" s="1"/>
      <c r="TW155" s="1"/>
      <c r="TX155" s="1"/>
      <c r="TY155" s="1"/>
      <c r="TZ155" s="1"/>
      <c r="UA155" s="1"/>
      <c r="UB155" s="1"/>
      <c r="UC155" s="1"/>
      <c r="UD155" s="1"/>
      <c r="UE155" s="1"/>
      <c r="UF155" s="1"/>
      <c r="UG155" s="1"/>
      <c r="UH155" s="1"/>
      <c r="UI155" s="1"/>
      <c r="UJ155" s="1"/>
      <c r="UK155" s="1"/>
      <c r="UL155" s="1"/>
      <c r="UM155" s="1"/>
      <c r="UN155" s="1"/>
      <c r="UO155" s="1"/>
      <c r="UP155" s="1"/>
      <c r="UQ155" s="1"/>
      <c r="UR155" s="1"/>
      <c r="US155" s="1"/>
      <c r="UT155" s="1"/>
      <c r="UU155" s="1"/>
      <c r="UV155" s="1"/>
      <c r="UW155" s="1"/>
      <c r="UX155" s="1"/>
      <c r="UY155" s="1"/>
      <c r="UZ155" s="1"/>
      <c r="VA155" s="1"/>
      <c r="VB155" s="1"/>
      <c r="VC155" s="1"/>
      <c r="VD155" s="1"/>
      <c r="VE155" s="1"/>
      <c r="VF155" s="1"/>
      <c r="VG155" s="1"/>
      <c r="VH155" s="1"/>
      <c r="VI155" s="1"/>
      <c r="VJ155" s="1"/>
      <c r="VK155" s="1"/>
      <c r="VL155" s="1"/>
      <c r="VM155" s="1"/>
      <c r="VN155" s="1"/>
      <c r="VO155" s="1"/>
      <c r="VP155" s="1"/>
      <c r="VQ155" s="1"/>
      <c r="VR155" s="1"/>
      <c r="VS155" s="1"/>
      <c r="VT155" s="1"/>
      <c r="VU155" s="1"/>
      <c r="VV155" s="1"/>
      <c r="VW155" s="1"/>
      <c r="VX155" s="1"/>
      <c r="VY155" s="1"/>
      <c r="VZ155" s="1"/>
      <c r="WA155" s="1"/>
      <c r="WB155" s="1"/>
      <c r="WC155" s="1"/>
      <c r="WD155" s="1"/>
      <c r="WE155" s="1"/>
      <c r="WF155" s="1"/>
      <c r="WG155" s="1"/>
      <c r="WH155" s="1"/>
      <c r="WI155" s="1"/>
      <c r="WJ155" s="1"/>
      <c r="WK155" s="1"/>
      <c r="WL155" s="1"/>
      <c r="WM155" s="1"/>
      <c r="WN155" s="1"/>
      <c r="WO155" s="1"/>
      <c r="WP155" s="1"/>
      <c r="WQ155" s="1"/>
      <c r="WR155" s="1"/>
      <c r="WS155" s="1"/>
      <c r="WT155" s="1"/>
      <c r="WU155" s="1"/>
      <c r="WV155" s="1"/>
      <c r="WW155" s="1"/>
      <c r="WX155" s="1"/>
      <c r="WY155" s="1"/>
      <c r="WZ155" s="1"/>
      <c r="XA155" s="1"/>
      <c r="XB155" s="1"/>
      <c r="XC155" s="1"/>
      <c r="XD155" s="1"/>
      <c r="XE155" s="1"/>
      <c r="XF155" s="1"/>
      <c r="XG155" s="1"/>
      <c r="XH155" s="1"/>
      <c r="XI155" s="1"/>
      <c r="XJ155" s="1"/>
      <c r="XK155" s="1"/>
      <c r="XL155" s="1"/>
      <c r="XM155" s="1"/>
      <c r="XN155" s="1"/>
      <c r="XO155" s="1"/>
      <c r="XP155" s="1"/>
      <c r="XQ155" s="1"/>
      <c r="XR155" s="1"/>
      <c r="XS155" s="1"/>
      <c r="XT155" s="1"/>
      <c r="XU155" s="1"/>
      <c r="XV155" s="1"/>
      <c r="XW155" s="1"/>
      <c r="XX155" s="1"/>
      <c r="XY155" s="1"/>
      <c r="XZ155" s="1"/>
      <c r="YA155" s="1"/>
      <c r="YB155" s="1"/>
      <c r="YC155" s="1"/>
      <c r="YD155" s="1"/>
      <c r="YE155" s="1"/>
      <c r="YF155" s="1"/>
      <c r="YG155" s="1"/>
      <c r="YH155" s="1"/>
      <c r="YI155" s="1"/>
      <c r="YJ155" s="1"/>
      <c r="YK155" s="1"/>
      <c r="YL155" s="1"/>
      <c r="YM155" s="1"/>
      <c r="YN155" s="1"/>
      <c r="YO155" s="1"/>
      <c r="YP155" s="1"/>
      <c r="YQ155" s="1"/>
      <c r="YR155" s="1"/>
      <c r="YS155" s="1"/>
      <c r="YT155" s="1"/>
      <c r="YU155" s="1"/>
      <c r="YV155" s="1"/>
      <c r="YW155" s="1"/>
      <c r="YX155" s="1"/>
      <c r="YY155" s="1"/>
      <c r="YZ155" s="1"/>
      <c r="ZA155" s="1"/>
      <c r="ZB155" s="1"/>
      <c r="ZC155" s="1"/>
      <c r="ZD155" s="1"/>
      <c r="ZE155" s="1"/>
      <c r="ZF155" s="1"/>
      <c r="ZG155" s="1"/>
      <c r="ZH155" s="1"/>
      <c r="ZI155" s="1"/>
      <c r="ZJ155" s="1"/>
      <c r="ZK155" s="1"/>
      <c r="ZL155" s="1"/>
      <c r="ZM155" s="1"/>
      <c r="ZN155" s="1"/>
      <c r="ZO155" s="1"/>
      <c r="ZP155" s="1"/>
      <c r="ZQ155" s="1"/>
      <c r="ZR155" s="1"/>
      <c r="ZS155" s="1"/>
      <c r="ZT155" s="1"/>
      <c r="ZU155" s="1"/>
      <c r="ZV155" s="1"/>
      <c r="ZW155" s="1"/>
      <c r="ZX155" s="1"/>
      <c r="ZY155" s="1"/>
      <c r="ZZ155" s="1"/>
      <c r="AAA155" s="1"/>
      <c r="AAB155" s="1"/>
      <c r="AAC155" s="1"/>
      <c r="AAD155" s="1"/>
      <c r="AAE155" s="1"/>
      <c r="AAF155" s="1"/>
      <c r="AAG155" s="1"/>
      <c r="AAH155" s="1"/>
      <c r="AAI155" s="1"/>
      <c r="AAJ155" s="1"/>
      <c r="AAK155" s="1"/>
      <c r="AAL155" s="1"/>
      <c r="AAM155" s="1"/>
      <c r="AAN155" s="1"/>
      <c r="AAO155" s="1"/>
      <c r="AAP155" s="1"/>
      <c r="AAQ155" s="1"/>
      <c r="AAR155" s="1"/>
      <c r="AAS155" s="1"/>
      <c r="AAT155" s="1"/>
      <c r="AAU155" s="1"/>
      <c r="AAV155" s="1"/>
      <c r="AAW155" s="1"/>
      <c r="AAX155" s="1"/>
      <c r="AAY155" s="1"/>
      <c r="AAZ155" s="1"/>
      <c r="ABA155" s="1"/>
      <c r="ABB155" s="1"/>
      <c r="ABC155" s="1"/>
      <c r="ABD155" s="1"/>
      <c r="ABE155" s="1"/>
      <c r="ABF155" s="1"/>
      <c r="ABG155" s="1"/>
      <c r="ABH155" s="1"/>
      <c r="ABI155" s="1"/>
      <c r="ABJ155" s="1"/>
      <c r="ABK155" s="1"/>
      <c r="ABL155" s="1"/>
      <c r="ABM155" s="1"/>
      <c r="ABN155" s="1"/>
      <c r="ABO155" s="1"/>
      <c r="ABP155" s="1"/>
      <c r="ABQ155" s="1"/>
      <c r="ABR155" s="1"/>
      <c r="ABS155" s="1"/>
      <c r="ABT155" s="1"/>
      <c r="ABU155" s="1"/>
      <c r="ABV155" s="1"/>
      <c r="ABW155" s="1"/>
      <c r="ABX155" s="1"/>
      <c r="ABY155" s="1"/>
      <c r="ABZ155" s="1"/>
      <c r="ACA155" s="1"/>
      <c r="ACB155" s="1"/>
      <c r="ACC155" s="1"/>
      <c r="ACD155" s="1"/>
      <c r="ACE155" s="1"/>
      <c r="ACF155" s="1"/>
      <c r="ACG155" s="1"/>
      <c r="ACH155" s="1"/>
      <c r="ACI155" s="1"/>
      <c r="ACJ155" s="1"/>
      <c r="ACK155" s="1"/>
      <c r="ACL155" s="1"/>
      <c r="ACM155" s="1"/>
      <c r="ACN155" s="1"/>
      <c r="ACO155" s="1"/>
      <c r="ACP155" s="1"/>
      <c r="ACQ155" s="1"/>
      <c r="ACR155" s="1"/>
      <c r="ACS155" s="1"/>
      <c r="ACT155" s="1"/>
      <c r="ACU155" s="1"/>
      <c r="ACV155" s="1"/>
      <c r="ACW155" s="1"/>
      <c r="ACX155" s="1"/>
      <c r="ACY155" s="1"/>
      <c r="ACZ155" s="1"/>
      <c r="ADA155" s="1"/>
    </row>
    <row r="156" spans="1:781" s="1" customFormat="1" ht="15.6" x14ac:dyDescent="0.3">
      <c r="A156" s="40">
        <v>3</v>
      </c>
      <c r="B156" s="91" t="s">
        <v>545</v>
      </c>
      <c r="C156" s="92" t="s">
        <v>65</v>
      </c>
      <c r="D156" s="93"/>
      <c r="E156" s="93"/>
      <c r="F156" s="93"/>
      <c r="G156" s="48"/>
      <c r="H156" s="93">
        <v>1</v>
      </c>
      <c r="I156" s="93" t="s">
        <v>41</v>
      </c>
      <c r="J156" s="93" t="s">
        <v>42</v>
      </c>
      <c r="K156" s="94">
        <v>1998</v>
      </c>
      <c r="L156" s="62">
        <v>35973</v>
      </c>
      <c r="M156" s="95"/>
      <c r="N156" s="96"/>
      <c r="O156" s="96"/>
      <c r="P156" s="52" t="s">
        <v>533</v>
      </c>
      <c r="Q156" s="73" t="s">
        <v>546</v>
      </c>
      <c r="R156" s="31"/>
      <c r="S156" s="32" t="str">
        <f t="shared" si="40"/>
        <v>Au</v>
      </c>
      <c r="T156" s="33"/>
      <c r="U156" s="33"/>
      <c r="V156" s="33"/>
      <c r="W156" s="33"/>
      <c r="X156" s="33"/>
      <c r="Y156" s="33"/>
      <c r="Z156" s="33"/>
      <c r="AB156" s="34">
        <f t="shared" si="33"/>
        <v>0</v>
      </c>
      <c r="AC156" s="34">
        <f t="shared" si="34"/>
        <v>0</v>
      </c>
      <c r="AD156" s="34">
        <f t="shared" si="35"/>
        <v>0</v>
      </c>
      <c r="AE156" s="34">
        <f t="shared" si="36"/>
        <v>0</v>
      </c>
      <c r="AF156" s="35"/>
      <c r="AG156" s="35">
        <f t="shared" si="37"/>
        <v>0</v>
      </c>
      <c r="AH156" s="35">
        <f t="shared" si="38"/>
        <v>0</v>
      </c>
      <c r="AI156" s="35">
        <f t="shared" si="39"/>
        <v>0</v>
      </c>
    </row>
    <row r="157" spans="1:781" s="1" customFormat="1" ht="24" x14ac:dyDescent="0.3">
      <c r="A157" s="36">
        <v>1</v>
      </c>
      <c r="B157" s="91" t="s">
        <v>547</v>
      </c>
      <c r="C157" s="92" t="s">
        <v>61</v>
      </c>
      <c r="D157" s="93" t="s">
        <v>123</v>
      </c>
      <c r="E157" s="93" t="s">
        <v>426</v>
      </c>
      <c r="F157" s="93">
        <v>27</v>
      </c>
      <c r="G157" s="48">
        <v>15000000</v>
      </c>
      <c r="H157" s="93">
        <v>1</v>
      </c>
      <c r="I157" s="93" t="s">
        <v>41</v>
      </c>
      <c r="J157" s="93" t="s">
        <v>133</v>
      </c>
      <c r="K157" s="94">
        <v>1998</v>
      </c>
      <c r="L157" s="62">
        <v>35910</v>
      </c>
      <c r="M157" s="95">
        <v>6800000</v>
      </c>
      <c r="N157" s="96">
        <v>41</v>
      </c>
      <c r="O157" s="96"/>
      <c r="P157" s="52" t="s">
        <v>528</v>
      </c>
      <c r="Q157" s="73" t="s">
        <v>548</v>
      </c>
      <c r="R157" s="31" t="s">
        <v>503</v>
      </c>
      <c r="S157" s="32" t="str">
        <f t="shared" si="40"/>
        <v>Pb Zn</v>
      </c>
      <c r="T157" s="33">
        <v>161</v>
      </c>
      <c r="U157" s="33">
        <v>0.44</v>
      </c>
      <c r="V157" s="33"/>
      <c r="W157" s="33">
        <v>2.5392712696151634</v>
      </c>
      <c r="X157" s="33">
        <v>1979</v>
      </c>
      <c r="Y157" s="33"/>
      <c r="Z157" s="33" t="s">
        <v>549</v>
      </c>
      <c r="AB157" s="34">
        <f t="shared" si="33"/>
        <v>3.5852630924054112</v>
      </c>
      <c r="AC157" s="34">
        <f t="shared" si="34"/>
        <v>1.0512820512820513</v>
      </c>
      <c r="AD157" s="34">
        <f t="shared" si="35"/>
        <v>0</v>
      </c>
      <c r="AE157" s="34">
        <f t="shared" si="36"/>
        <v>4.6365451436874627</v>
      </c>
      <c r="AF157" s="35"/>
      <c r="AG157" s="35">
        <f t="shared" si="37"/>
        <v>4.6365451436874627</v>
      </c>
      <c r="AH157" s="35">
        <f t="shared" si="38"/>
        <v>0</v>
      </c>
      <c r="AI157" s="35">
        <f t="shared" si="39"/>
        <v>0</v>
      </c>
    </row>
    <row r="158" spans="1:781" s="1" customFormat="1" ht="48" x14ac:dyDescent="0.3">
      <c r="A158" s="42">
        <v>2</v>
      </c>
      <c r="B158" s="91" t="s">
        <v>550</v>
      </c>
      <c r="C158" s="92" t="s">
        <v>265</v>
      </c>
      <c r="D158" s="93"/>
      <c r="E158" s="93"/>
      <c r="F158" s="93"/>
      <c r="G158" s="48"/>
      <c r="H158" s="93">
        <v>2</v>
      </c>
      <c r="I158" s="93" t="s">
        <v>41</v>
      </c>
      <c r="J158" s="93" t="s">
        <v>86</v>
      </c>
      <c r="K158" s="94">
        <v>1997</v>
      </c>
      <c r="L158" s="62">
        <v>35771</v>
      </c>
      <c r="M158" s="95">
        <v>200000</v>
      </c>
      <c r="N158" s="96"/>
      <c r="O158" s="96"/>
      <c r="P158" s="52" t="s">
        <v>551</v>
      </c>
      <c r="Q158" s="73" t="s">
        <v>552</v>
      </c>
      <c r="R158" s="97" t="s">
        <v>424</v>
      </c>
      <c r="S158" s="32" t="str">
        <f t="shared" si="40"/>
        <v>P</v>
      </c>
      <c r="T158" s="98"/>
      <c r="U158" s="98"/>
      <c r="V158" s="98"/>
      <c r="W158" s="98"/>
      <c r="X158" s="98"/>
      <c r="Y158" s="98"/>
      <c r="Z158" s="98"/>
      <c r="AA158" s="99"/>
      <c r="AB158" s="34">
        <f t="shared" si="33"/>
        <v>0.10544891448251209</v>
      </c>
      <c r="AC158" s="34">
        <f t="shared" si="34"/>
        <v>0</v>
      </c>
      <c r="AD158" s="34">
        <f t="shared" si="35"/>
        <v>0</v>
      </c>
      <c r="AE158" s="34">
        <f t="shared" si="36"/>
        <v>0.10544891448251209</v>
      </c>
      <c r="AF158" s="35"/>
      <c r="AG158" s="35">
        <f t="shared" si="37"/>
        <v>0</v>
      </c>
      <c r="AH158" s="35">
        <f t="shared" si="38"/>
        <v>0.10544891448251209</v>
      </c>
      <c r="AI158" s="35">
        <f t="shared" si="39"/>
        <v>0</v>
      </c>
      <c r="AK158" s="100"/>
      <c r="AL158" s="100"/>
      <c r="AM158" s="100"/>
      <c r="AN158" s="100"/>
      <c r="AO158" s="100"/>
      <c r="AP158" s="100"/>
      <c r="AQ158" s="100"/>
      <c r="AR158" s="100"/>
      <c r="AS158" s="100"/>
      <c r="AT158" s="100"/>
      <c r="AU158" s="100"/>
      <c r="AV158" s="100"/>
      <c r="AW158" s="100"/>
      <c r="AX158" s="100"/>
      <c r="AY158" s="100"/>
      <c r="AZ158" s="100"/>
      <c r="BA158" s="100"/>
      <c r="BB158" s="100"/>
      <c r="BC158" s="100"/>
      <c r="BD158" s="100"/>
      <c r="BE158" s="100"/>
      <c r="BF158" s="100"/>
      <c r="BG158" s="100"/>
      <c r="BH158" s="100"/>
      <c r="BI158" s="100"/>
      <c r="BJ158" s="100"/>
      <c r="BK158" s="100"/>
      <c r="BL158" s="100"/>
      <c r="BM158" s="100"/>
      <c r="BN158" s="100"/>
      <c r="BO158" s="100"/>
      <c r="BP158" s="100"/>
      <c r="BQ158" s="100"/>
      <c r="BR158" s="100"/>
      <c r="BS158" s="100"/>
      <c r="BT158" s="100"/>
      <c r="BU158" s="100"/>
      <c r="BV158" s="100"/>
      <c r="BW158" s="100"/>
      <c r="BX158" s="100"/>
      <c r="BY158" s="100"/>
      <c r="BZ158" s="100"/>
      <c r="CA158" s="100"/>
      <c r="CB158" s="100"/>
      <c r="CC158" s="100"/>
      <c r="CD158" s="100"/>
      <c r="CE158" s="100"/>
      <c r="CF158" s="100"/>
      <c r="CG158" s="100"/>
      <c r="CH158" s="100"/>
      <c r="CI158" s="100"/>
      <c r="CJ158" s="100"/>
      <c r="CK158" s="100"/>
      <c r="CL158" s="100"/>
      <c r="CM158" s="100"/>
      <c r="CN158" s="100"/>
      <c r="CO158" s="100"/>
      <c r="CP158" s="100"/>
      <c r="CQ158" s="100"/>
      <c r="CR158" s="100"/>
      <c r="CS158" s="100"/>
      <c r="CT158" s="100"/>
      <c r="CU158" s="100"/>
      <c r="CV158" s="100"/>
      <c r="CW158" s="100"/>
      <c r="CX158" s="100"/>
      <c r="CY158" s="100"/>
      <c r="CZ158" s="100"/>
      <c r="DA158" s="100"/>
      <c r="DB158" s="100"/>
      <c r="DC158" s="100"/>
      <c r="DD158" s="100"/>
      <c r="DE158" s="100"/>
      <c r="DF158" s="100"/>
      <c r="DG158" s="100"/>
      <c r="DH158" s="100"/>
      <c r="DI158" s="100"/>
      <c r="DJ158" s="100"/>
      <c r="DK158" s="100"/>
      <c r="DL158" s="100"/>
      <c r="DM158" s="100"/>
      <c r="DN158" s="100"/>
      <c r="DO158" s="100"/>
      <c r="DP158" s="100"/>
      <c r="DQ158" s="100"/>
      <c r="DR158" s="100"/>
      <c r="DS158" s="100"/>
      <c r="DT158" s="100"/>
      <c r="DU158" s="100"/>
      <c r="DV158" s="100"/>
      <c r="DW158" s="100"/>
      <c r="DX158" s="100"/>
      <c r="DY158" s="100"/>
      <c r="DZ158" s="100"/>
      <c r="EA158" s="100"/>
      <c r="EB158" s="100"/>
      <c r="EC158" s="100"/>
      <c r="ED158" s="100"/>
      <c r="EE158" s="100"/>
      <c r="EF158" s="100"/>
      <c r="EG158" s="100"/>
      <c r="EH158" s="100"/>
      <c r="EI158" s="100"/>
      <c r="EJ158" s="100"/>
      <c r="EK158" s="100"/>
      <c r="EL158" s="100"/>
      <c r="EM158" s="100"/>
      <c r="EN158" s="100"/>
      <c r="EO158" s="100"/>
      <c r="EP158" s="100"/>
      <c r="EQ158" s="100"/>
      <c r="ER158" s="100"/>
      <c r="ES158" s="100"/>
      <c r="ET158" s="100"/>
      <c r="EU158" s="100"/>
      <c r="EV158" s="100"/>
      <c r="EW158" s="100"/>
      <c r="EX158" s="100"/>
      <c r="EY158" s="100"/>
      <c r="EZ158" s="100"/>
      <c r="FA158" s="100"/>
      <c r="FB158" s="100"/>
      <c r="FC158" s="100"/>
      <c r="FD158" s="100"/>
      <c r="FE158" s="100"/>
      <c r="FF158" s="100"/>
      <c r="FG158" s="100"/>
      <c r="FH158" s="100"/>
      <c r="FI158" s="100"/>
      <c r="FJ158" s="100"/>
      <c r="FK158" s="100"/>
      <c r="FL158" s="100"/>
      <c r="FM158" s="100"/>
      <c r="FN158" s="100"/>
      <c r="FO158" s="100"/>
      <c r="FP158" s="100"/>
      <c r="FQ158" s="100"/>
      <c r="FR158" s="100"/>
      <c r="FS158" s="100"/>
      <c r="FT158" s="100"/>
      <c r="FU158" s="100"/>
      <c r="FV158" s="100"/>
      <c r="FW158" s="100"/>
      <c r="FX158" s="100"/>
      <c r="FY158" s="100"/>
      <c r="FZ158" s="100"/>
      <c r="GA158" s="100"/>
      <c r="GB158" s="100"/>
      <c r="GC158" s="100"/>
      <c r="GD158" s="100"/>
      <c r="GE158" s="100"/>
      <c r="GF158" s="100"/>
      <c r="GG158" s="100"/>
      <c r="GH158" s="100"/>
      <c r="GI158" s="100"/>
      <c r="GJ158" s="100"/>
      <c r="GK158" s="100"/>
      <c r="GL158" s="100"/>
      <c r="GM158" s="100"/>
      <c r="GN158" s="100"/>
      <c r="GO158" s="100"/>
      <c r="GP158" s="100"/>
      <c r="GQ158" s="100"/>
      <c r="GR158" s="100"/>
      <c r="GS158" s="100"/>
      <c r="GT158" s="100"/>
      <c r="GU158" s="100"/>
      <c r="GV158" s="100"/>
      <c r="GW158" s="100"/>
      <c r="GX158" s="100"/>
      <c r="GY158" s="100"/>
      <c r="GZ158" s="100"/>
      <c r="HA158" s="100"/>
      <c r="HB158" s="100"/>
      <c r="HC158" s="100"/>
      <c r="HD158" s="100"/>
      <c r="HE158" s="100"/>
      <c r="HF158" s="100"/>
      <c r="HG158" s="100"/>
      <c r="HH158" s="100"/>
      <c r="HI158" s="100"/>
      <c r="HJ158" s="100"/>
      <c r="HK158" s="100"/>
      <c r="HL158" s="100"/>
      <c r="HM158" s="100"/>
      <c r="HN158" s="100"/>
      <c r="HO158" s="100"/>
      <c r="HP158" s="100"/>
      <c r="HQ158" s="100"/>
      <c r="HR158" s="100"/>
      <c r="HS158" s="100"/>
      <c r="HT158" s="100"/>
      <c r="HU158" s="100"/>
      <c r="HV158" s="100"/>
      <c r="HW158" s="100"/>
      <c r="HX158" s="100"/>
      <c r="HY158" s="100"/>
      <c r="HZ158" s="100"/>
      <c r="IA158" s="100"/>
      <c r="IB158" s="100"/>
      <c r="IC158" s="100"/>
      <c r="ID158" s="100"/>
      <c r="IE158" s="100"/>
      <c r="IF158" s="100"/>
      <c r="IG158" s="100"/>
      <c r="IH158" s="100"/>
      <c r="II158" s="100"/>
      <c r="IJ158" s="100"/>
      <c r="IK158" s="100"/>
      <c r="IL158" s="100"/>
      <c r="IM158" s="100"/>
      <c r="IN158" s="100"/>
      <c r="IO158" s="100"/>
      <c r="IP158" s="100"/>
      <c r="IQ158" s="100"/>
      <c r="IR158" s="100"/>
      <c r="IS158" s="100"/>
      <c r="IT158" s="100"/>
      <c r="IU158" s="100"/>
      <c r="IV158" s="100"/>
      <c r="IW158" s="100"/>
      <c r="IX158" s="100"/>
      <c r="IY158" s="100"/>
      <c r="IZ158" s="100"/>
      <c r="JA158" s="100"/>
      <c r="JB158" s="100"/>
      <c r="JC158" s="100"/>
      <c r="JD158" s="100"/>
      <c r="JE158" s="100"/>
      <c r="JF158" s="100"/>
      <c r="JG158" s="100"/>
      <c r="JH158" s="100"/>
      <c r="JI158" s="100"/>
      <c r="JJ158" s="100"/>
      <c r="JK158" s="100"/>
      <c r="JL158" s="100"/>
      <c r="JM158" s="100"/>
      <c r="JN158" s="100"/>
      <c r="JO158" s="100"/>
      <c r="JP158" s="100"/>
      <c r="JQ158" s="100"/>
      <c r="JR158" s="100"/>
      <c r="JS158" s="100"/>
      <c r="JT158" s="100"/>
      <c r="JU158" s="100"/>
      <c r="JV158" s="100"/>
      <c r="JW158" s="100"/>
      <c r="JX158" s="100"/>
      <c r="JY158" s="100"/>
      <c r="JZ158" s="100"/>
      <c r="KA158" s="100"/>
      <c r="KB158" s="100"/>
      <c r="KC158" s="100"/>
      <c r="KD158" s="100"/>
      <c r="KE158" s="100"/>
      <c r="KF158" s="100"/>
      <c r="KG158" s="100"/>
      <c r="KH158" s="100"/>
      <c r="KI158" s="100"/>
      <c r="KJ158" s="100"/>
      <c r="KK158" s="100"/>
      <c r="KL158" s="100"/>
      <c r="KM158" s="100"/>
      <c r="KN158" s="100"/>
      <c r="KO158" s="100"/>
      <c r="KP158" s="100"/>
      <c r="KQ158" s="100"/>
      <c r="KR158" s="100"/>
      <c r="KS158" s="100"/>
      <c r="KT158" s="100"/>
      <c r="KU158" s="100"/>
      <c r="KV158" s="100"/>
      <c r="KW158" s="100"/>
      <c r="KX158" s="100"/>
      <c r="KY158" s="100"/>
      <c r="KZ158" s="100"/>
      <c r="LA158" s="100"/>
      <c r="LB158" s="100"/>
      <c r="LC158" s="100"/>
      <c r="LD158" s="100"/>
      <c r="LE158" s="100"/>
      <c r="LF158" s="100"/>
      <c r="LG158" s="100"/>
      <c r="LH158" s="100"/>
      <c r="LI158" s="100"/>
      <c r="LJ158" s="100"/>
      <c r="LK158" s="100"/>
      <c r="LL158" s="100"/>
      <c r="LM158" s="100"/>
      <c r="LN158" s="100"/>
      <c r="LO158" s="100"/>
      <c r="LP158" s="100"/>
      <c r="LQ158" s="100"/>
      <c r="LR158" s="100"/>
      <c r="LS158" s="100"/>
      <c r="LT158" s="100"/>
      <c r="LU158" s="100"/>
      <c r="LV158" s="100"/>
      <c r="LW158" s="100"/>
      <c r="LX158" s="100"/>
      <c r="LY158" s="100"/>
      <c r="LZ158" s="100"/>
      <c r="MA158" s="100"/>
      <c r="MB158" s="100"/>
      <c r="MC158" s="100"/>
      <c r="MD158" s="100"/>
      <c r="ME158" s="100"/>
      <c r="MF158" s="100"/>
      <c r="MG158" s="100"/>
      <c r="MH158" s="100"/>
      <c r="MI158" s="100"/>
      <c r="MJ158" s="100"/>
      <c r="MK158" s="100"/>
      <c r="ML158" s="100"/>
      <c r="MM158" s="100"/>
      <c r="MN158" s="100"/>
      <c r="MO158" s="100"/>
      <c r="MP158" s="100"/>
      <c r="MQ158" s="100"/>
      <c r="MR158" s="100"/>
      <c r="MS158" s="100"/>
      <c r="MT158" s="100"/>
      <c r="MU158" s="100"/>
      <c r="MV158" s="100"/>
      <c r="MW158" s="100"/>
      <c r="MX158" s="100"/>
      <c r="MY158" s="100"/>
      <c r="MZ158" s="100"/>
      <c r="NA158" s="100"/>
      <c r="NB158" s="100"/>
      <c r="NC158" s="100"/>
      <c r="ND158" s="100"/>
      <c r="NE158" s="100"/>
      <c r="NF158" s="100"/>
      <c r="NG158" s="100"/>
      <c r="NH158" s="100"/>
      <c r="NI158" s="100"/>
      <c r="NJ158" s="100"/>
      <c r="NK158" s="100"/>
      <c r="NL158" s="100"/>
      <c r="NM158" s="100"/>
      <c r="NN158" s="100"/>
      <c r="NO158" s="100"/>
      <c r="NP158" s="100"/>
      <c r="NQ158" s="100"/>
      <c r="NR158" s="100"/>
      <c r="NS158" s="100"/>
      <c r="NT158" s="100"/>
      <c r="NU158" s="100"/>
      <c r="NV158" s="100"/>
      <c r="NW158" s="100"/>
      <c r="NX158" s="100"/>
      <c r="NY158" s="100"/>
      <c r="NZ158" s="100"/>
      <c r="OA158" s="100"/>
      <c r="OB158" s="100"/>
      <c r="OC158" s="100"/>
      <c r="OD158" s="100"/>
      <c r="OE158" s="100"/>
      <c r="OF158" s="100"/>
      <c r="OG158" s="100"/>
      <c r="OH158" s="100"/>
      <c r="OI158" s="100"/>
      <c r="OJ158" s="100"/>
      <c r="OK158" s="100"/>
      <c r="OL158" s="100"/>
      <c r="OM158" s="100"/>
      <c r="ON158" s="100"/>
      <c r="OO158" s="100"/>
      <c r="OP158" s="100"/>
      <c r="OQ158" s="100"/>
      <c r="OR158" s="100"/>
      <c r="OS158" s="100"/>
      <c r="OT158" s="100"/>
      <c r="OU158" s="100"/>
      <c r="OV158" s="100"/>
      <c r="OW158" s="100"/>
      <c r="OX158" s="100"/>
      <c r="OY158" s="100"/>
      <c r="OZ158" s="100"/>
      <c r="PA158" s="100"/>
      <c r="PB158" s="100"/>
      <c r="PC158" s="100"/>
      <c r="PD158" s="100"/>
      <c r="PE158" s="100"/>
      <c r="PF158" s="100"/>
      <c r="PG158" s="100"/>
      <c r="PH158" s="100"/>
      <c r="PI158" s="100"/>
      <c r="PJ158" s="100"/>
      <c r="PK158" s="100"/>
      <c r="PL158" s="100"/>
      <c r="PM158" s="100"/>
      <c r="PN158" s="100"/>
      <c r="PO158" s="100"/>
      <c r="PP158" s="100"/>
      <c r="PQ158" s="100"/>
      <c r="PR158" s="100"/>
      <c r="PS158" s="100"/>
      <c r="PT158" s="100"/>
      <c r="PU158" s="100"/>
      <c r="PV158" s="100"/>
      <c r="PW158" s="100"/>
      <c r="PX158" s="100"/>
      <c r="PY158" s="100"/>
      <c r="PZ158" s="100"/>
      <c r="QA158" s="100"/>
      <c r="QB158" s="100"/>
      <c r="QC158" s="100"/>
      <c r="QD158" s="100"/>
      <c r="QE158" s="100"/>
      <c r="QF158" s="100"/>
      <c r="QG158" s="100"/>
      <c r="QH158" s="100"/>
      <c r="QI158" s="100"/>
      <c r="QJ158" s="100"/>
      <c r="QK158" s="100"/>
      <c r="QL158" s="100"/>
      <c r="QM158" s="100"/>
      <c r="QN158" s="100"/>
      <c r="QO158" s="100"/>
      <c r="QP158" s="100"/>
      <c r="QQ158" s="100"/>
      <c r="QR158" s="100"/>
      <c r="QS158" s="100"/>
      <c r="QT158" s="100"/>
      <c r="QU158" s="100"/>
      <c r="QV158" s="100"/>
      <c r="QW158" s="100"/>
      <c r="QX158" s="100"/>
      <c r="QY158" s="100"/>
      <c r="QZ158" s="100"/>
      <c r="RA158" s="100"/>
      <c r="RB158" s="100"/>
      <c r="RC158" s="100"/>
      <c r="RD158" s="100"/>
      <c r="RE158" s="100"/>
      <c r="RF158" s="100"/>
      <c r="RG158" s="100"/>
      <c r="RH158" s="100"/>
      <c r="RI158" s="100"/>
      <c r="RJ158" s="100"/>
      <c r="RK158" s="100"/>
      <c r="RL158" s="100"/>
      <c r="RM158" s="100"/>
      <c r="RN158" s="100"/>
      <c r="RO158" s="100"/>
      <c r="RP158" s="100"/>
      <c r="RQ158" s="100"/>
      <c r="RR158" s="100"/>
      <c r="RS158" s="100"/>
      <c r="RT158" s="100"/>
      <c r="RU158" s="100"/>
      <c r="RV158" s="100"/>
      <c r="RW158" s="100"/>
      <c r="RX158" s="100"/>
      <c r="RY158" s="100"/>
      <c r="RZ158" s="100"/>
      <c r="SA158" s="100"/>
      <c r="SB158" s="100"/>
      <c r="SC158" s="100"/>
      <c r="SD158" s="100"/>
      <c r="SE158" s="100"/>
      <c r="SF158" s="100"/>
      <c r="SG158" s="100"/>
      <c r="SH158" s="100"/>
      <c r="SI158" s="100"/>
      <c r="SJ158" s="100"/>
      <c r="SK158" s="100"/>
      <c r="SL158" s="100"/>
      <c r="SM158" s="100"/>
      <c r="SN158" s="100"/>
      <c r="SO158" s="100"/>
      <c r="SP158" s="100"/>
      <c r="SQ158" s="100"/>
      <c r="SR158" s="100"/>
      <c r="SS158" s="100"/>
      <c r="ST158" s="100"/>
      <c r="SU158" s="100"/>
      <c r="SV158" s="100"/>
      <c r="SW158" s="100"/>
      <c r="SX158" s="100"/>
      <c r="SY158" s="100"/>
      <c r="SZ158" s="100"/>
      <c r="TA158" s="100"/>
      <c r="TB158" s="100"/>
      <c r="TC158" s="100"/>
      <c r="TD158" s="100"/>
      <c r="TE158" s="100"/>
      <c r="TF158" s="100"/>
      <c r="TG158" s="100"/>
      <c r="TH158" s="100"/>
      <c r="TI158" s="100"/>
      <c r="TJ158" s="100"/>
      <c r="TK158" s="100"/>
      <c r="TL158" s="100"/>
      <c r="TM158" s="100"/>
      <c r="TN158" s="100"/>
      <c r="TO158" s="100"/>
      <c r="TP158" s="100"/>
      <c r="TQ158" s="100"/>
      <c r="TR158" s="100"/>
      <c r="TS158" s="100"/>
      <c r="TT158" s="100"/>
      <c r="TU158" s="100"/>
      <c r="TV158" s="100"/>
      <c r="TW158" s="100"/>
      <c r="TX158" s="100"/>
      <c r="TY158" s="100"/>
      <c r="TZ158" s="100"/>
      <c r="UA158" s="100"/>
      <c r="UB158" s="100"/>
      <c r="UC158" s="100"/>
      <c r="UD158" s="100"/>
      <c r="UE158" s="100"/>
      <c r="UF158" s="100"/>
      <c r="UG158" s="100"/>
      <c r="UH158" s="100"/>
      <c r="UI158" s="100"/>
      <c r="UJ158" s="100"/>
      <c r="UK158" s="100"/>
      <c r="UL158" s="100"/>
      <c r="UM158" s="100"/>
      <c r="UN158" s="100"/>
      <c r="UO158" s="100"/>
      <c r="UP158" s="100"/>
      <c r="UQ158" s="100"/>
      <c r="UR158" s="100"/>
      <c r="US158" s="100"/>
      <c r="UT158" s="100"/>
      <c r="UU158" s="100"/>
      <c r="UV158" s="100"/>
      <c r="UW158" s="100"/>
      <c r="UX158" s="100"/>
      <c r="UY158" s="100"/>
      <c r="UZ158" s="100"/>
      <c r="VA158" s="100"/>
      <c r="VB158" s="100"/>
      <c r="VC158" s="100"/>
      <c r="VD158" s="100"/>
      <c r="VE158" s="100"/>
      <c r="VF158" s="100"/>
      <c r="VG158" s="100"/>
      <c r="VH158" s="100"/>
      <c r="VI158" s="100"/>
      <c r="VJ158" s="100"/>
      <c r="VK158" s="100"/>
      <c r="VL158" s="100"/>
      <c r="VM158" s="100"/>
      <c r="VN158" s="100"/>
      <c r="VO158" s="100"/>
      <c r="VP158" s="100"/>
      <c r="VQ158" s="100"/>
      <c r="VR158" s="100"/>
      <c r="VS158" s="100"/>
      <c r="VT158" s="100"/>
      <c r="VU158" s="100"/>
      <c r="VV158" s="100"/>
      <c r="VW158" s="100"/>
      <c r="VX158" s="100"/>
      <c r="VY158" s="100"/>
      <c r="VZ158" s="100"/>
      <c r="WA158" s="100"/>
      <c r="WB158" s="100"/>
      <c r="WC158" s="100"/>
      <c r="WD158" s="100"/>
      <c r="WE158" s="100"/>
      <c r="WF158" s="100"/>
      <c r="WG158" s="100"/>
      <c r="WH158" s="100"/>
      <c r="WI158" s="100"/>
      <c r="WJ158" s="100"/>
      <c r="WK158" s="100"/>
      <c r="WL158" s="100"/>
      <c r="WM158" s="100"/>
      <c r="WN158" s="100"/>
      <c r="WO158" s="100"/>
      <c r="WP158" s="100"/>
      <c r="WQ158" s="100"/>
      <c r="WR158" s="100"/>
      <c r="WS158" s="100"/>
      <c r="WT158" s="100"/>
      <c r="WU158" s="100"/>
      <c r="WV158" s="100"/>
      <c r="WW158" s="100"/>
      <c r="WX158" s="100"/>
      <c r="WY158" s="100"/>
      <c r="WZ158" s="100"/>
      <c r="XA158" s="100"/>
      <c r="XB158" s="100"/>
      <c r="XC158" s="100"/>
      <c r="XD158" s="100"/>
      <c r="XE158" s="100"/>
      <c r="XF158" s="100"/>
      <c r="XG158" s="100"/>
      <c r="XH158" s="100"/>
      <c r="XI158" s="100"/>
      <c r="XJ158" s="100"/>
      <c r="XK158" s="100"/>
      <c r="XL158" s="100"/>
      <c r="XM158" s="100"/>
      <c r="XN158" s="100"/>
      <c r="XO158" s="100"/>
      <c r="XP158" s="100"/>
      <c r="XQ158" s="100"/>
      <c r="XR158" s="100"/>
      <c r="XS158" s="100"/>
      <c r="XT158" s="100"/>
      <c r="XU158" s="100"/>
      <c r="XV158" s="100"/>
      <c r="XW158" s="100"/>
      <c r="XX158" s="100"/>
      <c r="XY158" s="100"/>
      <c r="XZ158" s="100"/>
      <c r="YA158" s="100"/>
      <c r="YB158" s="100"/>
      <c r="YC158" s="100"/>
      <c r="YD158" s="100"/>
      <c r="YE158" s="100"/>
      <c r="YF158" s="100"/>
      <c r="YG158" s="100"/>
      <c r="YH158" s="100"/>
      <c r="YI158" s="100"/>
      <c r="YJ158" s="100"/>
      <c r="YK158" s="100"/>
      <c r="YL158" s="100"/>
      <c r="YM158" s="100"/>
      <c r="YN158" s="100"/>
      <c r="YO158" s="100"/>
      <c r="YP158" s="100"/>
      <c r="YQ158" s="100"/>
      <c r="YR158" s="100"/>
      <c r="YS158" s="100"/>
      <c r="YT158" s="100"/>
      <c r="YU158" s="100"/>
      <c r="YV158" s="100"/>
      <c r="YW158" s="100"/>
      <c r="YX158" s="100"/>
      <c r="YY158" s="100"/>
      <c r="YZ158" s="100"/>
      <c r="ZA158" s="100"/>
      <c r="ZB158" s="100"/>
      <c r="ZC158" s="100"/>
      <c r="ZD158" s="100"/>
      <c r="ZE158" s="100"/>
      <c r="ZF158" s="100"/>
      <c r="ZG158" s="100"/>
      <c r="ZH158" s="100"/>
      <c r="ZI158" s="100"/>
      <c r="ZJ158" s="100"/>
      <c r="ZK158" s="100"/>
      <c r="ZL158" s="100"/>
      <c r="ZM158" s="100"/>
      <c r="ZN158" s="100"/>
      <c r="ZO158" s="100"/>
      <c r="ZP158" s="100"/>
      <c r="ZQ158" s="100"/>
      <c r="ZR158" s="100"/>
      <c r="ZS158" s="100"/>
      <c r="ZT158" s="100"/>
      <c r="ZU158" s="100"/>
      <c r="ZV158" s="100"/>
      <c r="ZW158" s="100"/>
      <c r="ZX158" s="100"/>
      <c r="ZY158" s="100"/>
      <c r="ZZ158" s="100"/>
      <c r="AAA158" s="100"/>
      <c r="AAB158" s="100"/>
      <c r="AAC158" s="100"/>
      <c r="AAD158" s="100"/>
      <c r="AAE158" s="100"/>
      <c r="AAF158" s="100"/>
      <c r="AAG158" s="100"/>
      <c r="AAH158" s="100"/>
      <c r="AAI158" s="100"/>
      <c r="AAJ158" s="100"/>
      <c r="AAK158" s="100"/>
      <c r="AAL158" s="100"/>
      <c r="AAM158" s="100"/>
      <c r="AAN158" s="100"/>
      <c r="AAO158" s="100"/>
      <c r="AAP158" s="100"/>
      <c r="AAQ158" s="100"/>
      <c r="AAR158" s="100"/>
      <c r="AAS158" s="100"/>
      <c r="AAT158" s="100"/>
      <c r="AAU158" s="100"/>
      <c r="AAV158" s="100"/>
      <c r="AAW158" s="100"/>
      <c r="AAX158" s="100"/>
      <c r="AAY158" s="100"/>
      <c r="AAZ158" s="100"/>
      <c r="ABA158" s="100"/>
      <c r="ABB158" s="100"/>
      <c r="ABC158" s="100"/>
      <c r="ABD158" s="100"/>
      <c r="ABE158" s="100"/>
      <c r="ABF158" s="100"/>
      <c r="ABG158" s="100"/>
      <c r="ABH158" s="100"/>
      <c r="ABI158" s="100"/>
      <c r="ABJ158" s="100"/>
      <c r="ABK158" s="100"/>
      <c r="ABL158" s="100"/>
      <c r="ABM158" s="100"/>
      <c r="ABN158" s="100"/>
      <c r="ABO158" s="100"/>
      <c r="ABP158" s="100"/>
      <c r="ABQ158" s="100"/>
      <c r="ABR158" s="100"/>
      <c r="ABS158" s="100"/>
      <c r="ABT158" s="100"/>
      <c r="ABU158" s="100"/>
      <c r="ABV158" s="100"/>
      <c r="ABW158" s="100"/>
      <c r="ABX158" s="100"/>
      <c r="ABY158" s="100"/>
      <c r="ABZ158" s="100"/>
      <c r="ACA158" s="100"/>
      <c r="ACB158" s="100"/>
      <c r="ACC158" s="100"/>
      <c r="ACD158" s="100"/>
      <c r="ACE158" s="100"/>
      <c r="ACF158" s="100"/>
      <c r="ACG158" s="100"/>
      <c r="ACH158" s="100"/>
      <c r="ACI158" s="100"/>
      <c r="ACJ158" s="100"/>
      <c r="ACK158" s="100"/>
      <c r="ACL158" s="100"/>
      <c r="ACM158" s="100"/>
      <c r="ACN158" s="100"/>
      <c r="ACO158" s="100"/>
      <c r="ACP158" s="100"/>
      <c r="ACQ158" s="100"/>
      <c r="ACR158" s="100"/>
      <c r="ACS158" s="100"/>
      <c r="ACT158" s="100"/>
      <c r="ACU158" s="100"/>
      <c r="ACV158" s="100"/>
      <c r="ACW158" s="100"/>
      <c r="ACX158" s="100"/>
      <c r="ACY158" s="100"/>
      <c r="ACZ158" s="100"/>
      <c r="ADA158" s="100"/>
    </row>
    <row r="159" spans="1:781" s="1" customFormat="1" ht="24" x14ac:dyDescent="0.3">
      <c r="A159" s="40">
        <v>3</v>
      </c>
      <c r="B159" s="91" t="s">
        <v>545</v>
      </c>
      <c r="C159" s="92" t="s">
        <v>65</v>
      </c>
      <c r="D159" s="93"/>
      <c r="E159" s="93"/>
      <c r="F159" s="93"/>
      <c r="G159" s="48"/>
      <c r="H159" s="93">
        <v>1</v>
      </c>
      <c r="I159" s="93" t="s">
        <v>41</v>
      </c>
      <c r="J159" s="93" t="s">
        <v>42</v>
      </c>
      <c r="K159" s="94">
        <v>1997</v>
      </c>
      <c r="L159" s="62">
        <v>35740</v>
      </c>
      <c r="M159" s="95"/>
      <c r="N159" s="96"/>
      <c r="O159" s="96"/>
      <c r="P159" s="52" t="s">
        <v>533</v>
      </c>
      <c r="Q159" s="73" t="s">
        <v>553</v>
      </c>
      <c r="R159" s="31"/>
      <c r="S159" s="32" t="str">
        <f t="shared" si="40"/>
        <v>Au</v>
      </c>
      <c r="T159" s="33"/>
      <c r="U159" s="33"/>
      <c r="V159" s="33"/>
      <c r="W159" s="33"/>
      <c r="X159" s="33"/>
      <c r="Y159" s="33"/>
      <c r="Z159" s="33"/>
      <c r="AB159" s="34">
        <f t="shared" si="33"/>
        <v>0</v>
      </c>
      <c r="AC159" s="34">
        <f t="shared" si="34"/>
        <v>0</v>
      </c>
      <c r="AD159" s="34">
        <f t="shared" si="35"/>
        <v>0</v>
      </c>
      <c r="AE159" s="34">
        <f t="shared" si="36"/>
        <v>0</v>
      </c>
      <c r="AF159" s="35"/>
      <c r="AG159" s="35">
        <f t="shared" si="37"/>
        <v>0</v>
      </c>
      <c r="AH159" s="35">
        <f t="shared" si="38"/>
        <v>0</v>
      </c>
      <c r="AI159" s="35">
        <f t="shared" si="39"/>
        <v>0</v>
      </c>
    </row>
    <row r="160" spans="1:781" s="1" customFormat="1" ht="15.6" x14ac:dyDescent="0.3">
      <c r="A160" s="42">
        <v>2</v>
      </c>
      <c r="B160" s="91" t="s">
        <v>554</v>
      </c>
      <c r="C160" s="92" t="s">
        <v>40</v>
      </c>
      <c r="D160" s="93" t="s">
        <v>204</v>
      </c>
      <c r="E160" s="93"/>
      <c r="F160" s="93"/>
      <c r="G160" s="48"/>
      <c r="H160" s="93">
        <v>1</v>
      </c>
      <c r="I160" s="93" t="s">
        <v>71</v>
      </c>
      <c r="J160" s="93" t="s">
        <v>72</v>
      </c>
      <c r="K160" s="94">
        <v>1997</v>
      </c>
      <c r="L160" s="62">
        <v>35725</v>
      </c>
      <c r="M160" s="95">
        <v>230000</v>
      </c>
      <c r="N160" s="96"/>
      <c r="O160" s="96"/>
      <c r="P160" s="52" t="s">
        <v>555</v>
      </c>
      <c r="Q160" s="73" t="s">
        <v>556</v>
      </c>
      <c r="R160" s="97" t="s">
        <v>319</v>
      </c>
      <c r="S160" s="32" t="str">
        <f t="shared" si="40"/>
        <v>Cu</v>
      </c>
      <c r="T160" s="98"/>
      <c r="U160" s="98"/>
      <c r="V160" s="98"/>
      <c r="W160" s="98"/>
      <c r="X160" s="98"/>
      <c r="Y160" s="98"/>
      <c r="Z160" s="98"/>
      <c r="AA160" s="99"/>
      <c r="AB160" s="34">
        <f t="shared" si="33"/>
        <v>0.1212662516548889</v>
      </c>
      <c r="AC160" s="34">
        <f t="shared" si="34"/>
        <v>0</v>
      </c>
      <c r="AD160" s="34">
        <f t="shared" si="35"/>
        <v>0</v>
      </c>
      <c r="AE160" s="34">
        <f t="shared" si="36"/>
        <v>0.1212662516548889</v>
      </c>
      <c r="AF160" s="35"/>
      <c r="AG160" s="35">
        <f t="shared" si="37"/>
        <v>0</v>
      </c>
      <c r="AH160" s="35">
        <f t="shared" si="38"/>
        <v>0.1212662516548889</v>
      </c>
      <c r="AI160" s="35">
        <f t="shared" si="39"/>
        <v>0</v>
      </c>
      <c r="AK160" s="100"/>
      <c r="AL160" s="100"/>
      <c r="AM160" s="100"/>
      <c r="AN160" s="100"/>
      <c r="AO160" s="100"/>
      <c r="AP160" s="100"/>
      <c r="AQ160" s="100"/>
      <c r="AR160" s="100"/>
      <c r="AS160" s="100"/>
      <c r="AT160" s="100"/>
      <c r="AU160" s="100"/>
      <c r="AV160" s="100"/>
      <c r="AW160" s="100"/>
      <c r="AX160" s="100"/>
      <c r="AY160" s="100"/>
      <c r="AZ160" s="100"/>
      <c r="BA160" s="100"/>
      <c r="BB160" s="100"/>
      <c r="BC160" s="100"/>
      <c r="BD160" s="100"/>
      <c r="BE160" s="100"/>
      <c r="BF160" s="100"/>
      <c r="BG160" s="100"/>
      <c r="BH160" s="100"/>
      <c r="BI160" s="100"/>
      <c r="BJ160" s="100"/>
      <c r="BK160" s="100"/>
      <c r="BL160" s="100"/>
      <c r="BM160" s="100"/>
      <c r="BN160" s="100"/>
      <c r="BO160" s="100"/>
      <c r="BP160" s="100"/>
      <c r="BQ160" s="100"/>
      <c r="BR160" s="100"/>
      <c r="BS160" s="100"/>
      <c r="BT160" s="100"/>
      <c r="BU160" s="100"/>
      <c r="BV160" s="100"/>
      <c r="BW160" s="100"/>
      <c r="BX160" s="100"/>
      <c r="BY160" s="100"/>
      <c r="BZ160" s="100"/>
      <c r="CA160" s="100"/>
      <c r="CB160" s="100"/>
      <c r="CC160" s="100"/>
      <c r="CD160" s="100"/>
      <c r="CE160" s="100"/>
      <c r="CF160" s="100"/>
      <c r="CG160" s="100"/>
      <c r="CH160" s="100"/>
      <c r="CI160" s="100"/>
      <c r="CJ160" s="100"/>
      <c r="CK160" s="100"/>
      <c r="CL160" s="100"/>
      <c r="CM160" s="100"/>
      <c r="CN160" s="100"/>
      <c r="CO160" s="100"/>
      <c r="CP160" s="100"/>
      <c r="CQ160" s="100"/>
      <c r="CR160" s="100"/>
      <c r="CS160" s="100"/>
      <c r="CT160" s="100"/>
      <c r="CU160" s="100"/>
      <c r="CV160" s="100"/>
      <c r="CW160" s="100"/>
      <c r="CX160" s="100"/>
      <c r="CY160" s="100"/>
      <c r="CZ160" s="100"/>
      <c r="DA160" s="100"/>
      <c r="DB160" s="100"/>
      <c r="DC160" s="100"/>
      <c r="DD160" s="100"/>
      <c r="DE160" s="100"/>
      <c r="DF160" s="100"/>
      <c r="DG160" s="100"/>
      <c r="DH160" s="100"/>
      <c r="DI160" s="100"/>
      <c r="DJ160" s="100"/>
      <c r="DK160" s="100"/>
      <c r="DL160" s="100"/>
      <c r="DM160" s="100"/>
      <c r="DN160" s="100"/>
      <c r="DO160" s="100"/>
      <c r="DP160" s="100"/>
      <c r="DQ160" s="100"/>
      <c r="DR160" s="100"/>
      <c r="DS160" s="100"/>
      <c r="DT160" s="100"/>
      <c r="DU160" s="100"/>
      <c r="DV160" s="100"/>
      <c r="DW160" s="100"/>
      <c r="DX160" s="100"/>
      <c r="DY160" s="100"/>
      <c r="DZ160" s="100"/>
      <c r="EA160" s="100"/>
      <c r="EB160" s="100"/>
      <c r="EC160" s="100"/>
      <c r="ED160" s="100"/>
      <c r="EE160" s="100"/>
      <c r="EF160" s="100"/>
      <c r="EG160" s="100"/>
      <c r="EH160" s="100"/>
      <c r="EI160" s="100"/>
      <c r="EJ160" s="100"/>
      <c r="EK160" s="100"/>
      <c r="EL160" s="100"/>
      <c r="EM160" s="100"/>
      <c r="EN160" s="100"/>
      <c r="EO160" s="100"/>
      <c r="EP160" s="100"/>
      <c r="EQ160" s="100"/>
      <c r="ER160" s="100"/>
      <c r="ES160" s="100"/>
      <c r="ET160" s="100"/>
      <c r="EU160" s="100"/>
      <c r="EV160" s="100"/>
      <c r="EW160" s="100"/>
      <c r="EX160" s="100"/>
      <c r="EY160" s="100"/>
      <c r="EZ160" s="100"/>
      <c r="FA160" s="100"/>
      <c r="FB160" s="100"/>
      <c r="FC160" s="100"/>
      <c r="FD160" s="100"/>
      <c r="FE160" s="100"/>
      <c r="FF160" s="100"/>
      <c r="FG160" s="100"/>
      <c r="FH160" s="100"/>
      <c r="FI160" s="100"/>
      <c r="FJ160" s="100"/>
      <c r="FK160" s="100"/>
      <c r="FL160" s="100"/>
      <c r="FM160" s="100"/>
      <c r="FN160" s="100"/>
      <c r="FO160" s="100"/>
      <c r="FP160" s="100"/>
      <c r="FQ160" s="100"/>
      <c r="FR160" s="100"/>
      <c r="FS160" s="100"/>
      <c r="FT160" s="100"/>
      <c r="FU160" s="100"/>
      <c r="FV160" s="100"/>
      <c r="FW160" s="100"/>
      <c r="FX160" s="100"/>
      <c r="FY160" s="100"/>
      <c r="FZ160" s="100"/>
      <c r="GA160" s="100"/>
      <c r="GB160" s="100"/>
      <c r="GC160" s="100"/>
      <c r="GD160" s="100"/>
      <c r="GE160" s="100"/>
      <c r="GF160" s="100"/>
      <c r="GG160" s="100"/>
      <c r="GH160" s="100"/>
      <c r="GI160" s="100"/>
      <c r="GJ160" s="100"/>
      <c r="GK160" s="100"/>
      <c r="GL160" s="100"/>
      <c r="GM160" s="100"/>
      <c r="GN160" s="100"/>
      <c r="GO160" s="100"/>
      <c r="GP160" s="100"/>
      <c r="GQ160" s="100"/>
      <c r="GR160" s="100"/>
      <c r="GS160" s="100"/>
      <c r="GT160" s="100"/>
      <c r="GU160" s="100"/>
      <c r="GV160" s="100"/>
      <c r="GW160" s="100"/>
      <c r="GX160" s="100"/>
      <c r="GY160" s="100"/>
      <c r="GZ160" s="100"/>
      <c r="HA160" s="100"/>
      <c r="HB160" s="100"/>
      <c r="HC160" s="100"/>
      <c r="HD160" s="100"/>
      <c r="HE160" s="100"/>
      <c r="HF160" s="100"/>
      <c r="HG160" s="100"/>
      <c r="HH160" s="100"/>
      <c r="HI160" s="100"/>
      <c r="HJ160" s="100"/>
      <c r="HK160" s="100"/>
      <c r="HL160" s="100"/>
      <c r="HM160" s="100"/>
      <c r="HN160" s="100"/>
      <c r="HO160" s="100"/>
      <c r="HP160" s="100"/>
      <c r="HQ160" s="100"/>
      <c r="HR160" s="100"/>
      <c r="HS160" s="100"/>
      <c r="HT160" s="100"/>
      <c r="HU160" s="100"/>
      <c r="HV160" s="100"/>
      <c r="HW160" s="100"/>
      <c r="HX160" s="100"/>
      <c r="HY160" s="100"/>
      <c r="HZ160" s="100"/>
      <c r="IA160" s="100"/>
      <c r="IB160" s="100"/>
      <c r="IC160" s="100"/>
      <c r="ID160" s="100"/>
      <c r="IE160" s="100"/>
      <c r="IF160" s="100"/>
      <c r="IG160" s="100"/>
      <c r="IH160" s="100"/>
      <c r="II160" s="100"/>
      <c r="IJ160" s="100"/>
      <c r="IK160" s="100"/>
      <c r="IL160" s="100"/>
      <c r="IM160" s="100"/>
      <c r="IN160" s="100"/>
      <c r="IO160" s="100"/>
      <c r="IP160" s="100"/>
      <c r="IQ160" s="100"/>
      <c r="IR160" s="100"/>
      <c r="IS160" s="100"/>
      <c r="IT160" s="100"/>
      <c r="IU160" s="100"/>
      <c r="IV160" s="100"/>
      <c r="IW160" s="100"/>
      <c r="IX160" s="100"/>
      <c r="IY160" s="100"/>
      <c r="IZ160" s="100"/>
      <c r="JA160" s="100"/>
      <c r="JB160" s="100"/>
      <c r="JC160" s="100"/>
      <c r="JD160" s="100"/>
      <c r="JE160" s="100"/>
      <c r="JF160" s="100"/>
      <c r="JG160" s="100"/>
      <c r="JH160" s="100"/>
      <c r="JI160" s="100"/>
      <c r="JJ160" s="100"/>
      <c r="JK160" s="100"/>
      <c r="JL160" s="100"/>
      <c r="JM160" s="100"/>
      <c r="JN160" s="100"/>
      <c r="JO160" s="100"/>
      <c r="JP160" s="100"/>
      <c r="JQ160" s="100"/>
      <c r="JR160" s="100"/>
      <c r="JS160" s="100"/>
      <c r="JT160" s="100"/>
      <c r="JU160" s="100"/>
      <c r="JV160" s="100"/>
      <c r="JW160" s="100"/>
      <c r="JX160" s="100"/>
      <c r="JY160" s="100"/>
      <c r="JZ160" s="100"/>
      <c r="KA160" s="100"/>
      <c r="KB160" s="100"/>
      <c r="KC160" s="100"/>
      <c r="KD160" s="100"/>
      <c r="KE160" s="100"/>
      <c r="KF160" s="100"/>
      <c r="KG160" s="100"/>
      <c r="KH160" s="100"/>
      <c r="KI160" s="100"/>
      <c r="KJ160" s="100"/>
      <c r="KK160" s="100"/>
      <c r="KL160" s="100"/>
      <c r="KM160" s="100"/>
      <c r="KN160" s="100"/>
      <c r="KO160" s="100"/>
      <c r="KP160" s="100"/>
      <c r="KQ160" s="100"/>
      <c r="KR160" s="100"/>
      <c r="KS160" s="100"/>
      <c r="KT160" s="100"/>
      <c r="KU160" s="100"/>
      <c r="KV160" s="100"/>
      <c r="KW160" s="100"/>
      <c r="KX160" s="100"/>
      <c r="KY160" s="100"/>
      <c r="KZ160" s="100"/>
      <c r="LA160" s="100"/>
      <c r="LB160" s="100"/>
      <c r="LC160" s="100"/>
      <c r="LD160" s="100"/>
      <c r="LE160" s="100"/>
      <c r="LF160" s="100"/>
      <c r="LG160" s="100"/>
      <c r="LH160" s="100"/>
      <c r="LI160" s="100"/>
      <c r="LJ160" s="100"/>
      <c r="LK160" s="100"/>
      <c r="LL160" s="100"/>
      <c r="LM160" s="100"/>
      <c r="LN160" s="100"/>
      <c r="LO160" s="100"/>
      <c r="LP160" s="100"/>
      <c r="LQ160" s="100"/>
      <c r="LR160" s="100"/>
      <c r="LS160" s="100"/>
      <c r="LT160" s="100"/>
      <c r="LU160" s="100"/>
      <c r="LV160" s="100"/>
      <c r="LW160" s="100"/>
      <c r="LX160" s="100"/>
      <c r="LY160" s="100"/>
      <c r="LZ160" s="100"/>
      <c r="MA160" s="100"/>
      <c r="MB160" s="100"/>
      <c r="MC160" s="100"/>
      <c r="MD160" s="100"/>
      <c r="ME160" s="100"/>
      <c r="MF160" s="100"/>
      <c r="MG160" s="100"/>
      <c r="MH160" s="100"/>
      <c r="MI160" s="100"/>
      <c r="MJ160" s="100"/>
      <c r="MK160" s="100"/>
      <c r="ML160" s="100"/>
      <c r="MM160" s="100"/>
      <c r="MN160" s="100"/>
      <c r="MO160" s="100"/>
      <c r="MP160" s="100"/>
      <c r="MQ160" s="100"/>
      <c r="MR160" s="100"/>
      <c r="MS160" s="100"/>
      <c r="MT160" s="100"/>
      <c r="MU160" s="100"/>
      <c r="MV160" s="100"/>
      <c r="MW160" s="100"/>
      <c r="MX160" s="100"/>
      <c r="MY160" s="100"/>
      <c r="MZ160" s="100"/>
      <c r="NA160" s="100"/>
      <c r="NB160" s="100"/>
      <c r="NC160" s="100"/>
      <c r="ND160" s="100"/>
      <c r="NE160" s="100"/>
      <c r="NF160" s="100"/>
      <c r="NG160" s="100"/>
      <c r="NH160" s="100"/>
      <c r="NI160" s="100"/>
      <c r="NJ160" s="100"/>
      <c r="NK160" s="100"/>
      <c r="NL160" s="100"/>
      <c r="NM160" s="100"/>
      <c r="NN160" s="100"/>
      <c r="NO160" s="100"/>
      <c r="NP160" s="100"/>
      <c r="NQ160" s="100"/>
      <c r="NR160" s="100"/>
      <c r="NS160" s="100"/>
      <c r="NT160" s="100"/>
      <c r="NU160" s="100"/>
      <c r="NV160" s="100"/>
      <c r="NW160" s="100"/>
      <c r="NX160" s="100"/>
      <c r="NY160" s="100"/>
      <c r="NZ160" s="100"/>
      <c r="OA160" s="100"/>
      <c r="OB160" s="100"/>
      <c r="OC160" s="100"/>
      <c r="OD160" s="100"/>
      <c r="OE160" s="100"/>
      <c r="OF160" s="100"/>
      <c r="OG160" s="100"/>
      <c r="OH160" s="100"/>
      <c r="OI160" s="100"/>
      <c r="OJ160" s="100"/>
      <c r="OK160" s="100"/>
      <c r="OL160" s="100"/>
      <c r="OM160" s="100"/>
      <c r="ON160" s="100"/>
      <c r="OO160" s="100"/>
      <c r="OP160" s="100"/>
      <c r="OQ160" s="100"/>
      <c r="OR160" s="100"/>
      <c r="OS160" s="100"/>
      <c r="OT160" s="100"/>
      <c r="OU160" s="100"/>
      <c r="OV160" s="100"/>
      <c r="OW160" s="100"/>
      <c r="OX160" s="100"/>
      <c r="OY160" s="100"/>
      <c r="OZ160" s="100"/>
      <c r="PA160" s="100"/>
      <c r="PB160" s="100"/>
      <c r="PC160" s="100"/>
      <c r="PD160" s="100"/>
      <c r="PE160" s="100"/>
      <c r="PF160" s="100"/>
      <c r="PG160" s="100"/>
      <c r="PH160" s="100"/>
      <c r="PI160" s="100"/>
      <c r="PJ160" s="100"/>
      <c r="PK160" s="100"/>
      <c r="PL160" s="100"/>
      <c r="PM160" s="100"/>
      <c r="PN160" s="100"/>
      <c r="PO160" s="100"/>
      <c r="PP160" s="100"/>
      <c r="PQ160" s="100"/>
      <c r="PR160" s="100"/>
      <c r="PS160" s="100"/>
      <c r="PT160" s="100"/>
      <c r="PU160" s="100"/>
      <c r="PV160" s="100"/>
      <c r="PW160" s="100"/>
      <c r="PX160" s="100"/>
      <c r="PY160" s="100"/>
      <c r="PZ160" s="100"/>
      <c r="QA160" s="100"/>
      <c r="QB160" s="100"/>
      <c r="QC160" s="100"/>
      <c r="QD160" s="100"/>
      <c r="QE160" s="100"/>
      <c r="QF160" s="100"/>
      <c r="QG160" s="100"/>
      <c r="QH160" s="100"/>
      <c r="QI160" s="100"/>
      <c r="QJ160" s="100"/>
      <c r="QK160" s="100"/>
      <c r="QL160" s="100"/>
      <c r="QM160" s="100"/>
      <c r="QN160" s="100"/>
      <c r="QO160" s="100"/>
      <c r="QP160" s="100"/>
      <c r="QQ160" s="100"/>
      <c r="QR160" s="100"/>
      <c r="QS160" s="100"/>
      <c r="QT160" s="100"/>
      <c r="QU160" s="100"/>
      <c r="QV160" s="100"/>
      <c r="QW160" s="100"/>
      <c r="QX160" s="100"/>
      <c r="QY160" s="100"/>
      <c r="QZ160" s="100"/>
      <c r="RA160" s="100"/>
      <c r="RB160" s="100"/>
      <c r="RC160" s="100"/>
      <c r="RD160" s="100"/>
      <c r="RE160" s="100"/>
      <c r="RF160" s="100"/>
      <c r="RG160" s="100"/>
      <c r="RH160" s="100"/>
      <c r="RI160" s="100"/>
      <c r="RJ160" s="100"/>
      <c r="RK160" s="100"/>
      <c r="RL160" s="100"/>
      <c r="RM160" s="100"/>
      <c r="RN160" s="100"/>
      <c r="RO160" s="100"/>
      <c r="RP160" s="100"/>
      <c r="RQ160" s="100"/>
      <c r="RR160" s="100"/>
      <c r="RS160" s="100"/>
      <c r="RT160" s="100"/>
      <c r="RU160" s="100"/>
      <c r="RV160" s="100"/>
      <c r="RW160" s="100"/>
      <c r="RX160" s="100"/>
      <c r="RY160" s="100"/>
      <c r="RZ160" s="100"/>
      <c r="SA160" s="100"/>
      <c r="SB160" s="100"/>
      <c r="SC160" s="100"/>
      <c r="SD160" s="100"/>
      <c r="SE160" s="100"/>
      <c r="SF160" s="100"/>
      <c r="SG160" s="100"/>
      <c r="SH160" s="100"/>
      <c r="SI160" s="100"/>
      <c r="SJ160" s="100"/>
      <c r="SK160" s="100"/>
      <c r="SL160" s="100"/>
      <c r="SM160" s="100"/>
      <c r="SN160" s="100"/>
      <c r="SO160" s="100"/>
      <c r="SP160" s="100"/>
      <c r="SQ160" s="100"/>
      <c r="SR160" s="100"/>
      <c r="SS160" s="100"/>
      <c r="ST160" s="100"/>
      <c r="SU160" s="100"/>
      <c r="SV160" s="100"/>
      <c r="SW160" s="100"/>
      <c r="SX160" s="100"/>
      <c r="SY160" s="100"/>
      <c r="SZ160" s="100"/>
      <c r="TA160" s="100"/>
      <c r="TB160" s="100"/>
      <c r="TC160" s="100"/>
      <c r="TD160" s="100"/>
      <c r="TE160" s="100"/>
      <c r="TF160" s="100"/>
      <c r="TG160" s="100"/>
      <c r="TH160" s="100"/>
      <c r="TI160" s="100"/>
      <c r="TJ160" s="100"/>
      <c r="TK160" s="100"/>
      <c r="TL160" s="100"/>
      <c r="TM160" s="100"/>
      <c r="TN160" s="100"/>
      <c r="TO160" s="100"/>
      <c r="TP160" s="100"/>
      <c r="TQ160" s="100"/>
      <c r="TR160" s="100"/>
      <c r="TS160" s="100"/>
      <c r="TT160" s="100"/>
      <c r="TU160" s="100"/>
      <c r="TV160" s="100"/>
      <c r="TW160" s="100"/>
      <c r="TX160" s="100"/>
      <c r="TY160" s="100"/>
      <c r="TZ160" s="100"/>
      <c r="UA160" s="100"/>
      <c r="UB160" s="100"/>
      <c r="UC160" s="100"/>
      <c r="UD160" s="100"/>
      <c r="UE160" s="100"/>
      <c r="UF160" s="100"/>
      <c r="UG160" s="100"/>
      <c r="UH160" s="100"/>
      <c r="UI160" s="100"/>
      <c r="UJ160" s="100"/>
      <c r="UK160" s="100"/>
      <c r="UL160" s="100"/>
      <c r="UM160" s="100"/>
      <c r="UN160" s="100"/>
      <c r="UO160" s="100"/>
      <c r="UP160" s="100"/>
      <c r="UQ160" s="100"/>
      <c r="UR160" s="100"/>
      <c r="US160" s="100"/>
      <c r="UT160" s="100"/>
      <c r="UU160" s="100"/>
      <c r="UV160" s="100"/>
      <c r="UW160" s="100"/>
      <c r="UX160" s="100"/>
      <c r="UY160" s="100"/>
      <c r="UZ160" s="100"/>
      <c r="VA160" s="100"/>
      <c r="VB160" s="100"/>
      <c r="VC160" s="100"/>
      <c r="VD160" s="100"/>
      <c r="VE160" s="100"/>
      <c r="VF160" s="100"/>
      <c r="VG160" s="100"/>
      <c r="VH160" s="100"/>
      <c r="VI160" s="100"/>
      <c r="VJ160" s="100"/>
      <c r="VK160" s="100"/>
      <c r="VL160" s="100"/>
      <c r="VM160" s="100"/>
      <c r="VN160" s="100"/>
      <c r="VO160" s="100"/>
      <c r="VP160" s="100"/>
      <c r="VQ160" s="100"/>
      <c r="VR160" s="100"/>
      <c r="VS160" s="100"/>
      <c r="VT160" s="100"/>
      <c r="VU160" s="100"/>
      <c r="VV160" s="100"/>
      <c r="VW160" s="100"/>
      <c r="VX160" s="100"/>
      <c r="VY160" s="100"/>
      <c r="VZ160" s="100"/>
      <c r="WA160" s="100"/>
      <c r="WB160" s="100"/>
      <c r="WC160" s="100"/>
      <c r="WD160" s="100"/>
      <c r="WE160" s="100"/>
      <c r="WF160" s="100"/>
      <c r="WG160" s="100"/>
      <c r="WH160" s="100"/>
      <c r="WI160" s="100"/>
      <c r="WJ160" s="100"/>
      <c r="WK160" s="100"/>
      <c r="WL160" s="100"/>
      <c r="WM160" s="100"/>
      <c r="WN160" s="100"/>
      <c r="WO160" s="100"/>
      <c r="WP160" s="100"/>
      <c r="WQ160" s="100"/>
      <c r="WR160" s="100"/>
      <c r="WS160" s="100"/>
      <c r="WT160" s="100"/>
      <c r="WU160" s="100"/>
      <c r="WV160" s="100"/>
      <c r="WW160" s="100"/>
      <c r="WX160" s="100"/>
      <c r="WY160" s="100"/>
      <c r="WZ160" s="100"/>
      <c r="XA160" s="100"/>
      <c r="XB160" s="100"/>
      <c r="XC160" s="100"/>
      <c r="XD160" s="100"/>
      <c r="XE160" s="100"/>
      <c r="XF160" s="100"/>
      <c r="XG160" s="100"/>
      <c r="XH160" s="100"/>
      <c r="XI160" s="100"/>
      <c r="XJ160" s="100"/>
      <c r="XK160" s="100"/>
      <c r="XL160" s="100"/>
      <c r="XM160" s="100"/>
      <c r="XN160" s="100"/>
      <c r="XO160" s="100"/>
      <c r="XP160" s="100"/>
      <c r="XQ160" s="100"/>
      <c r="XR160" s="100"/>
      <c r="XS160" s="100"/>
      <c r="XT160" s="100"/>
      <c r="XU160" s="100"/>
      <c r="XV160" s="100"/>
      <c r="XW160" s="100"/>
      <c r="XX160" s="100"/>
      <c r="XY160" s="100"/>
      <c r="XZ160" s="100"/>
      <c r="YA160" s="100"/>
      <c r="YB160" s="100"/>
      <c r="YC160" s="100"/>
      <c r="YD160" s="100"/>
      <c r="YE160" s="100"/>
      <c r="YF160" s="100"/>
      <c r="YG160" s="100"/>
      <c r="YH160" s="100"/>
      <c r="YI160" s="100"/>
      <c r="YJ160" s="100"/>
      <c r="YK160" s="100"/>
      <c r="YL160" s="100"/>
      <c r="YM160" s="100"/>
      <c r="YN160" s="100"/>
      <c r="YO160" s="100"/>
      <c r="YP160" s="100"/>
      <c r="YQ160" s="100"/>
      <c r="YR160" s="100"/>
      <c r="YS160" s="100"/>
      <c r="YT160" s="100"/>
      <c r="YU160" s="100"/>
      <c r="YV160" s="100"/>
      <c r="YW160" s="100"/>
      <c r="YX160" s="100"/>
      <c r="YY160" s="100"/>
      <c r="YZ160" s="100"/>
      <c r="ZA160" s="100"/>
      <c r="ZB160" s="100"/>
      <c r="ZC160" s="100"/>
      <c r="ZD160" s="100"/>
      <c r="ZE160" s="100"/>
      <c r="ZF160" s="100"/>
      <c r="ZG160" s="100"/>
      <c r="ZH160" s="100"/>
      <c r="ZI160" s="100"/>
      <c r="ZJ160" s="100"/>
      <c r="ZK160" s="100"/>
      <c r="ZL160" s="100"/>
      <c r="ZM160" s="100"/>
      <c r="ZN160" s="100"/>
      <c r="ZO160" s="100"/>
      <c r="ZP160" s="100"/>
      <c r="ZQ160" s="100"/>
      <c r="ZR160" s="100"/>
      <c r="ZS160" s="100"/>
      <c r="ZT160" s="100"/>
      <c r="ZU160" s="100"/>
      <c r="ZV160" s="100"/>
      <c r="ZW160" s="100"/>
      <c r="ZX160" s="100"/>
      <c r="ZY160" s="100"/>
      <c r="ZZ160" s="100"/>
      <c r="AAA160" s="100"/>
      <c r="AAB160" s="100"/>
      <c r="AAC160" s="100"/>
      <c r="AAD160" s="100"/>
      <c r="AAE160" s="100"/>
      <c r="AAF160" s="100"/>
      <c r="AAG160" s="100"/>
      <c r="AAH160" s="100"/>
      <c r="AAI160" s="100"/>
      <c r="AAJ160" s="100"/>
      <c r="AAK160" s="100"/>
      <c r="AAL160" s="100"/>
      <c r="AAM160" s="100"/>
      <c r="AAN160" s="100"/>
      <c r="AAO160" s="100"/>
      <c r="AAP160" s="100"/>
      <c r="AAQ160" s="100"/>
      <c r="AAR160" s="100"/>
      <c r="AAS160" s="100"/>
      <c r="AAT160" s="100"/>
      <c r="AAU160" s="100"/>
      <c r="AAV160" s="100"/>
      <c r="AAW160" s="100"/>
      <c r="AAX160" s="100"/>
      <c r="AAY160" s="100"/>
      <c r="AAZ160" s="100"/>
      <c r="ABA160" s="100"/>
      <c r="ABB160" s="100"/>
      <c r="ABC160" s="100"/>
      <c r="ABD160" s="100"/>
      <c r="ABE160" s="100"/>
      <c r="ABF160" s="100"/>
      <c r="ABG160" s="100"/>
      <c r="ABH160" s="100"/>
      <c r="ABI160" s="100"/>
      <c r="ABJ160" s="100"/>
      <c r="ABK160" s="100"/>
      <c r="ABL160" s="100"/>
      <c r="ABM160" s="100"/>
      <c r="ABN160" s="100"/>
      <c r="ABO160" s="100"/>
      <c r="ABP160" s="100"/>
      <c r="ABQ160" s="100"/>
      <c r="ABR160" s="100"/>
      <c r="ABS160" s="100"/>
      <c r="ABT160" s="100"/>
      <c r="ABU160" s="100"/>
      <c r="ABV160" s="100"/>
      <c r="ABW160" s="100"/>
      <c r="ABX160" s="100"/>
      <c r="ABY160" s="100"/>
      <c r="ABZ160" s="100"/>
      <c r="ACA160" s="100"/>
      <c r="ACB160" s="100"/>
      <c r="ACC160" s="100"/>
      <c r="ACD160" s="100"/>
      <c r="ACE160" s="100"/>
      <c r="ACF160" s="100"/>
      <c r="ACG160" s="100"/>
      <c r="ACH160" s="100"/>
      <c r="ACI160" s="100"/>
      <c r="ACJ160" s="100"/>
      <c r="ACK160" s="100"/>
      <c r="ACL160" s="100"/>
      <c r="ACM160" s="100"/>
      <c r="ACN160" s="100"/>
      <c r="ACO160" s="100"/>
      <c r="ACP160" s="100"/>
      <c r="ACQ160" s="100"/>
      <c r="ACR160" s="100"/>
      <c r="ACS160" s="100"/>
      <c r="ACT160" s="100"/>
      <c r="ACU160" s="100"/>
      <c r="ACV160" s="100"/>
      <c r="ACW160" s="100"/>
      <c r="ACX160" s="100"/>
      <c r="ACY160" s="100"/>
      <c r="ACZ160" s="100"/>
      <c r="ADA160" s="100"/>
    </row>
    <row r="161" spans="1:35" s="1" customFormat="1" ht="27" customHeight="1" x14ac:dyDescent="0.3">
      <c r="A161" s="40">
        <v>3</v>
      </c>
      <c r="B161" s="91" t="s">
        <v>557</v>
      </c>
      <c r="C161" s="92"/>
      <c r="D161" s="93" t="s">
        <v>558</v>
      </c>
      <c r="E161" s="93"/>
      <c r="F161" s="93">
        <v>30</v>
      </c>
      <c r="G161" s="48"/>
      <c r="H161" s="93">
        <v>1</v>
      </c>
      <c r="I161" s="93" t="s">
        <v>41</v>
      </c>
      <c r="J161" s="93" t="s">
        <v>386</v>
      </c>
      <c r="K161" s="94">
        <v>1997</v>
      </c>
      <c r="L161" s="62">
        <v>35717</v>
      </c>
      <c r="M161" s="95">
        <v>60000</v>
      </c>
      <c r="N161" s="96">
        <v>0.15</v>
      </c>
      <c r="O161" s="96"/>
      <c r="P161" s="52" t="s">
        <v>409</v>
      </c>
      <c r="Q161" s="73" t="s">
        <v>559</v>
      </c>
      <c r="R161" s="31"/>
      <c r="S161" s="32">
        <f t="shared" si="40"/>
        <v>0</v>
      </c>
      <c r="T161" s="33"/>
      <c r="U161" s="33"/>
      <c r="V161" s="33"/>
      <c r="W161" s="33"/>
      <c r="X161" s="33"/>
      <c r="Y161" s="33"/>
      <c r="Z161" s="33"/>
      <c r="AB161" s="34">
        <f t="shared" si="33"/>
        <v>3.163467434475363E-2</v>
      </c>
      <c r="AC161" s="34">
        <f t="shared" si="34"/>
        <v>3.8461538461538459E-3</v>
      </c>
      <c r="AD161" s="34">
        <f t="shared" si="35"/>
        <v>0</v>
      </c>
      <c r="AE161" s="34">
        <f t="shared" si="36"/>
        <v>3.5480828190907476E-2</v>
      </c>
      <c r="AF161" s="35"/>
      <c r="AG161" s="35">
        <f t="shared" si="37"/>
        <v>0</v>
      </c>
      <c r="AH161" s="35">
        <f t="shared" si="38"/>
        <v>0</v>
      </c>
      <c r="AI161" s="35">
        <f t="shared" si="39"/>
        <v>3.5480828190907476E-2</v>
      </c>
    </row>
    <row r="162" spans="1:35" s="1" customFormat="1" ht="15.6" x14ac:dyDescent="0.3">
      <c r="A162" s="40">
        <v>3</v>
      </c>
      <c r="B162" s="91" t="s">
        <v>560</v>
      </c>
      <c r="C162" s="92" t="s">
        <v>147</v>
      </c>
      <c r="D162" s="93" t="s">
        <v>204</v>
      </c>
      <c r="E162" s="93"/>
      <c r="F162" s="93">
        <v>18</v>
      </c>
      <c r="G162" s="48"/>
      <c r="H162" s="93">
        <v>1</v>
      </c>
      <c r="I162" s="93" t="s">
        <v>41</v>
      </c>
      <c r="J162" s="93" t="s">
        <v>386</v>
      </c>
      <c r="K162" s="94">
        <v>1997</v>
      </c>
      <c r="L162" s="62">
        <v>35717</v>
      </c>
      <c r="M162" s="95"/>
      <c r="N162" s="96"/>
      <c r="O162" s="96"/>
      <c r="P162" s="52" t="s">
        <v>409</v>
      </c>
      <c r="Q162" s="73" t="s">
        <v>561</v>
      </c>
      <c r="R162" s="31" t="s">
        <v>562</v>
      </c>
      <c r="S162" s="32" t="str">
        <f t="shared" si="40"/>
        <v>Fe</v>
      </c>
      <c r="T162" s="33"/>
      <c r="U162" s="33"/>
      <c r="V162" s="33"/>
      <c r="W162" s="33"/>
      <c r="X162" s="33"/>
      <c r="Y162" s="33"/>
      <c r="Z162" s="33"/>
      <c r="AB162" s="34">
        <f t="shared" si="33"/>
        <v>0</v>
      </c>
      <c r="AC162" s="34">
        <f t="shared" si="34"/>
        <v>0</v>
      </c>
      <c r="AD162" s="34">
        <f t="shared" si="35"/>
        <v>0</v>
      </c>
      <c r="AE162" s="34">
        <f t="shared" si="36"/>
        <v>0</v>
      </c>
      <c r="AF162" s="35"/>
      <c r="AG162" s="35">
        <f t="shared" si="37"/>
        <v>0</v>
      </c>
      <c r="AH162" s="35">
        <f t="shared" si="38"/>
        <v>0</v>
      </c>
      <c r="AI162" s="35">
        <f t="shared" si="39"/>
        <v>0</v>
      </c>
    </row>
    <row r="163" spans="1:35" s="1" customFormat="1" ht="15.6" x14ac:dyDescent="0.3">
      <c r="A163" s="40">
        <v>3</v>
      </c>
      <c r="B163" s="91" t="s">
        <v>560</v>
      </c>
      <c r="C163" s="92" t="s">
        <v>147</v>
      </c>
      <c r="D163" s="93" t="s">
        <v>204</v>
      </c>
      <c r="E163" s="93"/>
      <c r="F163" s="93">
        <v>20</v>
      </c>
      <c r="G163" s="48"/>
      <c r="H163" s="93">
        <v>1</v>
      </c>
      <c r="I163" s="93" t="s">
        <v>41</v>
      </c>
      <c r="J163" s="93" t="s">
        <v>386</v>
      </c>
      <c r="K163" s="94">
        <v>1997</v>
      </c>
      <c r="L163" s="62">
        <v>35717</v>
      </c>
      <c r="M163" s="95"/>
      <c r="N163" s="96"/>
      <c r="O163" s="96"/>
      <c r="P163" s="52" t="s">
        <v>409</v>
      </c>
      <c r="Q163" s="73" t="s">
        <v>563</v>
      </c>
      <c r="R163" s="31" t="s">
        <v>562</v>
      </c>
      <c r="S163" s="32" t="str">
        <f t="shared" si="40"/>
        <v>Fe</v>
      </c>
      <c r="T163" s="33"/>
      <c r="U163" s="33"/>
      <c r="V163" s="33"/>
      <c r="W163" s="33"/>
      <c r="X163" s="33"/>
      <c r="Y163" s="33"/>
      <c r="Z163" s="33"/>
      <c r="AB163" s="34">
        <f t="shared" si="33"/>
        <v>0</v>
      </c>
      <c r="AC163" s="34">
        <f t="shared" si="34"/>
        <v>0</v>
      </c>
      <c r="AD163" s="34">
        <f t="shared" si="35"/>
        <v>0</v>
      </c>
      <c r="AE163" s="34">
        <f t="shared" si="36"/>
        <v>0</v>
      </c>
      <c r="AF163" s="35"/>
      <c r="AG163" s="35">
        <f t="shared" si="37"/>
        <v>0</v>
      </c>
      <c r="AH163" s="35">
        <f t="shared" si="38"/>
        <v>0</v>
      </c>
      <c r="AI163" s="35">
        <f t="shared" si="39"/>
        <v>0</v>
      </c>
    </row>
    <row r="164" spans="1:35" s="1" customFormat="1" ht="15.6" x14ac:dyDescent="0.3">
      <c r="A164" s="40">
        <v>3</v>
      </c>
      <c r="B164" s="91" t="s">
        <v>564</v>
      </c>
      <c r="C164" s="92"/>
      <c r="D164" s="93" t="s">
        <v>204</v>
      </c>
      <c r="E164" s="93"/>
      <c r="F164" s="93">
        <v>15</v>
      </c>
      <c r="G164" s="48"/>
      <c r="H164" s="93">
        <v>1</v>
      </c>
      <c r="I164" s="93" t="s">
        <v>41</v>
      </c>
      <c r="J164" s="93" t="s">
        <v>386</v>
      </c>
      <c r="K164" s="94">
        <v>1997</v>
      </c>
      <c r="L164" s="62">
        <v>35717</v>
      </c>
      <c r="M164" s="95"/>
      <c r="N164" s="96"/>
      <c r="O164" s="96"/>
      <c r="P164" s="52" t="s">
        <v>409</v>
      </c>
      <c r="Q164" s="73" t="s">
        <v>565</v>
      </c>
      <c r="R164" s="31"/>
      <c r="S164" s="32">
        <f t="shared" si="40"/>
        <v>0</v>
      </c>
      <c r="T164" s="33"/>
      <c r="U164" s="33"/>
      <c r="V164" s="33"/>
      <c r="W164" s="33"/>
      <c r="X164" s="33"/>
      <c r="Y164" s="33"/>
      <c r="Z164" s="33"/>
      <c r="AB164" s="34">
        <f t="shared" si="33"/>
        <v>0</v>
      </c>
      <c r="AC164" s="34">
        <f t="shared" si="34"/>
        <v>0</v>
      </c>
      <c r="AD164" s="34">
        <f t="shared" si="35"/>
        <v>0</v>
      </c>
      <c r="AE164" s="34">
        <f t="shared" si="36"/>
        <v>0</v>
      </c>
      <c r="AF164" s="35"/>
      <c r="AG164" s="35">
        <f t="shared" si="37"/>
        <v>0</v>
      </c>
      <c r="AH164" s="35">
        <f t="shared" si="38"/>
        <v>0</v>
      </c>
      <c r="AI164" s="35">
        <f t="shared" si="39"/>
        <v>0</v>
      </c>
    </row>
    <row r="165" spans="1:35" s="1" customFormat="1" ht="38.4" customHeight="1" x14ac:dyDescent="0.3">
      <c r="A165" s="42">
        <v>2</v>
      </c>
      <c r="B165" s="91" t="s">
        <v>566</v>
      </c>
      <c r="C165" s="92"/>
      <c r="D165" s="93" t="s">
        <v>204</v>
      </c>
      <c r="E165" s="93"/>
      <c r="F165" s="93"/>
      <c r="G165" s="48"/>
      <c r="H165" s="93">
        <v>1</v>
      </c>
      <c r="I165" s="93" t="s">
        <v>71</v>
      </c>
      <c r="J165" s="93" t="s">
        <v>386</v>
      </c>
      <c r="K165" s="94">
        <v>1996</v>
      </c>
      <c r="L165" s="62">
        <v>35381</v>
      </c>
      <c r="M165" s="95">
        <v>600000</v>
      </c>
      <c r="N165" s="96"/>
      <c r="O165" s="96"/>
      <c r="P165" s="52" t="s">
        <v>567</v>
      </c>
      <c r="Q165" s="73" t="s">
        <v>568</v>
      </c>
      <c r="R165" s="31"/>
      <c r="S165" s="32">
        <f t="shared" si="40"/>
        <v>0</v>
      </c>
      <c r="T165" s="33"/>
      <c r="U165" s="33"/>
      <c r="V165" s="33"/>
      <c r="W165" s="33"/>
      <c r="X165" s="33"/>
      <c r="Y165" s="33"/>
      <c r="Z165" s="33"/>
      <c r="AB165" s="34">
        <f t="shared" si="33"/>
        <v>0.31634674344753627</v>
      </c>
      <c r="AC165" s="34">
        <f t="shared" si="34"/>
        <v>0</v>
      </c>
      <c r="AD165" s="34">
        <f t="shared" si="35"/>
        <v>0</v>
      </c>
      <c r="AE165" s="34">
        <f t="shared" si="36"/>
        <v>0.31634674344753627</v>
      </c>
      <c r="AF165" s="35"/>
      <c r="AG165" s="35">
        <f t="shared" si="37"/>
        <v>0</v>
      </c>
      <c r="AH165" s="35">
        <f t="shared" si="38"/>
        <v>0.31634674344753627</v>
      </c>
      <c r="AI165" s="35">
        <f t="shared" si="39"/>
        <v>0</v>
      </c>
    </row>
    <row r="166" spans="1:35" s="1" customFormat="1" ht="15.6" x14ac:dyDescent="0.3">
      <c r="A166" s="40">
        <v>3</v>
      </c>
      <c r="B166" s="91" t="s">
        <v>569</v>
      </c>
      <c r="C166" s="92"/>
      <c r="D166" s="93"/>
      <c r="E166" s="93"/>
      <c r="F166" s="93"/>
      <c r="G166" s="48"/>
      <c r="H166" s="93">
        <v>1</v>
      </c>
      <c r="I166" s="93" t="s">
        <v>71</v>
      </c>
      <c r="J166" s="93" t="s">
        <v>386</v>
      </c>
      <c r="K166" s="94">
        <v>1996</v>
      </c>
      <c r="L166" s="62">
        <v>35381</v>
      </c>
      <c r="M166" s="95"/>
      <c r="N166" s="96"/>
      <c r="O166" s="96"/>
      <c r="P166" s="52" t="s">
        <v>570</v>
      </c>
      <c r="Q166" s="73" t="s">
        <v>571</v>
      </c>
      <c r="R166" s="31"/>
      <c r="S166" s="32"/>
      <c r="T166" s="33"/>
      <c r="U166" s="33"/>
      <c r="V166" s="33"/>
      <c r="W166" s="33"/>
      <c r="X166" s="33"/>
      <c r="Y166" s="33"/>
      <c r="Z166" s="33"/>
      <c r="AB166" s="34"/>
      <c r="AC166" s="34"/>
      <c r="AD166" s="34"/>
      <c r="AE166" s="34"/>
      <c r="AF166" s="35"/>
      <c r="AG166" s="35"/>
      <c r="AH166" s="35"/>
      <c r="AI166" s="35"/>
    </row>
    <row r="167" spans="1:35" s="1" customFormat="1" ht="15.6" x14ac:dyDescent="0.3">
      <c r="A167" s="42">
        <v>2</v>
      </c>
      <c r="B167" s="91" t="s">
        <v>572</v>
      </c>
      <c r="C167" s="92" t="s">
        <v>61</v>
      </c>
      <c r="D167" s="93"/>
      <c r="E167" s="93"/>
      <c r="F167" s="93"/>
      <c r="G167" s="48"/>
      <c r="H167" s="93">
        <v>1</v>
      </c>
      <c r="I167" s="93" t="s">
        <v>41</v>
      </c>
      <c r="J167" s="93" t="s">
        <v>235</v>
      </c>
      <c r="K167" s="94">
        <v>1996</v>
      </c>
      <c r="L167" s="62">
        <v>35306</v>
      </c>
      <c r="M167" s="95">
        <v>166000</v>
      </c>
      <c r="N167" s="96">
        <v>300</v>
      </c>
      <c r="O167" s="96"/>
      <c r="P167" s="52" t="s">
        <v>521</v>
      </c>
      <c r="Q167" s="73" t="s">
        <v>573</v>
      </c>
      <c r="R167" s="31" t="s">
        <v>418</v>
      </c>
      <c r="S167" s="32" t="str">
        <f t="shared" ref="S167:S230" si="41">C167</f>
        <v>Pb Zn</v>
      </c>
      <c r="T167" s="33"/>
      <c r="U167" s="33"/>
      <c r="V167" s="33"/>
      <c r="W167" s="33"/>
      <c r="X167" s="33"/>
      <c r="Y167" s="33"/>
      <c r="Z167" s="33"/>
      <c r="AB167" s="34">
        <f t="shared" ref="AB167:AB219" si="42">M167/1896653</f>
        <v>8.7522599020485037E-2</v>
      </c>
      <c r="AC167" s="34">
        <f t="shared" ref="AC167:AC230" si="43">N167/39</f>
        <v>7.6923076923076925</v>
      </c>
      <c r="AD167" s="34">
        <f t="shared" ref="AD167:AD230" si="44">O167/14</f>
        <v>0</v>
      </c>
      <c r="AE167" s="34">
        <f t="shared" ref="AE167:AE230" si="45">SUM(AB167:AD167)</f>
        <v>7.7798302913281772</v>
      </c>
      <c r="AF167" s="35"/>
      <c r="AG167" s="35">
        <f>IF(A168=1,AE167,0)</f>
        <v>0</v>
      </c>
      <c r="AH167" s="35">
        <f>IF(A168=2,AE167,0)</f>
        <v>7.7798302913281772</v>
      </c>
      <c r="AI167" s="35">
        <f>IF(A168=3,AE167,0)</f>
        <v>0</v>
      </c>
    </row>
    <row r="168" spans="1:35" s="1" customFormat="1" ht="15.6" x14ac:dyDescent="0.3">
      <c r="A168" s="42">
        <v>2</v>
      </c>
      <c r="B168" s="91" t="s">
        <v>574</v>
      </c>
      <c r="C168" s="92" t="s">
        <v>40</v>
      </c>
      <c r="D168" s="93"/>
      <c r="E168" s="93"/>
      <c r="F168" s="93"/>
      <c r="G168" s="48"/>
      <c r="H168" s="93">
        <v>1</v>
      </c>
      <c r="I168" s="93"/>
      <c r="J168" s="93"/>
      <c r="K168" s="94">
        <v>1996</v>
      </c>
      <c r="L168" s="62">
        <v>35194</v>
      </c>
      <c r="M168" s="95">
        <v>350000</v>
      </c>
      <c r="N168" s="96"/>
      <c r="O168" s="96"/>
      <c r="P168" s="52" t="s">
        <v>112</v>
      </c>
      <c r="Q168" s="73" t="s">
        <v>575</v>
      </c>
      <c r="R168" s="31"/>
      <c r="S168" s="32"/>
      <c r="T168" s="33"/>
      <c r="U168" s="33"/>
      <c r="V168" s="33"/>
      <c r="W168" s="33"/>
      <c r="X168" s="33"/>
      <c r="Y168" s="33"/>
      <c r="Z168" s="33"/>
      <c r="AB168" s="34"/>
      <c r="AC168" s="34"/>
      <c r="AD168" s="34"/>
      <c r="AE168" s="34"/>
      <c r="AF168" s="35"/>
      <c r="AG168" s="35"/>
      <c r="AH168" s="35"/>
      <c r="AI168" s="35"/>
    </row>
    <row r="169" spans="1:35" s="1" customFormat="1" ht="15.6" x14ac:dyDescent="0.3">
      <c r="A169" s="42">
        <v>2</v>
      </c>
      <c r="B169" s="91" t="s">
        <v>576</v>
      </c>
      <c r="C169" s="92" t="s">
        <v>61</v>
      </c>
      <c r="D169" s="93" t="s">
        <v>204</v>
      </c>
      <c r="E169" s="93" t="s">
        <v>222</v>
      </c>
      <c r="F169" s="93">
        <v>45</v>
      </c>
      <c r="G169" s="48">
        <v>1520000</v>
      </c>
      <c r="H169" s="93">
        <v>1</v>
      </c>
      <c r="I169" s="93" t="s">
        <v>41</v>
      </c>
      <c r="J169" s="93" t="s">
        <v>72</v>
      </c>
      <c r="K169" s="94">
        <v>1996</v>
      </c>
      <c r="L169" s="101">
        <v>35186</v>
      </c>
      <c r="M169" s="95">
        <v>220000</v>
      </c>
      <c r="N169" s="96">
        <v>6</v>
      </c>
      <c r="O169" s="96"/>
      <c r="P169" s="52" t="s">
        <v>577</v>
      </c>
      <c r="Q169" s="73"/>
      <c r="R169" s="31"/>
      <c r="S169" s="32" t="str">
        <f t="shared" si="41"/>
        <v>Pb Zn</v>
      </c>
      <c r="T169" s="33"/>
      <c r="U169" s="33"/>
      <c r="V169" s="33"/>
      <c r="W169" s="33"/>
      <c r="X169" s="33"/>
      <c r="Y169" s="33"/>
      <c r="Z169" s="33"/>
      <c r="AB169" s="34">
        <f>M169/1896653</f>
        <v>0.11599380593076329</v>
      </c>
      <c r="AC169" s="34">
        <f>N169/39</f>
        <v>0.15384615384615385</v>
      </c>
      <c r="AD169" s="34">
        <f>O169/14</f>
        <v>0</v>
      </c>
      <c r="AE169" s="34">
        <f>SUM(AB169:AD169)</f>
        <v>0.26983995977691716</v>
      </c>
      <c r="AF169" s="35"/>
      <c r="AG169" s="35">
        <f t="shared" ref="AG169:AG193" si="46">IF(A169=1,AE169,0)</f>
        <v>0</v>
      </c>
      <c r="AH169" s="35">
        <f t="shared" ref="AH169:AH193" si="47">IF(A169=2,AE169,0)</f>
        <v>0.26983995977691716</v>
      </c>
      <c r="AI169" s="35">
        <f t="shared" ref="AI169:AI193" si="48">IF(A169=3,AE169,0)</f>
        <v>0</v>
      </c>
    </row>
    <row r="170" spans="1:35" s="1" customFormat="1" ht="28.8" x14ac:dyDescent="0.3">
      <c r="A170" s="36">
        <v>1</v>
      </c>
      <c r="B170" s="91" t="s">
        <v>578</v>
      </c>
      <c r="C170" s="92" t="s">
        <v>40</v>
      </c>
      <c r="D170" s="93" t="s">
        <v>579</v>
      </c>
      <c r="E170" s="93"/>
      <c r="F170" s="93"/>
      <c r="G170" s="48">
        <v>15000000</v>
      </c>
      <c r="H170" s="93">
        <v>1</v>
      </c>
      <c r="I170" s="93" t="s">
        <v>71</v>
      </c>
      <c r="J170" s="93" t="s">
        <v>47</v>
      </c>
      <c r="K170" s="94">
        <v>1996</v>
      </c>
      <c r="L170" s="62">
        <v>35148</v>
      </c>
      <c r="M170" s="95">
        <v>1600000</v>
      </c>
      <c r="N170" s="96">
        <v>26</v>
      </c>
      <c r="O170" s="96"/>
      <c r="P170" s="52" t="s">
        <v>580</v>
      </c>
      <c r="Q170" s="73" t="s">
        <v>581</v>
      </c>
      <c r="R170" s="31" t="s">
        <v>319</v>
      </c>
      <c r="S170" s="32" t="str">
        <f t="shared" si="41"/>
        <v>Cu</v>
      </c>
      <c r="T170" s="33">
        <v>372</v>
      </c>
      <c r="U170" s="33">
        <v>0.55000000000000004</v>
      </c>
      <c r="V170" s="33">
        <v>0.11</v>
      </c>
      <c r="W170" s="33">
        <v>0.63823028986031427</v>
      </c>
      <c r="X170" s="33">
        <v>1969</v>
      </c>
      <c r="Y170" s="33">
        <v>55</v>
      </c>
      <c r="Z170" s="33" t="s">
        <v>320</v>
      </c>
      <c r="AB170" s="34">
        <f t="shared" si="42"/>
        <v>0.84359131586009672</v>
      </c>
      <c r="AC170" s="34">
        <f t="shared" si="43"/>
        <v>0.66666666666666663</v>
      </c>
      <c r="AD170" s="34">
        <f t="shared" si="44"/>
        <v>0</v>
      </c>
      <c r="AE170" s="34">
        <f t="shared" si="45"/>
        <v>1.5102579825267632</v>
      </c>
      <c r="AF170" s="35"/>
      <c r="AG170" s="35">
        <f t="shared" si="46"/>
        <v>1.5102579825267632</v>
      </c>
      <c r="AH170" s="35">
        <f t="shared" si="47"/>
        <v>0</v>
      </c>
      <c r="AI170" s="35">
        <f t="shared" si="48"/>
        <v>0</v>
      </c>
    </row>
    <row r="171" spans="1:35" s="1" customFormat="1" ht="28.8" x14ac:dyDescent="0.3">
      <c r="A171" s="40">
        <v>3</v>
      </c>
      <c r="B171" s="91" t="s">
        <v>582</v>
      </c>
      <c r="C171" s="92" t="s">
        <v>583</v>
      </c>
      <c r="D171" s="93" t="s">
        <v>584</v>
      </c>
      <c r="E171" s="92" t="s">
        <v>585</v>
      </c>
      <c r="F171" s="93">
        <v>40</v>
      </c>
      <c r="G171" s="48">
        <v>20000000</v>
      </c>
      <c r="H171" s="93">
        <v>1</v>
      </c>
      <c r="I171" s="93" t="s">
        <v>41</v>
      </c>
      <c r="J171" s="93" t="s">
        <v>82</v>
      </c>
      <c r="K171" s="94">
        <v>1996</v>
      </c>
      <c r="L171" s="102">
        <v>1996</v>
      </c>
      <c r="M171" s="103">
        <v>0</v>
      </c>
      <c r="N171" s="96"/>
      <c r="O171" s="96"/>
      <c r="P171" s="73" t="s">
        <v>586</v>
      </c>
      <c r="Q171" s="73" t="s">
        <v>587</v>
      </c>
      <c r="R171" s="31"/>
      <c r="S171" s="32" t="str">
        <f t="shared" si="41"/>
        <v>Pb,Zn, Ag</v>
      </c>
      <c r="T171" s="33"/>
      <c r="U171" s="33"/>
      <c r="V171" s="33"/>
      <c r="W171" s="33"/>
      <c r="X171" s="33"/>
      <c r="Y171" s="33"/>
      <c r="Z171" s="33"/>
      <c r="AB171" s="34">
        <f t="shared" si="42"/>
        <v>0</v>
      </c>
      <c r="AC171" s="34">
        <f t="shared" si="43"/>
        <v>0</v>
      </c>
      <c r="AD171" s="34">
        <f t="shared" si="44"/>
        <v>0</v>
      </c>
      <c r="AE171" s="34">
        <f t="shared" si="45"/>
        <v>0</v>
      </c>
      <c r="AF171" s="35"/>
      <c r="AG171" s="35">
        <f t="shared" si="46"/>
        <v>0</v>
      </c>
      <c r="AH171" s="35">
        <f t="shared" si="47"/>
        <v>0</v>
      </c>
      <c r="AI171" s="35">
        <f t="shared" si="48"/>
        <v>0</v>
      </c>
    </row>
    <row r="172" spans="1:35" s="1" customFormat="1" ht="36" x14ac:dyDescent="0.3">
      <c r="A172" s="40">
        <v>3</v>
      </c>
      <c r="B172" s="91" t="s">
        <v>588</v>
      </c>
      <c r="C172" s="92" t="s">
        <v>65</v>
      </c>
      <c r="D172" s="93"/>
      <c r="E172" s="93"/>
      <c r="F172" s="93"/>
      <c r="G172" s="48"/>
      <c r="H172" s="93">
        <v>1</v>
      </c>
      <c r="I172" s="93" t="s">
        <v>41</v>
      </c>
      <c r="J172" s="93" t="s">
        <v>235</v>
      </c>
      <c r="K172" s="94">
        <v>1995</v>
      </c>
      <c r="L172" s="62">
        <v>35041</v>
      </c>
      <c r="M172" s="95"/>
      <c r="N172" s="96"/>
      <c r="O172" s="96"/>
      <c r="P172" s="52" t="s">
        <v>533</v>
      </c>
      <c r="Q172" s="73" t="s">
        <v>589</v>
      </c>
      <c r="R172" s="31"/>
      <c r="S172" s="32" t="str">
        <f t="shared" si="41"/>
        <v>Au</v>
      </c>
      <c r="T172" s="33"/>
      <c r="U172" s="33"/>
      <c r="V172" s="33"/>
      <c r="W172" s="33"/>
      <c r="X172" s="33">
        <v>1957</v>
      </c>
      <c r="Y172" s="33"/>
      <c r="Z172" s="33"/>
      <c r="AB172" s="34">
        <f t="shared" si="42"/>
        <v>0</v>
      </c>
      <c r="AC172" s="34">
        <f t="shared" si="43"/>
        <v>0</v>
      </c>
      <c r="AD172" s="34">
        <f t="shared" si="44"/>
        <v>0</v>
      </c>
      <c r="AE172" s="34">
        <f t="shared" si="45"/>
        <v>0</v>
      </c>
      <c r="AF172" s="35"/>
      <c r="AG172" s="35">
        <f t="shared" si="46"/>
        <v>0</v>
      </c>
      <c r="AH172" s="35">
        <f t="shared" si="47"/>
        <v>0</v>
      </c>
      <c r="AI172" s="35">
        <f t="shared" si="48"/>
        <v>0</v>
      </c>
    </row>
    <row r="173" spans="1:35" s="1" customFormat="1" ht="15.6" x14ac:dyDescent="0.3">
      <c r="A173" s="40">
        <v>3</v>
      </c>
      <c r="B173" s="91" t="s">
        <v>590</v>
      </c>
      <c r="C173" s="92" t="s">
        <v>65</v>
      </c>
      <c r="D173" s="93"/>
      <c r="E173" s="93" t="s">
        <v>591</v>
      </c>
      <c r="F173" s="93" t="s">
        <v>592</v>
      </c>
      <c r="G173" s="48">
        <v>3000000</v>
      </c>
      <c r="H173" s="93">
        <v>1</v>
      </c>
      <c r="I173" s="93" t="s">
        <v>41</v>
      </c>
      <c r="J173" s="93" t="s">
        <v>133</v>
      </c>
      <c r="K173" s="94">
        <v>1995</v>
      </c>
      <c r="L173" s="57">
        <v>35034</v>
      </c>
      <c r="M173" s="95"/>
      <c r="N173" s="96"/>
      <c r="O173" s="96"/>
      <c r="P173" s="52" t="s">
        <v>593</v>
      </c>
      <c r="Q173" s="73" t="s">
        <v>594</v>
      </c>
      <c r="R173" s="31"/>
      <c r="S173" s="32" t="str">
        <f t="shared" si="41"/>
        <v>Au</v>
      </c>
      <c r="T173" s="33"/>
      <c r="U173" s="33"/>
      <c r="V173" s="33"/>
      <c r="W173" s="33"/>
      <c r="X173" s="33"/>
      <c r="Y173" s="33"/>
      <c r="Z173" s="33"/>
      <c r="AB173" s="34">
        <f t="shared" si="42"/>
        <v>0</v>
      </c>
      <c r="AC173" s="34">
        <f t="shared" si="43"/>
        <v>0</v>
      </c>
      <c r="AD173" s="34">
        <f t="shared" si="44"/>
        <v>0</v>
      </c>
      <c r="AE173" s="34">
        <f t="shared" si="45"/>
        <v>0</v>
      </c>
      <c r="AF173" s="35"/>
      <c r="AG173" s="35">
        <f t="shared" si="46"/>
        <v>0</v>
      </c>
      <c r="AH173" s="35">
        <f t="shared" si="47"/>
        <v>0</v>
      </c>
      <c r="AI173" s="35">
        <f t="shared" si="48"/>
        <v>0</v>
      </c>
    </row>
    <row r="174" spans="1:35" s="1" customFormat="1" ht="15.6" x14ac:dyDescent="0.3">
      <c r="A174" s="42">
        <v>2</v>
      </c>
      <c r="B174" s="91" t="s">
        <v>595</v>
      </c>
      <c r="C174" s="92" t="s">
        <v>65</v>
      </c>
      <c r="D174" s="93" t="s">
        <v>426</v>
      </c>
      <c r="E174" s="93" t="s">
        <v>356</v>
      </c>
      <c r="F174" s="93">
        <v>17</v>
      </c>
      <c r="G174" s="48"/>
      <c r="H174" s="93">
        <v>1</v>
      </c>
      <c r="I174" s="93" t="s">
        <v>71</v>
      </c>
      <c r="J174" s="93" t="s">
        <v>133</v>
      </c>
      <c r="K174" s="94">
        <v>1995</v>
      </c>
      <c r="L174" s="62">
        <v>34944</v>
      </c>
      <c r="M174" s="95">
        <v>50000</v>
      </c>
      <c r="N174" s="96"/>
      <c r="O174" s="96">
        <v>12</v>
      </c>
      <c r="P174" s="52" t="s">
        <v>521</v>
      </c>
      <c r="Q174" s="73" t="s">
        <v>596</v>
      </c>
      <c r="R174" s="31" t="s">
        <v>542</v>
      </c>
      <c r="S174" s="32" t="str">
        <f t="shared" si="41"/>
        <v>Au</v>
      </c>
      <c r="T174" s="33"/>
      <c r="U174" s="33"/>
      <c r="V174" s="33"/>
      <c r="W174" s="33"/>
      <c r="X174" s="33"/>
      <c r="Y174" s="33"/>
      <c r="Z174" s="33"/>
      <c r="AB174" s="34">
        <f t="shared" si="42"/>
        <v>2.6362228620628023E-2</v>
      </c>
      <c r="AC174" s="34">
        <f t="shared" si="43"/>
        <v>0</v>
      </c>
      <c r="AD174" s="34">
        <f t="shared" si="44"/>
        <v>0.8571428571428571</v>
      </c>
      <c r="AE174" s="34">
        <f t="shared" si="45"/>
        <v>0.88350508576348508</v>
      </c>
      <c r="AF174" s="35"/>
      <c r="AG174" s="35">
        <f t="shared" si="46"/>
        <v>0</v>
      </c>
      <c r="AH174" s="35">
        <f t="shared" si="47"/>
        <v>0.88350508576348508</v>
      </c>
      <c r="AI174" s="35">
        <f t="shared" si="48"/>
        <v>0</v>
      </c>
    </row>
    <row r="175" spans="1:35" s="1" customFormat="1" ht="24" x14ac:dyDescent="0.3">
      <c r="A175" s="36">
        <v>1</v>
      </c>
      <c r="B175" s="91" t="s">
        <v>597</v>
      </c>
      <c r="C175" s="92" t="s">
        <v>65</v>
      </c>
      <c r="D175" s="93" t="s">
        <v>426</v>
      </c>
      <c r="E175" s="93" t="s">
        <v>591</v>
      </c>
      <c r="F175" s="93">
        <v>44</v>
      </c>
      <c r="G175" s="48">
        <v>5250000</v>
      </c>
      <c r="H175" s="93">
        <v>1</v>
      </c>
      <c r="I175" s="93" t="s">
        <v>41</v>
      </c>
      <c r="J175" s="93" t="s">
        <v>82</v>
      </c>
      <c r="K175" s="94">
        <v>1995</v>
      </c>
      <c r="L175" s="62">
        <v>34930</v>
      </c>
      <c r="M175" s="95">
        <v>4200000</v>
      </c>
      <c r="N175" s="96">
        <v>80</v>
      </c>
      <c r="O175" s="96"/>
      <c r="P175" s="52" t="s">
        <v>528</v>
      </c>
      <c r="Q175" s="73" t="s">
        <v>598</v>
      </c>
      <c r="R175" s="31" t="s">
        <v>418</v>
      </c>
      <c r="S175" s="32" t="str">
        <f t="shared" si="41"/>
        <v>Au</v>
      </c>
      <c r="T175" s="33">
        <v>43</v>
      </c>
      <c r="U175" s="33"/>
      <c r="V175" s="33">
        <v>1.51</v>
      </c>
      <c r="W175" s="33">
        <v>1.2111612517188581</v>
      </c>
      <c r="X175" s="33">
        <v>1993</v>
      </c>
      <c r="Y175" s="33">
        <v>8</v>
      </c>
      <c r="Z175" s="33" t="s">
        <v>320</v>
      </c>
      <c r="AB175" s="34">
        <f t="shared" si="42"/>
        <v>2.214427204132754</v>
      </c>
      <c r="AC175" s="34">
        <f t="shared" si="43"/>
        <v>2.0512820512820511</v>
      </c>
      <c r="AD175" s="34">
        <f t="shared" si="44"/>
        <v>0</v>
      </c>
      <c r="AE175" s="34">
        <f t="shared" si="45"/>
        <v>4.2657092554148051</v>
      </c>
      <c r="AF175" s="35"/>
      <c r="AG175" s="35">
        <f t="shared" si="46"/>
        <v>4.2657092554148051</v>
      </c>
      <c r="AH175" s="35">
        <f t="shared" si="47"/>
        <v>0</v>
      </c>
      <c r="AI175" s="35">
        <f t="shared" si="48"/>
        <v>0</v>
      </c>
    </row>
    <row r="176" spans="1:35" s="1" customFormat="1" ht="15.6" x14ac:dyDescent="0.3">
      <c r="A176" s="40">
        <v>3</v>
      </c>
      <c r="B176" s="91" t="s">
        <v>599</v>
      </c>
      <c r="C176" s="92" t="s">
        <v>65</v>
      </c>
      <c r="D176" s="93" t="s">
        <v>101</v>
      </c>
      <c r="E176" s="93" t="s">
        <v>356</v>
      </c>
      <c r="F176" s="93">
        <v>4</v>
      </c>
      <c r="G176" s="48">
        <v>25000</v>
      </c>
      <c r="H176" s="93">
        <v>1</v>
      </c>
      <c r="I176" s="93" t="s">
        <v>41</v>
      </c>
      <c r="J176" s="93" t="s">
        <v>42</v>
      </c>
      <c r="K176" s="94">
        <v>1995</v>
      </c>
      <c r="L176" s="62">
        <v>34875</v>
      </c>
      <c r="M176" s="95">
        <v>5000</v>
      </c>
      <c r="N176" s="96"/>
      <c r="O176" s="96"/>
      <c r="P176" s="52" t="s">
        <v>593</v>
      </c>
      <c r="Q176" s="73"/>
      <c r="R176" s="31"/>
      <c r="S176" s="32" t="str">
        <f t="shared" si="41"/>
        <v>Au</v>
      </c>
      <c r="T176" s="33"/>
      <c r="U176" s="33"/>
      <c r="V176" s="33"/>
      <c r="W176" s="33"/>
      <c r="X176" s="33"/>
      <c r="Y176" s="33"/>
      <c r="Z176" s="33"/>
      <c r="AB176" s="34">
        <f t="shared" si="42"/>
        <v>2.6362228620628024E-3</v>
      </c>
      <c r="AC176" s="34">
        <f t="shared" si="43"/>
        <v>0</v>
      </c>
      <c r="AD176" s="34">
        <f t="shared" si="44"/>
        <v>0</v>
      </c>
      <c r="AE176" s="34">
        <f t="shared" si="45"/>
        <v>2.6362228620628024E-3</v>
      </c>
      <c r="AF176" s="35"/>
      <c r="AG176" s="35">
        <f t="shared" si="46"/>
        <v>0</v>
      </c>
      <c r="AH176" s="35">
        <f t="shared" si="47"/>
        <v>0</v>
      </c>
      <c r="AI176" s="35">
        <f t="shared" si="48"/>
        <v>2.6362228620628024E-3</v>
      </c>
    </row>
    <row r="177" spans="1:35" s="1" customFormat="1" ht="15.6" x14ac:dyDescent="0.3">
      <c r="A177" s="40">
        <v>3</v>
      </c>
      <c r="B177" s="91" t="s">
        <v>600</v>
      </c>
      <c r="C177" s="92" t="s">
        <v>65</v>
      </c>
      <c r="D177" s="93" t="s">
        <v>101</v>
      </c>
      <c r="E177" s="93" t="s">
        <v>356</v>
      </c>
      <c r="F177" s="93">
        <v>7</v>
      </c>
      <c r="G177" s="48">
        <v>120000</v>
      </c>
      <c r="H177" s="93">
        <v>2</v>
      </c>
      <c r="I177" s="93" t="s">
        <v>41</v>
      </c>
      <c r="J177" s="93" t="s">
        <v>86</v>
      </c>
      <c r="K177" s="94">
        <v>1995</v>
      </c>
      <c r="L177" s="57">
        <v>34851</v>
      </c>
      <c r="M177" s="95">
        <v>40000</v>
      </c>
      <c r="N177" s="96"/>
      <c r="O177" s="96"/>
      <c r="P177" s="52" t="s">
        <v>593</v>
      </c>
      <c r="Q177" s="73"/>
      <c r="R177" s="31"/>
      <c r="S177" s="32" t="str">
        <f t="shared" si="41"/>
        <v>Au</v>
      </c>
      <c r="T177" s="33"/>
      <c r="U177" s="33"/>
      <c r="V177" s="33"/>
      <c r="W177" s="33"/>
      <c r="X177" s="33"/>
      <c r="Y177" s="33"/>
      <c r="Z177" s="33"/>
      <c r="AB177" s="34">
        <f t="shared" si="42"/>
        <v>2.1089782896502419E-2</v>
      </c>
      <c r="AC177" s="34">
        <f t="shared" si="43"/>
        <v>0</v>
      </c>
      <c r="AD177" s="34">
        <f t="shared" si="44"/>
        <v>0</v>
      </c>
      <c r="AE177" s="34">
        <f t="shared" si="45"/>
        <v>2.1089782896502419E-2</v>
      </c>
      <c r="AF177" s="35"/>
      <c r="AG177" s="35">
        <f t="shared" si="46"/>
        <v>0</v>
      </c>
      <c r="AH177" s="35">
        <f t="shared" si="47"/>
        <v>0</v>
      </c>
      <c r="AI177" s="35">
        <f t="shared" si="48"/>
        <v>2.1089782896502419E-2</v>
      </c>
    </row>
    <row r="178" spans="1:35" s="1" customFormat="1" ht="15.6" x14ac:dyDescent="0.3">
      <c r="A178" s="36">
        <v>1</v>
      </c>
      <c r="B178" s="91" t="s">
        <v>601</v>
      </c>
      <c r="C178" s="92" t="s">
        <v>265</v>
      </c>
      <c r="D178" s="93"/>
      <c r="E178" s="93"/>
      <c r="F178" s="93"/>
      <c r="G178" s="48"/>
      <c r="H178" s="93">
        <v>1</v>
      </c>
      <c r="I178" s="93" t="s">
        <v>41</v>
      </c>
      <c r="J178" s="93" t="s">
        <v>235</v>
      </c>
      <c r="K178" s="94">
        <v>1994</v>
      </c>
      <c r="L178" s="62">
        <v>34657</v>
      </c>
      <c r="M178" s="95">
        <v>1900000</v>
      </c>
      <c r="N178" s="96"/>
      <c r="O178" s="96"/>
      <c r="P178" s="52" t="s">
        <v>112</v>
      </c>
      <c r="Q178" s="73" t="s">
        <v>602</v>
      </c>
      <c r="R178" s="31" t="s">
        <v>424</v>
      </c>
      <c r="S178" s="32" t="str">
        <f t="shared" si="41"/>
        <v>P</v>
      </c>
      <c r="T178" s="33"/>
      <c r="U178" s="33"/>
      <c r="V178" s="33"/>
      <c r="W178" s="33"/>
      <c r="X178" s="33"/>
      <c r="Y178" s="33"/>
      <c r="Z178" s="33"/>
      <c r="AB178" s="34">
        <f t="shared" si="42"/>
        <v>1.0017646875838648</v>
      </c>
      <c r="AC178" s="34">
        <f t="shared" si="43"/>
        <v>0</v>
      </c>
      <c r="AD178" s="34">
        <f t="shared" si="44"/>
        <v>0</v>
      </c>
      <c r="AE178" s="34">
        <f t="shared" si="45"/>
        <v>1.0017646875838648</v>
      </c>
      <c r="AF178" s="35"/>
      <c r="AG178" s="35">
        <f t="shared" si="46"/>
        <v>1.0017646875838648</v>
      </c>
      <c r="AH178" s="35">
        <f t="shared" si="47"/>
        <v>0</v>
      </c>
      <c r="AI178" s="35">
        <f t="shared" si="48"/>
        <v>0</v>
      </c>
    </row>
    <row r="179" spans="1:35" s="1" customFormat="1" ht="27" customHeight="1" x14ac:dyDescent="0.3">
      <c r="A179" s="36">
        <v>1</v>
      </c>
      <c r="B179" s="91" t="s">
        <v>603</v>
      </c>
      <c r="C179" s="92" t="s">
        <v>265</v>
      </c>
      <c r="D179" s="93"/>
      <c r="E179" s="93"/>
      <c r="F179" s="93"/>
      <c r="G179" s="48"/>
      <c r="H179" s="93">
        <v>1</v>
      </c>
      <c r="I179" s="93" t="s">
        <v>41</v>
      </c>
      <c r="J179" s="93" t="s">
        <v>235</v>
      </c>
      <c r="K179" s="94">
        <v>1994</v>
      </c>
      <c r="L179" s="62">
        <v>34609</v>
      </c>
      <c r="M179" s="95">
        <v>6800000</v>
      </c>
      <c r="N179" s="96"/>
      <c r="O179" s="96"/>
      <c r="P179" s="52" t="s">
        <v>112</v>
      </c>
      <c r="Q179" s="73" t="s">
        <v>604</v>
      </c>
      <c r="R179" s="31" t="s">
        <v>424</v>
      </c>
      <c r="S179" s="32" t="str">
        <f t="shared" si="41"/>
        <v>P</v>
      </c>
      <c r="T179" s="33"/>
      <c r="U179" s="33"/>
      <c r="V179" s="33"/>
      <c r="W179" s="33"/>
      <c r="X179" s="33"/>
      <c r="Y179" s="33"/>
      <c r="Z179" s="33"/>
      <c r="AB179" s="34">
        <f t="shared" si="42"/>
        <v>3.5852630924054112</v>
      </c>
      <c r="AC179" s="34">
        <f t="shared" si="43"/>
        <v>0</v>
      </c>
      <c r="AD179" s="34">
        <f t="shared" si="44"/>
        <v>0</v>
      </c>
      <c r="AE179" s="34">
        <f t="shared" si="45"/>
        <v>3.5852630924054112</v>
      </c>
      <c r="AF179" s="35"/>
      <c r="AG179" s="35">
        <f t="shared" si="46"/>
        <v>3.5852630924054112</v>
      </c>
      <c r="AH179" s="35">
        <f t="shared" si="47"/>
        <v>0</v>
      </c>
      <c r="AI179" s="35">
        <f t="shared" si="48"/>
        <v>0</v>
      </c>
    </row>
    <row r="180" spans="1:35" s="1" customFormat="1" ht="15.6" x14ac:dyDescent="0.3">
      <c r="A180" s="40">
        <v>3</v>
      </c>
      <c r="B180" s="91" t="s">
        <v>605</v>
      </c>
      <c r="C180" s="92" t="s">
        <v>265</v>
      </c>
      <c r="D180" s="93"/>
      <c r="E180" s="93"/>
      <c r="F180" s="93"/>
      <c r="G180" s="48"/>
      <c r="H180" s="93">
        <v>2</v>
      </c>
      <c r="I180" s="93" t="s">
        <v>41</v>
      </c>
      <c r="J180" s="93" t="s">
        <v>86</v>
      </c>
      <c r="K180" s="94">
        <v>1994</v>
      </c>
      <c r="L180" s="57">
        <v>34608</v>
      </c>
      <c r="M180" s="95">
        <v>76000</v>
      </c>
      <c r="N180" s="96"/>
      <c r="O180" s="96"/>
      <c r="P180" s="52" t="s">
        <v>112</v>
      </c>
      <c r="Q180" s="73" t="s">
        <v>606</v>
      </c>
      <c r="R180" s="31" t="s">
        <v>424</v>
      </c>
      <c r="S180" s="32" t="str">
        <f t="shared" si="41"/>
        <v>P</v>
      </c>
      <c r="T180" s="33"/>
      <c r="U180" s="33"/>
      <c r="V180" s="33"/>
      <c r="W180" s="33"/>
      <c r="X180" s="33"/>
      <c r="Y180" s="33"/>
      <c r="Z180" s="33"/>
      <c r="AB180" s="34">
        <f t="shared" si="42"/>
        <v>4.0070587503354592E-2</v>
      </c>
      <c r="AC180" s="34">
        <f t="shared" si="43"/>
        <v>0</v>
      </c>
      <c r="AD180" s="34">
        <f t="shared" si="44"/>
        <v>0</v>
      </c>
      <c r="AE180" s="34">
        <f t="shared" si="45"/>
        <v>4.0070587503354592E-2</v>
      </c>
      <c r="AF180" s="35"/>
      <c r="AG180" s="35">
        <f t="shared" si="46"/>
        <v>0</v>
      </c>
      <c r="AH180" s="35">
        <f t="shared" si="47"/>
        <v>0</v>
      </c>
      <c r="AI180" s="35">
        <f t="shared" si="48"/>
        <v>4.0070587503354592E-2</v>
      </c>
    </row>
    <row r="181" spans="1:35" s="1" customFormat="1" ht="15.6" x14ac:dyDescent="0.3">
      <c r="A181" s="41">
        <v>4</v>
      </c>
      <c r="B181" s="91" t="s">
        <v>607</v>
      </c>
      <c r="C181" s="92" t="s">
        <v>265</v>
      </c>
      <c r="D181" s="93"/>
      <c r="E181" s="93"/>
      <c r="F181" s="93"/>
      <c r="G181" s="48"/>
      <c r="H181" s="93">
        <v>2</v>
      </c>
      <c r="I181" s="93" t="s">
        <v>41</v>
      </c>
      <c r="J181" s="93" t="s">
        <v>500</v>
      </c>
      <c r="K181" s="94">
        <v>1994</v>
      </c>
      <c r="L181" s="57">
        <v>34486</v>
      </c>
      <c r="M181" s="95"/>
      <c r="N181" s="96"/>
      <c r="O181" s="96"/>
      <c r="P181" s="52" t="s">
        <v>112</v>
      </c>
      <c r="Q181" s="73" t="s">
        <v>608</v>
      </c>
      <c r="R181" s="31" t="s">
        <v>424</v>
      </c>
      <c r="S181" s="32" t="str">
        <f t="shared" si="41"/>
        <v>P</v>
      </c>
      <c r="T181" s="33"/>
      <c r="U181" s="33"/>
      <c r="V181" s="33"/>
      <c r="W181" s="33"/>
      <c r="X181" s="33"/>
      <c r="Y181" s="33"/>
      <c r="Z181" s="33"/>
      <c r="AB181" s="34">
        <f t="shared" si="42"/>
        <v>0</v>
      </c>
      <c r="AC181" s="34">
        <f t="shared" si="43"/>
        <v>0</v>
      </c>
      <c r="AD181" s="34">
        <f t="shared" si="44"/>
        <v>0</v>
      </c>
      <c r="AE181" s="34">
        <f t="shared" si="45"/>
        <v>0</v>
      </c>
      <c r="AF181" s="35"/>
      <c r="AG181" s="35">
        <f t="shared" si="46"/>
        <v>0</v>
      </c>
      <c r="AH181" s="35">
        <f t="shared" si="47"/>
        <v>0</v>
      </c>
      <c r="AI181" s="35">
        <f t="shared" si="48"/>
        <v>0</v>
      </c>
    </row>
    <row r="182" spans="1:35" s="1" customFormat="1" ht="28.8" x14ac:dyDescent="0.3">
      <c r="A182" s="36">
        <v>1</v>
      </c>
      <c r="B182" s="91" t="s">
        <v>609</v>
      </c>
      <c r="C182" s="92" t="s">
        <v>65</v>
      </c>
      <c r="D182" s="93" t="s">
        <v>610</v>
      </c>
      <c r="E182" s="93" t="s">
        <v>222</v>
      </c>
      <c r="F182" s="93">
        <v>31</v>
      </c>
      <c r="G182" s="48">
        <v>7040000</v>
      </c>
      <c r="H182" s="93">
        <v>1</v>
      </c>
      <c r="I182" s="93" t="s">
        <v>71</v>
      </c>
      <c r="J182" s="93" t="s">
        <v>42</v>
      </c>
      <c r="K182" s="94">
        <v>1994</v>
      </c>
      <c r="L182" s="62">
        <v>34387</v>
      </c>
      <c r="M182" s="95">
        <v>600000</v>
      </c>
      <c r="N182" s="96">
        <v>4</v>
      </c>
      <c r="O182" s="96">
        <v>17</v>
      </c>
      <c r="P182" s="52" t="s">
        <v>528</v>
      </c>
      <c r="Q182" s="73" t="s">
        <v>611</v>
      </c>
      <c r="R182" s="31" t="s">
        <v>612</v>
      </c>
      <c r="S182" s="32" t="str">
        <f t="shared" si="41"/>
        <v>Au</v>
      </c>
      <c r="T182" s="33"/>
      <c r="U182" s="33"/>
      <c r="V182" s="33"/>
      <c r="W182" s="33"/>
      <c r="X182" s="33">
        <v>1950</v>
      </c>
      <c r="Y182" s="33"/>
      <c r="Z182" s="33" t="s">
        <v>320</v>
      </c>
      <c r="AB182" s="34">
        <f t="shared" si="42"/>
        <v>0.31634674344753627</v>
      </c>
      <c r="AC182" s="34">
        <f t="shared" si="43"/>
        <v>0.10256410256410256</v>
      </c>
      <c r="AD182" s="34">
        <f t="shared" si="44"/>
        <v>1.2142857142857142</v>
      </c>
      <c r="AE182" s="34">
        <f t="shared" si="45"/>
        <v>1.6331965602973531</v>
      </c>
      <c r="AF182" s="35"/>
      <c r="AG182" s="35">
        <f t="shared" si="46"/>
        <v>1.6331965602973531</v>
      </c>
      <c r="AH182" s="35">
        <f t="shared" si="47"/>
        <v>0</v>
      </c>
      <c r="AI182" s="35">
        <f t="shared" si="48"/>
        <v>0</v>
      </c>
    </row>
    <row r="183" spans="1:35" s="1" customFormat="1" ht="24" x14ac:dyDescent="0.3">
      <c r="A183" s="41">
        <v>4</v>
      </c>
      <c r="B183" s="91" t="s">
        <v>613</v>
      </c>
      <c r="C183" s="92" t="s">
        <v>614</v>
      </c>
      <c r="D183" s="93"/>
      <c r="E183" s="93"/>
      <c r="F183" s="93"/>
      <c r="G183" s="48"/>
      <c r="H183" s="93">
        <v>3</v>
      </c>
      <c r="I183" s="93" t="s">
        <v>235</v>
      </c>
      <c r="J183" s="93" t="s">
        <v>235</v>
      </c>
      <c r="K183" s="94">
        <v>1994</v>
      </c>
      <c r="L183" s="62">
        <v>34379</v>
      </c>
      <c r="M183" s="95">
        <v>5000000</v>
      </c>
      <c r="N183" s="96"/>
      <c r="O183" s="96"/>
      <c r="P183" s="52" t="s">
        <v>112</v>
      </c>
      <c r="Q183" s="73" t="s">
        <v>615</v>
      </c>
      <c r="R183" s="31"/>
      <c r="S183" s="32" t="str">
        <f t="shared" si="41"/>
        <v>Cu U</v>
      </c>
      <c r="T183" s="33">
        <v>4800</v>
      </c>
      <c r="U183" s="33">
        <v>1.4</v>
      </c>
      <c r="V183" s="33">
        <v>0.6</v>
      </c>
      <c r="W183" s="33">
        <v>3.3212561265108045</v>
      </c>
      <c r="X183" s="33">
        <v>1988</v>
      </c>
      <c r="Y183" s="33">
        <v>10</v>
      </c>
      <c r="Z183" s="33" t="s">
        <v>320</v>
      </c>
      <c r="AB183" s="34">
        <f t="shared" si="42"/>
        <v>2.6362228620628021</v>
      </c>
      <c r="AC183" s="34">
        <f t="shared" si="43"/>
        <v>0</v>
      </c>
      <c r="AD183" s="34">
        <f t="shared" si="44"/>
        <v>0</v>
      </c>
      <c r="AE183" s="34">
        <f t="shared" si="45"/>
        <v>2.6362228620628021</v>
      </c>
      <c r="AF183" s="35"/>
      <c r="AG183" s="35">
        <f t="shared" si="46"/>
        <v>0</v>
      </c>
      <c r="AH183" s="35">
        <f t="shared" si="47"/>
        <v>0</v>
      </c>
      <c r="AI183" s="35">
        <f t="shared" si="48"/>
        <v>0</v>
      </c>
    </row>
    <row r="184" spans="1:35" s="1" customFormat="1" ht="24" x14ac:dyDescent="0.3">
      <c r="A184" s="40">
        <v>3</v>
      </c>
      <c r="B184" s="91" t="s">
        <v>616</v>
      </c>
      <c r="C184" s="92" t="s">
        <v>65</v>
      </c>
      <c r="D184" s="93" t="s">
        <v>527</v>
      </c>
      <c r="E184" s="93" t="s">
        <v>403</v>
      </c>
      <c r="F184" s="93">
        <v>41</v>
      </c>
      <c r="G184" s="48">
        <v>2250000</v>
      </c>
      <c r="H184" s="93">
        <v>1</v>
      </c>
      <c r="I184" s="93" t="s">
        <v>41</v>
      </c>
      <c r="J184" s="93" t="s">
        <v>72</v>
      </c>
      <c r="K184" s="94">
        <v>1994</v>
      </c>
      <c r="L184" s="57">
        <v>34366</v>
      </c>
      <c r="M184" s="103">
        <v>0</v>
      </c>
      <c r="N184" s="96"/>
      <c r="O184" s="96"/>
      <c r="P184" s="52" t="s">
        <v>593</v>
      </c>
      <c r="Q184" s="73" t="s">
        <v>617</v>
      </c>
      <c r="R184" s="31"/>
      <c r="S184" s="32" t="str">
        <f t="shared" si="41"/>
        <v>Au</v>
      </c>
      <c r="T184" s="33"/>
      <c r="U184" s="33"/>
      <c r="V184" s="33"/>
      <c r="W184" s="33"/>
      <c r="X184" s="33"/>
      <c r="Y184" s="33"/>
      <c r="Z184" s="33"/>
      <c r="AB184" s="34">
        <f t="shared" si="42"/>
        <v>0</v>
      </c>
      <c r="AC184" s="34">
        <f t="shared" si="43"/>
        <v>0</v>
      </c>
      <c r="AD184" s="34">
        <f t="shared" si="44"/>
        <v>0</v>
      </c>
      <c r="AE184" s="34">
        <f t="shared" si="45"/>
        <v>0</v>
      </c>
      <c r="AF184" s="35"/>
      <c r="AG184" s="35">
        <f t="shared" si="46"/>
        <v>0</v>
      </c>
      <c r="AH184" s="35">
        <f t="shared" si="47"/>
        <v>0</v>
      </c>
      <c r="AI184" s="35">
        <f t="shared" si="48"/>
        <v>0</v>
      </c>
    </row>
    <row r="185" spans="1:35" s="1" customFormat="1" ht="36" x14ac:dyDescent="0.3">
      <c r="A185" s="42">
        <v>2</v>
      </c>
      <c r="B185" s="91" t="s">
        <v>618</v>
      </c>
      <c r="C185" s="92" t="s">
        <v>619</v>
      </c>
      <c r="D185" s="93" t="s">
        <v>204</v>
      </c>
      <c r="E185" s="93" t="s">
        <v>222</v>
      </c>
      <c r="F185" s="93">
        <v>24</v>
      </c>
      <c r="G185" s="48"/>
      <c r="H185" s="93">
        <v>1</v>
      </c>
      <c r="I185" s="93" t="s">
        <v>71</v>
      </c>
      <c r="J185" s="93" t="s">
        <v>386</v>
      </c>
      <c r="K185" s="94">
        <v>1994</v>
      </c>
      <c r="L185" s="62">
        <v>34351</v>
      </c>
      <c r="M185" s="95">
        <v>135000</v>
      </c>
      <c r="N185" s="104">
        <v>0.18</v>
      </c>
      <c r="O185" s="96"/>
      <c r="P185" s="105" t="s">
        <v>620</v>
      </c>
      <c r="Q185" s="73" t="s">
        <v>621</v>
      </c>
      <c r="R185" s="31"/>
      <c r="S185" s="32" t="str">
        <f t="shared" si="41"/>
        <v>Aggregate</v>
      </c>
      <c r="T185" s="33"/>
      <c r="U185" s="33"/>
      <c r="V185" s="33"/>
      <c r="W185" s="33"/>
      <c r="X185" s="33"/>
      <c r="Y185" s="33"/>
      <c r="Z185" s="33"/>
      <c r="AA185" s="61"/>
      <c r="AB185" s="34">
        <f t="shared" si="42"/>
        <v>7.1178017275695657E-2</v>
      </c>
      <c r="AC185" s="34">
        <f t="shared" si="43"/>
        <v>4.6153846153846149E-3</v>
      </c>
      <c r="AD185" s="34">
        <f t="shared" si="44"/>
        <v>0</v>
      </c>
      <c r="AE185" s="34">
        <f t="shared" si="45"/>
        <v>7.5793401891080275E-2</v>
      </c>
      <c r="AF185" s="35"/>
      <c r="AG185" s="35">
        <f t="shared" si="46"/>
        <v>0</v>
      </c>
      <c r="AH185" s="35">
        <f t="shared" si="47"/>
        <v>7.5793401891080275E-2</v>
      </c>
      <c r="AI185" s="35">
        <f t="shared" si="48"/>
        <v>0</v>
      </c>
    </row>
    <row r="186" spans="1:35" s="1" customFormat="1" ht="15.6" x14ac:dyDescent="0.3">
      <c r="A186" s="40">
        <v>3</v>
      </c>
      <c r="B186" s="91" t="s">
        <v>622</v>
      </c>
      <c r="C186" s="92" t="s">
        <v>265</v>
      </c>
      <c r="D186" s="93"/>
      <c r="E186" s="93"/>
      <c r="F186" s="93"/>
      <c r="G186" s="48"/>
      <c r="H186" s="93">
        <v>1</v>
      </c>
      <c r="I186" s="93" t="s">
        <v>41</v>
      </c>
      <c r="J186" s="93" t="s">
        <v>235</v>
      </c>
      <c r="K186" s="94">
        <v>1994</v>
      </c>
      <c r="L186" s="57">
        <v>34336</v>
      </c>
      <c r="M186" s="95">
        <v>76000</v>
      </c>
      <c r="N186" s="96"/>
      <c r="O186" s="96"/>
      <c r="P186" s="52" t="s">
        <v>112</v>
      </c>
      <c r="Q186" s="73"/>
      <c r="R186" s="31"/>
      <c r="S186" s="32" t="str">
        <f t="shared" si="41"/>
        <v>P</v>
      </c>
      <c r="T186" s="33"/>
      <c r="U186" s="33"/>
      <c r="V186" s="33"/>
      <c r="W186" s="33"/>
      <c r="X186" s="33"/>
      <c r="Y186" s="33"/>
      <c r="Z186" s="33"/>
      <c r="AB186" s="34">
        <f t="shared" si="42"/>
        <v>4.0070587503354592E-2</v>
      </c>
      <c r="AC186" s="34">
        <f t="shared" si="43"/>
        <v>0</v>
      </c>
      <c r="AD186" s="34">
        <f t="shared" si="44"/>
        <v>0</v>
      </c>
      <c r="AE186" s="34">
        <f t="shared" si="45"/>
        <v>4.0070587503354592E-2</v>
      </c>
      <c r="AF186" s="35"/>
      <c r="AG186" s="35">
        <f t="shared" si="46"/>
        <v>0</v>
      </c>
      <c r="AH186" s="35">
        <f t="shared" si="47"/>
        <v>0</v>
      </c>
      <c r="AI186" s="35">
        <f t="shared" si="48"/>
        <v>4.0070587503354592E-2</v>
      </c>
    </row>
    <row r="187" spans="1:35" s="1" customFormat="1" ht="15.6" x14ac:dyDescent="0.3">
      <c r="A187" s="36">
        <v>1</v>
      </c>
      <c r="B187" s="91" t="s">
        <v>623</v>
      </c>
      <c r="C187" s="92" t="s">
        <v>147</v>
      </c>
      <c r="D187" s="93" t="s">
        <v>204</v>
      </c>
      <c r="E187" s="93"/>
      <c r="F187" s="93"/>
      <c r="G187" s="48"/>
      <c r="H187" s="93">
        <v>1</v>
      </c>
      <c r="I187" s="93" t="s">
        <v>41</v>
      </c>
      <c r="J187" s="93" t="s">
        <v>235</v>
      </c>
      <c r="K187" s="94">
        <v>1994</v>
      </c>
      <c r="L187" s="57">
        <v>34335</v>
      </c>
      <c r="M187" s="95"/>
      <c r="N187" s="96"/>
      <c r="O187" s="96">
        <v>31</v>
      </c>
      <c r="P187" s="52" t="s">
        <v>624</v>
      </c>
      <c r="Q187" s="73"/>
      <c r="R187" s="31"/>
      <c r="S187" s="32" t="str">
        <f t="shared" si="41"/>
        <v>Fe</v>
      </c>
      <c r="T187" s="33"/>
      <c r="U187" s="33"/>
      <c r="V187" s="33"/>
      <c r="W187" s="33"/>
      <c r="X187" s="33"/>
      <c r="Y187" s="33"/>
      <c r="Z187" s="33"/>
      <c r="AB187" s="34">
        <f t="shared" si="42"/>
        <v>0</v>
      </c>
      <c r="AC187" s="34">
        <f t="shared" si="43"/>
        <v>0</v>
      </c>
      <c r="AD187" s="34">
        <f t="shared" si="44"/>
        <v>2.2142857142857144</v>
      </c>
      <c r="AE187" s="34">
        <f t="shared" si="45"/>
        <v>2.2142857142857144</v>
      </c>
      <c r="AF187" s="35"/>
      <c r="AG187" s="35">
        <f t="shared" si="46"/>
        <v>2.2142857142857144</v>
      </c>
      <c r="AH187" s="35">
        <f t="shared" si="47"/>
        <v>0</v>
      </c>
      <c r="AI187" s="35">
        <f t="shared" si="48"/>
        <v>0</v>
      </c>
    </row>
    <row r="188" spans="1:35" s="1" customFormat="1" ht="28.8" x14ac:dyDescent="0.3">
      <c r="A188" s="42">
        <v>2</v>
      </c>
      <c r="B188" s="91" t="s">
        <v>625</v>
      </c>
      <c r="C188" s="92" t="s">
        <v>40</v>
      </c>
      <c r="D188" s="93"/>
      <c r="E188" s="93"/>
      <c r="F188" s="93"/>
      <c r="G188" s="48"/>
      <c r="H188" s="93">
        <v>1</v>
      </c>
      <c r="I188" s="93" t="s">
        <v>41</v>
      </c>
      <c r="J188" s="93" t="s">
        <v>235</v>
      </c>
      <c r="K188" s="94">
        <v>1993</v>
      </c>
      <c r="L188" s="62">
        <v>34309</v>
      </c>
      <c r="M188" s="95"/>
      <c r="N188" s="96"/>
      <c r="O188" s="96">
        <v>2</v>
      </c>
      <c r="P188" s="52" t="s">
        <v>533</v>
      </c>
      <c r="Q188" s="73" t="s">
        <v>626</v>
      </c>
      <c r="R188" s="31"/>
      <c r="S188" s="32" t="str">
        <f t="shared" si="41"/>
        <v>Cu</v>
      </c>
      <c r="T188" s="33"/>
      <c r="U188" s="33"/>
      <c r="V188" s="33"/>
      <c r="W188" s="33"/>
      <c r="X188" s="33"/>
      <c r="Y188" s="33"/>
      <c r="Z188" s="33"/>
      <c r="AB188" s="34">
        <f t="shared" si="42"/>
        <v>0</v>
      </c>
      <c r="AC188" s="34">
        <f t="shared" si="43"/>
        <v>0</v>
      </c>
      <c r="AD188" s="34">
        <f t="shared" si="44"/>
        <v>0.14285714285714285</v>
      </c>
      <c r="AE188" s="34">
        <f t="shared" si="45"/>
        <v>0.14285714285714285</v>
      </c>
      <c r="AF188" s="35"/>
      <c r="AG188" s="35">
        <f t="shared" si="46"/>
        <v>0</v>
      </c>
      <c r="AH188" s="35">
        <f t="shared" si="47"/>
        <v>0.14285714285714285</v>
      </c>
      <c r="AI188" s="35">
        <f t="shared" si="48"/>
        <v>0</v>
      </c>
    </row>
    <row r="189" spans="1:35" s="1" customFormat="1" ht="15.6" x14ac:dyDescent="0.3">
      <c r="A189" s="40">
        <v>3</v>
      </c>
      <c r="B189" s="91" t="s">
        <v>627</v>
      </c>
      <c r="C189" s="92" t="s">
        <v>265</v>
      </c>
      <c r="D189" s="93"/>
      <c r="E189" s="93"/>
      <c r="F189" s="93"/>
      <c r="G189" s="48"/>
      <c r="H189" s="93">
        <v>2</v>
      </c>
      <c r="I189" s="93" t="s">
        <v>41</v>
      </c>
      <c r="J189" s="93" t="s">
        <v>235</v>
      </c>
      <c r="K189" s="94">
        <v>1993</v>
      </c>
      <c r="L189" s="57">
        <v>34243</v>
      </c>
      <c r="M189" s="95"/>
      <c r="N189" s="96"/>
      <c r="O189" s="96"/>
      <c r="P189" s="52" t="s">
        <v>112</v>
      </c>
      <c r="Q189" s="73" t="s">
        <v>628</v>
      </c>
      <c r="R189" s="31" t="s">
        <v>424</v>
      </c>
      <c r="S189" s="32" t="str">
        <f t="shared" si="41"/>
        <v>P</v>
      </c>
      <c r="T189" s="33"/>
      <c r="U189" s="33"/>
      <c r="V189" s="33"/>
      <c r="W189" s="33"/>
      <c r="X189" s="33"/>
      <c r="Y189" s="33"/>
      <c r="Z189" s="33"/>
      <c r="AB189" s="34">
        <f t="shared" si="42"/>
        <v>0</v>
      </c>
      <c r="AC189" s="34">
        <f t="shared" si="43"/>
        <v>0</v>
      </c>
      <c r="AD189" s="34">
        <f t="shared" si="44"/>
        <v>0</v>
      </c>
      <c r="AE189" s="34">
        <f t="shared" si="45"/>
        <v>0</v>
      </c>
      <c r="AF189" s="35"/>
      <c r="AG189" s="35">
        <f t="shared" si="46"/>
        <v>0</v>
      </c>
      <c r="AH189" s="35">
        <f t="shared" si="47"/>
        <v>0</v>
      </c>
      <c r="AI189" s="35">
        <f t="shared" si="48"/>
        <v>0</v>
      </c>
    </row>
    <row r="190" spans="1:35" s="1" customFormat="1" ht="15.6" x14ac:dyDescent="0.3">
      <c r="A190" s="40">
        <v>3</v>
      </c>
      <c r="B190" s="91" t="s">
        <v>629</v>
      </c>
      <c r="C190" s="92" t="s">
        <v>40</v>
      </c>
      <c r="D190" s="93" t="s">
        <v>204</v>
      </c>
      <c r="E190" s="93" t="s">
        <v>630</v>
      </c>
      <c r="F190" s="93">
        <v>5</v>
      </c>
      <c r="G190" s="48"/>
      <c r="H190" s="93">
        <v>1</v>
      </c>
      <c r="I190" s="93" t="s">
        <v>41</v>
      </c>
      <c r="J190" s="93" t="s">
        <v>42</v>
      </c>
      <c r="K190" s="94">
        <v>1993</v>
      </c>
      <c r="L190" s="62">
        <v>34182</v>
      </c>
      <c r="M190" s="95">
        <v>42</v>
      </c>
      <c r="N190" s="96"/>
      <c r="O190" s="96"/>
      <c r="P190" s="52" t="s">
        <v>593</v>
      </c>
      <c r="Q190" s="73"/>
      <c r="R190" s="31"/>
      <c r="S190" s="32" t="str">
        <f t="shared" si="41"/>
        <v>Cu</v>
      </c>
      <c r="T190" s="33"/>
      <c r="U190" s="33"/>
      <c r="V190" s="33"/>
      <c r="W190" s="33"/>
      <c r="X190" s="33"/>
      <c r="Y190" s="33"/>
      <c r="Z190" s="33"/>
      <c r="AB190" s="34">
        <f t="shared" si="42"/>
        <v>2.2144272041327538E-5</v>
      </c>
      <c r="AC190" s="34">
        <f t="shared" si="43"/>
        <v>0</v>
      </c>
      <c r="AD190" s="34">
        <f t="shared" si="44"/>
        <v>0</v>
      </c>
      <c r="AE190" s="34">
        <f t="shared" si="45"/>
        <v>2.2144272041327538E-5</v>
      </c>
      <c r="AF190" s="35"/>
      <c r="AG190" s="35">
        <f t="shared" si="46"/>
        <v>0</v>
      </c>
      <c r="AH190" s="35">
        <f t="shared" si="47"/>
        <v>0</v>
      </c>
      <c r="AI190" s="35">
        <f t="shared" si="48"/>
        <v>2.2144272041327538E-5</v>
      </c>
    </row>
    <row r="191" spans="1:35" s="1" customFormat="1" ht="24" x14ac:dyDescent="0.3">
      <c r="A191" s="40">
        <v>3</v>
      </c>
      <c r="B191" s="91" t="s">
        <v>631</v>
      </c>
      <c r="C191" s="92" t="s">
        <v>57</v>
      </c>
      <c r="D191" s="93"/>
      <c r="E191" s="93"/>
      <c r="F191" s="93"/>
      <c r="G191" s="48"/>
      <c r="H191" s="93">
        <v>1</v>
      </c>
      <c r="I191" s="93" t="s">
        <v>41</v>
      </c>
      <c r="J191" s="93" t="s">
        <v>42</v>
      </c>
      <c r="K191" s="94">
        <v>1993</v>
      </c>
      <c r="L191" s="62">
        <v>34146</v>
      </c>
      <c r="M191" s="95"/>
      <c r="N191" s="96"/>
      <c r="O191" s="96"/>
      <c r="P191" s="52" t="s">
        <v>540</v>
      </c>
      <c r="Q191" s="73" t="s">
        <v>632</v>
      </c>
      <c r="R191" s="31" t="s">
        <v>418</v>
      </c>
      <c r="S191" s="32" t="str">
        <f t="shared" si="41"/>
        <v>Au Ag</v>
      </c>
      <c r="T191" s="33" t="s">
        <v>633</v>
      </c>
      <c r="U191" s="33">
        <v>2.5</v>
      </c>
      <c r="V191" s="33">
        <v>6</v>
      </c>
      <c r="W191" s="33">
        <v>7.3125612651080454</v>
      </c>
      <c r="X191" s="33">
        <v>1931</v>
      </c>
      <c r="Y191" s="33">
        <v>37</v>
      </c>
      <c r="Z191" s="33" t="s">
        <v>320</v>
      </c>
      <c r="AB191" s="34">
        <f t="shared" si="42"/>
        <v>0</v>
      </c>
      <c r="AC191" s="34">
        <f t="shared" si="43"/>
        <v>0</v>
      </c>
      <c r="AD191" s="34">
        <f t="shared" si="44"/>
        <v>0</v>
      </c>
      <c r="AE191" s="34">
        <f t="shared" si="45"/>
        <v>0</v>
      </c>
      <c r="AF191" s="35"/>
      <c r="AG191" s="35">
        <f t="shared" si="46"/>
        <v>0</v>
      </c>
      <c r="AH191" s="35">
        <f t="shared" si="47"/>
        <v>0</v>
      </c>
      <c r="AI191" s="35">
        <f t="shared" si="48"/>
        <v>0</v>
      </c>
    </row>
    <row r="192" spans="1:35" s="1" customFormat="1" ht="36" x14ac:dyDescent="0.3">
      <c r="A192" s="40">
        <v>3</v>
      </c>
      <c r="B192" s="91" t="s">
        <v>634</v>
      </c>
      <c r="C192" s="92" t="s">
        <v>65</v>
      </c>
      <c r="D192" s="93" t="s">
        <v>204</v>
      </c>
      <c r="E192" s="93" t="s">
        <v>403</v>
      </c>
      <c r="F192" s="93">
        <v>28</v>
      </c>
      <c r="G192" s="48"/>
      <c r="H192" s="93">
        <v>1</v>
      </c>
      <c r="I192" s="93" t="s">
        <v>41</v>
      </c>
      <c r="J192" s="93" t="s">
        <v>72</v>
      </c>
      <c r="K192" s="94">
        <v>1993</v>
      </c>
      <c r="L192" s="62">
        <v>34050</v>
      </c>
      <c r="M192" s="95">
        <v>100</v>
      </c>
      <c r="N192" s="96"/>
      <c r="O192" s="96"/>
      <c r="P192" s="52" t="s">
        <v>635</v>
      </c>
      <c r="Q192" s="73" t="s">
        <v>636</v>
      </c>
      <c r="R192" s="31" t="s">
        <v>637</v>
      </c>
      <c r="S192" s="32" t="str">
        <f t="shared" si="41"/>
        <v>Au</v>
      </c>
      <c r="T192" s="33"/>
      <c r="U192" s="33"/>
      <c r="V192" s="33"/>
      <c r="W192" s="33"/>
      <c r="X192" s="33"/>
      <c r="Y192" s="33"/>
      <c r="Z192" s="33"/>
      <c r="AB192" s="34">
        <f t="shared" si="42"/>
        <v>5.2724457241256046E-5</v>
      </c>
      <c r="AC192" s="34">
        <f t="shared" si="43"/>
        <v>0</v>
      </c>
      <c r="AD192" s="34">
        <f t="shared" si="44"/>
        <v>0</v>
      </c>
      <c r="AE192" s="34">
        <f t="shared" si="45"/>
        <v>5.2724457241256046E-5</v>
      </c>
      <c r="AF192" s="35"/>
      <c r="AG192" s="35">
        <f t="shared" si="46"/>
        <v>0</v>
      </c>
      <c r="AH192" s="35">
        <f t="shared" si="47"/>
        <v>0</v>
      </c>
      <c r="AI192" s="35">
        <f t="shared" si="48"/>
        <v>5.2724457241256046E-5</v>
      </c>
    </row>
    <row r="193" spans="1:781" s="1" customFormat="1" ht="36" x14ac:dyDescent="0.3">
      <c r="A193" s="40">
        <v>3</v>
      </c>
      <c r="B193" s="91" t="s">
        <v>638</v>
      </c>
      <c r="C193" s="92" t="s">
        <v>65</v>
      </c>
      <c r="D193" s="93" t="s">
        <v>204</v>
      </c>
      <c r="E193" s="93" t="s">
        <v>403</v>
      </c>
      <c r="F193" s="93">
        <v>28</v>
      </c>
      <c r="G193" s="48"/>
      <c r="H193" s="93">
        <v>1</v>
      </c>
      <c r="I193" s="93" t="s">
        <v>41</v>
      </c>
      <c r="J193" s="93" t="s">
        <v>72</v>
      </c>
      <c r="K193" s="94">
        <v>1993</v>
      </c>
      <c r="L193" s="62">
        <v>34046</v>
      </c>
      <c r="M193" s="95">
        <v>100</v>
      </c>
      <c r="N193" s="96"/>
      <c r="O193" s="96"/>
      <c r="P193" s="52" t="s">
        <v>635</v>
      </c>
      <c r="Q193" s="73" t="s">
        <v>636</v>
      </c>
      <c r="R193" s="31" t="s">
        <v>637</v>
      </c>
      <c r="S193" s="32" t="str">
        <f t="shared" si="41"/>
        <v>Au</v>
      </c>
      <c r="T193" s="33"/>
      <c r="U193" s="33"/>
      <c r="V193" s="33"/>
      <c r="W193" s="33"/>
      <c r="X193" s="33"/>
      <c r="Y193" s="33"/>
      <c r="Z193" s="33"/>
      <c r="AB193" s="34">
        <f t="shared" si="42"/>
        <v>5.2724457241256046E-5</v>
      </c>
      <c r="AC193" s="34">
        <f t="shared" si="43"/>
        <v>0</v>
      </c>
      <c r="AD193" s="34">
        <f t="shared" si="44"/>
        <v>0</v>
      </c>
      <c r="AE193" s="34">
        <f t="shared" si="45"/>
        <v>5.2724457241256046E-5</v>
      </c>
      <c r="AF193" s="35"/>
      <c r="AG193" s="35">
        <f t="shared" si="46"/>
        <v>0</v>
      </c>
      <c r="AH193" s="35">
        <f t="shared" si="47"/>
        <v>0</v>
      </c>
      <c r="AI193" s="35">
        <f t="shared" si="48"/>
        <v>5.2724457241256046E-5</v>
      </c>
    </row>
    <row r="194" spans="1:781" s="1" customFormat="1" ht="36" x14ac:dyDescent="0.3">
      <c r="A194" s="40">
        <v>3</v>
      </c>
      <c r="B194" s="91" t="s">
        <v>639</v>
      </c>
      <c r="C194" s="92" t="s">
        <v>40</v>
      </c>
      <c r="D194" s="93"/>
      <c r="E194" s="93"/>
      <c r="F194" s="93"/>
      <c r="G194" s="48"/>
      <c r="H194" s="93">
        <v>1</v>
      </c>
      <c r="I194" s="93" t="s">
        <v>41</v>
      </c>
      <c r="J194" s="93" t="s">
        <v>42</v>
      </c>
      <c r="K194" s="94">
        <v>1993</v>
      </c>
      <c r="L194" s="62" t="s">
        <v>640</v>
      </c>
      <c r="M194" s="95">
        <v>90000</v>
      </c>
      <c r="N194" s="96"/>
      <c r="O194" s="96"/>
      <c r="P194" s="52" t="s">
        <v>641</v>
      </c>
      <c r="Q194" s="73" t="s">
        <v>642</v>
      </c>
      <c r="R194" s="31"/>
      <c r="S194" s="32" t="str">
        <f t="shared" si="41"/>
        <v>Cu</v>
      </c>
      <c r="T194" s="33"/>
      <c r="U194" s="33"/>
      <c r="V194" s="33"/>
      <c r="W194" s="33"/>
      <c r="X194" s="33"/>
      <c r="Y194" s="33"/>
      <c r="Z194" s="33"/>
      <c r="AB194" s="34">
        <f>M194/1896653</f>
        <v>4.7452011517130438E-2</v>
      </c>
      <c r="AC194" s="34"/>
      <c r="AD194" s="34"/>
      <c r="AE194" s="34"/>
      <c r="AF194" s="35"/>
      <c r="AG194" s="35"/>
      <c r="AH194" s="35"/>
      <c r="AI194" s="35"/>
    </row>
    <row r="195" spans="1:781" s="1" customFormat="1" ht="50.4" customHeight="1" x14ac:dyDescent="0.3">
      <c r="A195" s="42">
        <v>2</v>
      </c>
      <c r="B195" s="91" t="s">
        <v>643</v>
      </c>
      <c r="C195" s="92" t="s">
        <v>40</v>
      </c>
      <c r="D195" s="93" t="s">
        <v>204</v>
      </c>
      <c r="E195" s="93"/>
      <c r="F195" s="93">
        <v>46</v>
      </c>
      <c r="G195" s="48"/>
      <c r="H195" s="93">
        <v>1</v>
      </c>
      <c r="I195" s="93" t="s">
        <v>41</v>
      </c>
      <c r="J195" s="93" t="s">
        <v>42</v>
      </c>
      <c r="K195" s="94">
        <v>1993</v>
      </c>
      <c r="L195" s="62">
        <v>33978</v>
      </c>
      <c r="M195" s="95">
        <v>216000</v>
      </c>
      <c r="N195" s="96">
        <v>18</v>
      </c>
      <c r="O195" s="96"/>
      <c r="P195" s="52" t="s">
        <v>644</v>
      </c>
      <c r="Q195" s="73" t="s">
        <v>645</v>
      </c>
      <c r="R195" s="31"/>
      <c r="S195" s="32" t="str">
        <f t="shared" si="41"/>
        <v>Cu</v>
      </c>
      <c r="T195" s="33"/>
      <c r="U195" s="33"/>
      <c r="V195" s="33"/>
      <c r="W195" s="33"/>
      <c r="X195" s="33"/>
      <c r="Y195" s="33"/>
      <c r="Z195" s="33"/>
      <c r="AB195" s="34">
        <f t="shared" si="42"/>
        <v>0.11388482764111306</v>
      </c>
      <c r="AC195" s="34">
        <f t="shared" si="43"/>
        <v>0.46153846153846156</v>
      </c>
      <c r="AD195" s="34">
        <f t="shared" si="44"/>
        <v>0</v>
      </c>
      <c r="AE195" s="34">
        <f t="shared" si="45"/>
        <v>0.57542328917957464</v>
      </c>
      <c r="AF195" s="35"/>
      <c r="AG195" s="35">
        <f t="shared" ref="AG195:AG231" si="49">IF(A195=1,AE195,0)</f>
        <v>0</v>
      </c>
      <c r="AH195" s="35">
        <f t="shared" ref="AH195:AH231" si="50">IF(A195=2,AE195,0)</f>
        <v>0.57542328917957464</v>
      </c>
      <c r="AI195" s="35">
        <f t="shared" ref="AI195:AI231" si="51">IF(A195=3,AE195,0)</f>
        <v>0</v>
      </c>
    </row>
    <row r="196" spans="1:781" s="1" customFormat="1" ht="15.6" x14ac:dyDescent="0.3">
      <c r="A196" s="42">
        <v>2</v>
      </c>
      <c r="B196" s="91" t="s">
        <v>646</v>
      </c>
      <c r="C196" s="92" t="s">
        <v>65</v>
      </c>
      <c r="D196" s="93"/>
      <c r="E196" s="93"/>
      <c r="F196" s="93"/>
      <c r="G196" s="48"/>
      <c r="H196" s="93">
        <v>1</v>
      </c>
      <c r="I196" s="93" t="s">
        <v>41</v>
      </c>
      <c r="J196" s="93" t="s">
        <v>42</v>
      </c>
      <c r="K196" s="94">
        <v>1993</v>
      </c>
      <c r="L196" s="102">
        <v>1993</v>
      </c>
      <c r="M196" s="95"/>
      <c r="N196" s="96"/>
      <c r="O196" s="96">
        <v>6</v>
      </c>
      <c r="P196" s="52" t="s">
        <v>491</v>
      </c>
      <c r="Q196" s="73" t="s">
        <v>647</v>
      </c>
      <c r="R196" s="31" t="s">
        <v>418</v>
      </c>
      <c r="S196" s="32" t="str">
        <f t="shared" si="41"/>
        <v>Au</v>
      </c>
      <c r="T196" s="33"/>
      <c r="U196" s="33"/>
      <c r="V196" s="33"/>
      <c r="W196" s="33"/>
      <c r="X196" s="33"/>
      <c r="Y196" s="33"/>
      <c r="Z196" s="33"/>
      <c r="AB196" s="34">
        <f t="shared" si="42"/>
        <v>0</v>
      </c>
      <c r="AC196" s="34">
        <f t="shared" si="43"/>
        <v>0</v>
      </c>
      <c r="AD196" s="34">
        <f t="shared" si="44"/>
        <v>0.42857142857142855</v>
      </c>
      <c r="AE196" s="34">
        <f t="shared" si="45"/>
        <v>0.42857142857142855</v>
      </c>
      <c r="AF196" s="35"/>
      <c r="AG196" s="35">
        <f t="shared" si="49"/>
        <v>0</v>
      </c>
      <c r="AH196" s="35">
        <f t="shared" si="50"/>
        <v>0.42857142857142855</v>
      </c>
      <c r="AI196" s="35">
        <f t="shared" si="51"/>
        <v>0</v>
      </c>
    </row>
    <row r="197" spans="1:781" s="1" customFormat="1" ht="15.6" x14ac:dyDescent="0.3">
      <c r="A197" s="40">
        <v>3</v>
      </c>
      <c r="B197" s="91" t="s">
        <v>648</v>
      </c>
      <c r="C197" s="92" t="s">
        <v>61</v>
      </c>
      <c r="D197" s="93" t="s">
        <v>426</v>
      </c>
      <c r="E197" s="93" t="s">
        <v>356</v>
      </c>
      <c r="F197" s="93"/>
      <c r="G197" s="48">
        <v>3500000</v>
      </c>
      <c r="H197" s="93">
        <v>1</v>
      </c>
      <c r="I197" s="93" t="s">
        <v>71</v>
      </c>
      <c r="J197" s="93" t="s">
        <v>82</v>
      </c>
      <c r="K197" s="94">
        <v>1992</v>
      </c>
      <c r="L197" s="57">
        <v>33909</v>
      </c>
      <c r="M197" s="95">
        <v>0</v>
      </c>
      <c r="N197" s="96"/>
      <c r="O197" s="96"/>
      <c r="P197" s="52" t="s">
        <v>593</v>
      </c>
      <c r="Q197" s="73"/>
      <c r="R197" s="31"/>
      <c r="S197" s="32" t="str">
        <f t="shared" si="41"/>
        <v>Pb Zn</v>
      </c>
      <c r="T197" s="33"/>
      <c r="U197" s="33"/>
      <c r="V197" s="33"/>
      <c r="W197" s="33"/>
      <c r="X197" s="33"/>
      <c r="Y197" s="33"/>
      <c r="Z197" s="33"/>
      <c r="AB197" s="34">
        <f t="shared" si="42"/>
        <v>0</v>
      </c>
      <c r="AC197" s="34">
        <f t="shared" si="43"/>
        <v>0</v>
      </c>
      <c r="AD197" s="34">
        <f t="shared" si="44"/>
        <v>0</v>
      </c>
      <c r="AE197" s="34">
        <f t="shared" si="45"/>
        <v>0</v>
      </c>
      <c r="AF197" s="35"/>
      <c r="AG197" s="35">
        <f t="shared" si="49"/>
        <v>0</v>
      </c>
      <c r="AH197" s="35">
        <f t="shared" si="50"/>
        <v>0</v>
      </c>
      <c r="AI197" s="35">
        <f t="shared" si="51"/>
        <v>0</v>
      </c>
    </row>
    <row r="198" spans="1:781" s="1" customFormat="1" ht="15.6" x14ac:dyDescent="0.3">
      <c r="A198" s="42">
        <v>2</v>
      </c>
      <c r="B198" s="91" t="s">
        <v>649</v>
      </c>
      <c r="C198" s="92" t="s">
        <v>52</v>
      </c>
      <c r="D198" s="93"/>
      <c r="E198" s="93" t="s">
        <v>199</v>
      </c>
      <c r="F198" s="93">
        <v>15</v>
      </c>
      <c r="G198" s="48">
        <v>52000000</v>
      </c>
      <c r="H198" s="93">
        <v>1</v>
      </c>
      <c r="I198" s="93" t="s">
        <v>41</v>
      </c>
      <c r="J198" s="93" t="s">
        <v>82</v>
      </c>
      <c r="K198" s="94">
        <v>1992</v>
      </c>
      <c r="L198" s="62">
        <v>33664</v>
      </c>
      <c r="M198" s="95">
        <v>500000</v>
      </c>
      <c r="N198" s="96"/>
      <c r="O198" s="96"/>
      <c r="P198" s="52" t="s">
        <v>521</v>
      </c>
      <c r="Q198" s="73" t="s">
        <v>650</v>
      </c>
      <c r="R198" s="31" t="s">
        <v>424</v>
      </c>
      <c r="S198" s="32" t="str">
        <f t="shared" si="41"/>
        <v>Coal</v>
      </c>
      <c r="T198" s="33"/>
      <c r="U198" s="33"/>
      <c r="V198" s="33"/>
      <c r="W198" s="33"/>
      <c r="X198" s="33"/>
      <c r="Y198" s="33"/>
      <c r="Z198" s="33"/>
      <c r="AB198" s="34">
        <f t="shared" si="42"/>
        <v>0.2636222862062802</v>
      </c>
      <c r="AC198" s="34">
        <f t="shared" si="43"/>
        <v>0</v>
      </c>
      <c r="AD198" s="34">
        <f t="shared" si="44"/>
        <v>0</v>
      </c>
      <c r="AE198" s="34">
        <f t="shared" si="45"/>
        <v>0.2636222862062802</v>
      </c>
      <c r="AF198" s="35"/>
      <c r="AG198" s="35">
        <f t="shared" si="49"/>
        <v>0</v>
      </c>
      <c r="AH198" s="35">
        <f t="shared" si="50"/>
        <v>0.2636222862062802</v>
      </c>
      <c r="AI198" s="35">
        <f t="shared" si="51"/>
        <v>0</v>
      </c>
    </row>
    <row r="199" spans="1:781" s="1" customFormat="1" ht="48" x14ac:dyDescent="0.3">
      <c r="A199" s="36">
        <v>1</v>
      </c>
      <c r="B199" s="91" t="s">
        <v>651</v>
      </c>
      <c r="C199" s="92" t="s">
        <v>40</v>
      </c>
      <c r="D199" s="93"/>
      <c r="E199" s="93"/>
      <c r="F199" s="93"/>
      <c r="G199" s="48">
        <v>102000000</v>
      </c>
      <c r="H199" s="93">
        <v>1</v>
      </c>
      <c r="I199" s="93" t="s">
        <v>41</v>
      </c>
      <c r="J199" s="93" t="s">
        <v>133</v>
      </c>
      <c r="K199" s="94">
        <v>1992</v>
      </c>
      <c r="L199" s="62">
        <v>33605</v>
      </c>
      <c r="M199" s="95">
        <v>32243000</v>
      </c>
      <c r="N199" s="96"/>
      <c r="O199" s="96"/>
      <c r="P199" s="52" t="s">
        <v>652</v>
      </c>
      <c r="Q199" s="73" t="s">
        <v>653</v>
      </c>
      <c r="R199" s="31" t="s">
        <v>319</v>
      </c>
      <c r="S199" s="32" t="str">
        <f t="shared" si="41"/>
        <v>Cu</v>
      </c>
      <c r="T199" s="33">
        <v>590</v>
      </c>
      <c r="U199" s="33">
        <v>0.3</v>
      </c>
      <c r="V199" s="33">
        <v>0.35</v>
      </c>
      <c r="W199" s="33">
        <v>0.58073274046463597</v>
      </c>
      <c r="X199" s="33">
        <v>1958</v>
      </c>
      <c r="Y199" s="33">
        <v>200</v>
      </c>
      <c r="Z199" s="33" t="s">
        <v>320</v>
      </c>
      <c r="AB199" s="34">
        <f t="shared" si="42"/>
        <v>16.999946748298186</v>
      </c>
      <c r="AC199" s="34">
        <f t="shared" si="43"/>
        <v>0</v>
      </c>
      <c r="AD199" s="34">
        <f t="shared" si="44"/>
        <v>0</v>
      </c>
      <c r="AE199" s="34">
        <f t="shared" si="45"/>
        <v>16.999946748298186</v>
      </c>
      <c r="AF199" s="35"/>
      <c r="AG199" s="35">
        <f t="shared" si="49"/>
        <v>16.999946748298186</v>
      </c>
      <c r="AH199" s="35">
        <f t="shared" si="50"/>
        <v>0</v>
      </c>
      <c r="AI199" s="35">
        <f t="shared" si="51"/>
        <v>0</v>
      </c>
    </row>
    <row r="200" spans="1:781" s="1" customFormat="1" ht="36" x14ac:dyDescent="0.3">
      <c r="A200" s="40">
        <v>3</v>
      </c>
      <c r="B200" s="46" t="s">
        <v>654</v>
      </c>
      <c r="C200" s="56" t="s">
        <v>100</v>
      </c>
      <c r="D200" s="56" t="s">
        <v>123</v>
      </c>
      <c r="E200" s="92" t="s">
        <v>389</v>
      </c>
      <c r="F200" s="106">
        <v>25</v>
      </c>
      <c r="G200" s="48">
        <v>4500000</v>
      </c>
      <c r="H200" s="93">
        <v>1</v>
      </c>
      <c r="I200" s="93" t="s">
        <v>41</v>
      </c>
      <c r="J200" s="93" t="s">
        <v>47</v>
      </c>
      <c r="K200" s="94">
        <v>1991</v>
      </c>
      <c r="L200" s="62">
        <v>33545</v>
      </c>
      <c r="M200" s="95">
        <v>43200</v>
      </c>
      <c r="N200" s="107"/>
      <c r="O200" s="108"/>
      <c r="P200" s="109" t="s">
        <v>655</v>
      </c>
      <c r="Q200" s="53" t="s">
        <v>656</v>
      </c>
      <c r="R200" s="31"/>
      <c r="S200" s="32" t="str">
        <f t="shared" si="41"/>
        <v>Al</v>
      </c>
      <c r="T200" s="33"/>
      <c r="U200" s="33"/>
      <c r="V200" s="33"/>
      <c r="W200" s="33"/>
      <c r="X200" s="33"/>
      <c r="Y200" s="33"/>
      <c r="Z200" s="33"/>
      <c r="AA200" s="54"/>
      <c r="AB200" s="34">
        <f t="shared" si="42"/>
        <v>2.2776965528222611E-2</v>
      </c>
      <c r="AC200" s="34">
        <f t="shared" si="43"/>
        <v>0</v>
      </c>
      <c r="AD200" s="34">
        <f t="shared" si="44"/>
        <v>0</v>
      </c>
      <c r="AE200" s="34">
        <f t="shared" si="45"/>
        <v>2.2776965528222611E-2</v>
      </c>
      <c r="AF200" s="35"/>
      <c r="AG200" s="35">
        <f t="shared" si="49"/>
        <v>0</v>
      </c>
      <c r="AH200" s="35">
        <f t="shared" si="50"/>
        <v>0</v>
      </c>
      <c r="AI200" s="35">
        <f t="shared" si="51"/>
        <v>2.2776965528222611E-2</v>
      </c>
      <c r="AK200" s="55"/>
      <c r="AL200" s="55"/>
      <c r="AM200" s="55"/>
      <c r="AN200" s="55"/>
      <c r="AO200" s="55"/>
      <c r="AP200" s="55"/>
      <c r="AQ200" s="55"/>
      <c r="AR200" s="55"/>
      <c r="AS200" s="55"/>
      <c r="AT200" s="55"/>
      <c r="AU200" s="55"/>
      <c r="AV200" s="55"/>
      <c r="AW200" s="55"/>
      <c r="AX200" s="55"/>
      <c r="AY200" s="55"/>
      <c r="AZ200" s="55"/>
      <c r="BA200" s="55"/>
      <c r="BB200" s="55"/>
      <c r="BC200" s="55"/>
      <c r="BD200" s="55"/>
      <c r="BE200" s="55"/>
      <c r="BF200" s="55"/>
      <c r="BG200" s="55"/>
      <c r="BH200" s="55"/>
      <c r="BI200" s="55"/>
      <c r="BJ200" s="55"/>
      <c r="BK200" s="55"/>
      <c r="BL200" s="55"/>
      <c r="BM200" s="55"/>
      <c r="BN200" s="55"/>
      <c r="BO200" s="55"/>
      <c r="BP200" s="55"/>
      <c r="BQ200" s="55"/>
      <c r="BR200" s="55"/>
      <c r="BS200" s="55"/>
      <c r="BT200" s="55"/>
      <c r="BU200" s="55"/>
      <c r="BV200" s="55"/>
      <c r="BW200" s="55"/>
      <c r="BX200" s="55"/>
      <c r="BY200" s="55"/>
      <c r="BZ200" s="55"/>
      <c r="CA200" s="55"/>
      <c r="CB200" s="55"/>
      <c r="CC200" s="55"/>
      <c r="CD200" s="55"/>
      <c r="CE200" s="55"/>
      <c r="CF200" s="55"/>
      <c r="CG200" s="55"/>
      <c r="CH200" s="55"/>
      <c r="CI200" s="55"/>
      <c r="CJ200" s="55"/>
      <c r="CK200" s="55"/>
      <c r="CL200" s="55"/>
      <c r="CM200" s="55"/>
      <c r="CN200" s="55"/>
      <c r="CO200" s="55"/>
      <c r="CP200" s="55"/>
      <c r="CQ200" s="55"/>
      <c r="CR200" s="55"/>
      <c r="CS200" s="55"/>
      <c r="CT200" s="55"/>
      <c r="CU200" s="55"/>
      <c r="CV200" s="55"/>
      <c r="CW200" s="55"/>
      <c r="CX200" s="55"/>
      <c r="CY200" s="55"/>
      <c r="CZ200" s="55"/>
      <c r="DA200" s="55"/>
      <c r="DB200" s="55"/>
      <c r="DC200" s="55"/>
      <c r="DD200" s="55"/>
      <c r="DE200" s="55"/>
      <c r="DF200" s="55"/>
      <c r="DG200" s="55"/>
      <c r="DH200" s="55"/>
      <c r="DI200" s="55"/>
      <c r="DJ200" s="55"/>
      <c r="DK200" s="55"/>
      <c r="DL200" s="55"/>
      <c r="DM200" s="55"/>
      <c r="DN200" s="55"/>
      <c r="DO200" s="55"/>
      <c r="DP200" s="55"/>
      <c r="DQ200" s="55"/>
      <c r="DR200" s="55"/>
      <c r="DS200" s="55"/>
      <c r="DT200" s="55"/>
      <c r="DU200" s="55"/>
      <c r="DV200" s="55"/>
      <c r="DW200" s="55"/>
      <c r="DX200" s="55"/>
      <c r="DY200" s="55"/>
      <c r="DZ200" s="55"/>
      <c r="EA200" s="55"/>
      <c r="EB200" s="55"/>
      <c r="EC200" s="55"/>
      <c r="ED200" s="55"/>
      <c r="EE200" s="55"/>
      <c r="EF200" s="55"/>
      <c r="EG200" s="55"/>
      <c r="EH200" s="55"/>
      <c r="EI200" s="55"/>
      <c r="EJ200" s="55"/>
      <c r="EK200" s="55"/>
      <c r="EL200" s="55"/>
      <c r="EM200" s="55"/>
      <c r="EN200" s="55"/>
      <c r="EO200" s="55"/>
      <c r="EP200" s="55"/>
      <c r="EQ200" s="55"/>
      <c r="ER200" s="55"/>
      <c r="ES200" s="55"/>
      <c r="ET200" s="55"/>
      <c r="EU200" s="55"/>
      <c r="EV200" s="55"/>
      <c r="EW200" s="55"/>
      <c r="EX200" s="55"/>
      <c r="EY200" s="55"/>
      <c r="EZ200" s="55"/>
      <c r="FA200" s="55"/>
      <c r="FB200" s="55"/>
      <c r="FC200" s="55"/>
      <c r="FD200" s="55"/>
      <c r="FE200" s="55"/>
      <c r="FF200" s="55"/>
      <c r="FG200" s="55"/>
      <c r="FH200" s="55"/>
      <c r="FI200" s="55"/>
      <c r="FJ200" s="55"/>
      <c r="FK200" s="55"/>
      <c r="FL200" s="55"/>
      <c r="FM200" s="55"/>
      <c r="FN200" s="55"/>
      <c r="FO200" s="55"/>
      <c r="FP200" s="55"/>
      <c r="FQ200" s="55"/>
      <c r="FR200" s="55"/>
      <c r="FS200" s="55"/>
      <c r="FT200" s="55"/>
      <c r="FU200" s="55"/>
      <c r="FV200" s="55"/>
      <c r="FW200" s="55"/>
      <c r="FX200" s="55"/>
      <c r="FY200" s="55"/>
      <c r="FZ200" s="55"/>
      <c r="GA200" s="55"/>
      <c r="GB200" s="55"/>
      <c r="GC200" s="55"/>
      <c r="GD200" s="55"/>
      <c r="GE200" s="55"/>
      <c r="GF200" s="55"/>
      <c r="GG200" s="55"/>
      <c r="GH200" s="55"/>
      <c r="GI200" s="55"/>
      <c r="GJ200" s="55"/>
      <c r="GK200" s="55"/>
      <c r="GL200" s="55"/>
      <c r="GM200" s="55"/>
      <c r="GN200" s="55"/>
      <c r="GO200" s="55"/>
      <c r="GP200" s="55"/>
      <c r="GQ200" s="55"/>
      <c r="GR200" s="55"/>
      <c r="GS200" s="55"/>
      <c r="GT200" s="55"/>
      <c r="GU200" s="55"/>
      <c r="GV200" s="55"/>
      <c r="GW200" s="55"/>
      <c r="GX200" s="55"/>
      <c r="GY200" s="55"/>
      <c r="GZ200" s="55"/>
      <c r="HA200" s="55"/>
      <c r="HB200" s="55"/>
      <c r="HC200" s="55"/>
      <c r="HD200" s="55"/>
      <c r="HE200" s="55"/>
      <c r="HF200" s="55"/>
      <c r="HG200" s="55"/>
      <c r="HH200" s="55"/>
      <c r="HI200" s="55"/>
      <c r="HJ200" s="55"/>
      <c r="HK200" s="55"/>
      <c r="HL200" s="55"/>
      <c r="HM200" s="55"/>
      <c r="HN200" s="55"/>
      <c r="HO200" s="55"/>
      <c r="HP200" s="55"/>
      <c r="HQ200" s="55"/>
      <c r="HR200" s="55"/>
      <c r="HS200" s="55"/>
      <c r="HT200" s="55"/>
      <c r="HU200" s="55"/>
      <c r="HV200" s="55"/>
      <c r="HW200" s="55"/>
      <c r="HX200" s="55"/>
      <c r="HY200" s="55"/>
      <c r="HZ200" s="55"/>
      <c r="IA200" s="55"/>
      <c r="IB200" s="55"/>
      <c r="IC200" s="55"/>
      <c r="ID200" s="55"/>
      <c r="IE200" s="55"/>
      <c r="IF200" s="55"/>
      <c r="IG200" s="55"/>
      <c r="IH200" s="55"/>
      <c r="II200" s="55"/>
      <c r="IJ200" s="55"/>
      <c r="IK200" s="55"/>
      <c r="IL200" s="55"/>
      <c r="IM200" s="55"/>
      <c r="IN200" s="55"/>
      <c r="IO200" s="55"/>
      <c r="IP200" s="55"/>
      <c r="IQ200" s="55"/>
      <c r="IR200" s="55"/>
      <c r="IS200" s="55"/>
      <c r="IT200" s="55"/>
      <c r="IU200" s="55"/>
      <c r="IV200" s="55"/>
      <c r="IW200" s="55"/>
      <c r="IX200" s="55"/>
      <c r="IY200" s="55"/>
      <c r="IZ200" s="55"/>
      <c r="JA200" s="55"/>
      <c r="JB200" s="55"/>
      <c r="JC200" s="55"/>
      <c r="JD200" s="55"/>
      <c r="JE200" s="55"/>
      <c r="JF200" s="55"/>
      <c r="JG200" s="55"/>
      <c r="JH200" s="55"/>
      <c r="JI200" s="55"/>
      <c r="JJ200" s="55"/>
      <c r="JK200" s="55"/>
      <c r="JL200" s="55"/>
      <c r="JM200" s="55"/>
      <c r="JN200" s="55"/>
      <c r="JO200" s="55"/>
      <c r="JP200" s="55"/>
      <c r="JQ200" s="55"/>
      <c r="JR200" s="55"/>
      <c r="JS200" s="55"/>
      <c r="JT200" s="55"/>
      <c r="JU200" s="55"/>
      <c r="JV200" s="55"/>
      <c r="JW200" s="55"/>
      <c r="JX200" s="55"/>
      <c r="JY200" s="55"/>
      <c r="JZ200" s="55"/>
      <c r="KA200" s="55"/>
      <c r="KB200" s="55"/>
      <c r="KC200" s="55"/>
      <c r="KD200" s="55"/>
      <c r="KE200" s="55"/>
      <c r="KF200" s="55"/>
      <c r="KG200" s="55"/>
      <c r="KH200" s="55"/>
      <c r="KI200" s="55"/>
      <c r="KJ200" s="55"/>
      <c r="KK200" s="55"/>
      <c r="KL200" s="55"/>
      <c r="KM200" s="55"/>
      <c r="KN200" s="55"/>
      <c r="KO200" s="55"/>
      <c r="KP200" s="55"/>
      <c r="KQ200" s="55"/>
      <c r="KR200" s="55"/>
      <c r="KS200" s="55"/>
      <c r="KT200" s="55"/>
      <c r="KU200" s="55"/>
      <c r="KV200" s="55"/>
      <c r="KW200" s="55"/>
      <c r="KX200" s="55"/>
      <c r="KY200" s="55"/>
      <c r="KZ200" s="55"/>
      <c r="LA200" s="55"/>
      <c r="LB200" s="55"/>
      <c r="LC200" s="55"/>
      <c r="LD200" s="55"/>
      <c r="LE200" s="55"/>
      <c r="LF200" s="55"/>
      <c r="LG200" s="55"/>
      <c r="LH200" s="55"/>
      <c r="LI200" s="55"/>
      <c r="LJ200" s="55"/>
      <c r="LK200" s="55"/>
      <c r="LL200" s="55"/>
      <c r="LM200" s="55"/>
      <c r="LN200" s="55"/>
      <c r="LO200" s="55"/>
      <c r="LP200" s="55"/>
      <c r="LQ200" s="55"/>
      <c r="LR200" s="55"/>
      <c r="LS200" s="55"/>
      <c r="LT200" s="55"/>
      <c r="LU200" s="55"/>
      <c r="LV200" s="55"/>
      <c r="LW200" s="55"/>
      <c r="LX200" s="55"/>
      <c r="LY200" s="55"/>
      <c r="LZ200" s="55"/>
      <c r="MA200" s="55"/>
      <c r="MB200" s="55"/>
      <c r="MC200" s="55"/>
      <c r="MD200" s="55"/>
      <c r="ME200" s="55"/>
      <c r="MF200" s="55"/>
      <c r="MG200" s="55"/>
      <c r="MH200" s="55"/>
      <c r="MI200" s="55"/>
      <c r="MJ200" s="55"/>
      <c r="MK200" s="55"/>
      <c r="ML200" s="55"/>
      <c r="MM200" s="55"/>
      <c r="MN200" s="55"/>
      <c r="MO200" s="55"/>
      <c r="MP200" s="55"/>
      <c r="MQ200" s="55"/>
      <c r="MR200" s="55"/>
      <c r="MS200" s="55"/>
      <c r="MT200" s="55"/>
      <c r="MU200" s="55"/>
      <c r="MV200" s="55"/>
      <c r="MW200" s="55"/>
      <c r="MX200" s="55"/>
      <c r="MY200" s="55"/>
      <c r="MZ200" s="55"/>
      <c r="NA200" s="55"/>
      <c r="NB200" s="55"/>
      <c r="NC200" s="55"/>
      <c r="ND200" s="55"/>
      <c r="NE200" s="55"/>
      <c r="NF200" s="55"/>
      <c r="NG200" s="55"/>
      <c r="NH200" s="55"/>
      <c r="NI200" s="55"/>
      <c r="NJ200" s="55"/>
      <c r="NK200" s="55"/>
      <c r="NL200" s="55"/>
      <c r="NM200" s="55"/>
      <c r="NN200" s="55"/>
      <c r="NO200" s="55"/>
      <c r="NP200" s="55"/>
      <c r="NQ200" s="55"/>
      <c r="NR200" s="55"/>
      <c r="NS200" s="55"/>
      <c r="NT200" s="55"/>
      <c r="NU200" s="55"/>
      <c r="NV200" s="55"/>
      <c r="NW200" s="55"/>
      <c r="NX200" s="55"/>
      <c r="NY200" s="55"/>
      <c r="NZ200" s="55"/>
      <c r="OA200" s="55"/>
      <c r="OB200" s="55"/>
      <c r="OC200" s="55"/>
      <c r="OD200" s="55"/>
      <c r="OE200" s="55"/>
      <c r="OF200" s="55"/>
      <c r="OG200" s="55"/>
      <c r="OH200" s="55"/>
      <c r="OI200" s="55"/>
      <c r="OJ200" s="55"/>
      <c r="OK200" s="55"/>
      <c r="OL200" s="55"/>
      <c r="OM200" s="55"/>
      <c r="ON200" s="55"/>
      <c r="OO200" s="55"/>
      <c r="OP200" s="55"/>
      <c r="OQ200" s="55"/>
      <c r="OR200" s="55"/>
      <c r="OS200" s="55"/>
      <c r="OT200" s="55"/>
      <c r="OU200" s="55"/>
      <c r="OV200" s="55"/>
      <c r="OW200" s="55"/>
      <c r="OX200" s="55"/>
      <c r="OY200" s="55"/>
      <c r="OZ200" s="55"/>
      <c r="PA200" s="55"/>
      <c r="PB200" s="55"/>
      <c r="PC200" s="55"/>
      <c r="PD200" s="55"/>
      <c r="PE200" s="55"/>
      <c r="PF200" s="55"/>
      <c r="PG200" s="55"/>
      <c r="PH200" s="55"/>
      <c r="PI200" s="55"/>
      <c r="PJ200" s="55"/>
      <c r="PK200" s="55"/>
      <c r="PL200" s="55"/>
      <c r="PM200" s="55"/>
      <c r="PN200" s="55"/>
      <c r="PO200" s="55"/>
      <c r="PP200" s="55"/>
      <c r="PQ200" s="55"/>
      <c r="PR200" s="55"/>
      <c r="PS200" s="55"/>
      <c r="PT200" s="55"/>
      <c r="PU200" s="55"/>
      <c r="PV200" s="55"/>
      <c r="PW200" s="55"/>
      <c r="PX200" s="55"/>
      <c r="PY200" s="55"/>
      <c r="PZ200" s="55"/>
      <c r="QA200" s="55"/>
      <c r="QB200" s="55"/>
      <c r="QC200" s="55"/>
      <c r="QD200" s="55"/>
      <c r="QE200" s="55"/>
      <c r="QF200" s="55"/>
      <c r="QG200" s="55"/>
      <c r="QH200" s="55"/>
      <c r="QI200" s="55"/>
      <c r="QJ200" s="55"/>
      <c r="QK200" s="55"/>
      <c r="QL200" s="55"/>
      <c r="QM200" s="55"/>
      <c r="QN200" s="55"/>
      <c r="QO200" s="55"/>
      <c r="QP200" s="55"/>
      <c r="QQ200" s="55"/>
      <c r="QR200" s="55"/>
      <c r="QS200" s="55"/>
      <c r="QT200" s="55"/>
      <c r="QU200" s="55"/>
      <c r="QV200" s="55"/>
      <c r="QW200" s="55"/>
      <c r="QX200" s="55"/>
      <c r="QY200" s="55"/>
      <c r="QZ200" s="55"/>
      <c r="RA200" s="55"/>
      <c r="RB200" s="55"/>
      <c r="RC200" s="55"/>
      <c r="RD200" s="55"/>
      <c r="RE200" s="55"/>
      <c r="RF200" s="55"/>
      <c r="RG200" s="55"/>
      <c r="RH200" s="55"/>
      <c r="RI200" s="55"/>
      <c r="RJ200" s="55"/>
      <c r="RK200" s="55"/>
      <c r="RL200" s="55"/>
      <c r="RM200" s="55"/>
      <c r="RN200" s="55"/>
      <c r="RO200" s="55"/>
      <c r="RP200" s="55"/>
      <c r="RQ200" s="55"/>
      <c r="RR200" s="55"/>
      <c r="RS200" s="55"/>
      <c r="RT200" s="55"/>
      <c r="RU200" s="55"/>
      <c r="RV200" s="55"/>
      <c r="RW200" s="55"/>
      <c r="RX200" s="55"/>
      <c r="RY200" s="55"/>
      <c r="RZ200" s="55"/>
      <c r="SA200" s="55"/>
      <c r="SB200" s="55"/>
      <c r="SC200" s="55"/>
      <c r="SD200" s="55"/>
      <c r="SE200" s="55"/>
      <c r="SF200" s="55"/>
      <c r="SG200" s="55"/>
      <c r="SH200" s="55"/>
      <c r="SI200" s="55"/>
      <c r="SJ200" s="55"/>
      <c r="SK200" s="55"/>
      <c r="SL200" s="55"/>
      <c r="SM200" s="55"/>
      <c r="SN200" s="55"/>
      <c r="SO200" s="55"/>
      <c r="SP200" s="55"/>
      <c r="SQ200" s="55"/>
      <c r="SR200" s="55"/>
      <c r="SS200" s="55"/>
      <c r="ST200" s="55"/>
      <c r="SU200" s="55"/>
      <c r="SV200" s="55"/>
      <c r="SW200" s="55"/>
      <c r="SX200" s="55"/>
      <c r="SY200" s="55"/>
      <c r="SZ200" s="55"/>
      <c r="TA200" s="55"/>
      <c r="TB200" s="55"/>
      <c r="TC200" s="55"/>
      <c r="TD200" s="55"/>
      <c r="TE200" s="55"/>
      <c r="TF200" s="55"/>
      <c r="TG200" s="55"/>
      <c r="TH200" s="55"/>
      <c r="TI200" s="55"/>
      <c r="TJ200" s="55"/>
      <c r="TK200" s="55"/>
      <c r="TL200" s="55"/>
      <c r="TM200" s="55"/>
      <c r="TN200" s="55"/>
      <c r="TO200" s="55"/>
      <c r="TP200" s="55"/>
      <c r="TQ200" s="55"/>
      <c r="TR200" s="55"/>
      <c r="TS200" s="55"/>
      <c r="TT200" s="55"/>
      <c r="TU200" s="55"/>
      <c r="TV200" s="55"/>
      <c r="TW200" s="55"/>
      <c r="TX200" s="55"/>
      <c r="TY200" s="55"/>
      <c r="TZ200" s="55"/>
      <c r="UA200" s="55"/>
      <c r="UB200" s="55"/>
      <c r="UC200" s="55"/>
      <c r="UD200" s="55"/>
      <c r="UE200" s="55"/>
      <c r="UF200" s="55"/>
      <c r="UG200" s="55"/>
      <c r="UH200" s="55"/>
      <c r="UI200" s="55"/>
      <c r="UJ200" s="55"/>
      <c r="UK200" s="55"/>
      <c r="UL200" s="55"/>
      <c r="UM200" s="55"/>
      <c r="UN200" s="55"/>
      <c r="UO200" s="55"/>
      <c r="UP200" s="55"/>
      <c r="UQ200" s="55"/>
      <c r="UR200" s="55"/>
      <c r="US200" s="55"/>
      <c r="UT200" s="55"/>
      <c r="UU200" s="55"/>
      <c r="UV200" s="55"/>
      <c r="UW200" s="55"/>
      <c r="UX200" s="55"/>
      <c r="UY200" s="55"/>
      <c r="UZ200" s="55"/>
      <c r="VA200" s="55"/>
      <c r="VB200" s="55"/>
      <c r="VC200" s="55"/>
      <c r="VD200" s="55"/>
      <c r="VE200" s="55"/>
      <c r="VF200" s="55"/>
      <c r="VG200" s="55"/>
      <c r="VH200" s="55"/>
      <c r="VI200" s="55"/>
      <c r="VJ200" s="55"/>
      <c r="VK200" s="55"/>
      <c r="VL200" s="55"/>
      <c r="VM200" s="55"/>
      <c r="VN200" s="55"/>
      <c r="VO200" s="55"/>
      <c r="VP200" s="55"/>
      <c r="VQ200" s="55"/>
      <c r="VR200" s="55"/>
      <c r="VS200" s="55"/>
      <c r="VT200" s="55"/>
      <c r="VU200" s="55"/>
      <c r="VV200" s="55"/>
      <c r="VW200" s="55"/>
      <c r="VX200" s="55"/>
      <c r="VY200" s="55"/>
      <c r="VZ200" s="55"/>
      <c r="WA200" s="55"/>
      <c r="WB200" s="55"/>
      <c r="WC200" s="55"/>
      <c r="WD200" s="55"/>
      <c r="WE200" s="55"/>
      <c r="WF200" s="55"/>
      <c r="WG200" s="55"/>
      <c r="WH200" s="55"/>
      <c r="WI200" s="55"/>
      <c r="WJ200" s="55"/>
      <c r="WK200" s="55"/>
      <c r="WL200" s="55"/>
      <c r="WM200" s="55"/>
      <c r="WN200" s="55"/>
      <c r="WO200" s="55"/>
      <c r="WP200" s="55"/>
      <c r="WQ200" s="55"/>
      <c r="WR200" s="55"/>
      <c r="WS200" s="55"/>
      <c r="WT200" s="55"/>
      <c r="WU200" s="55"/>
      <c r="WV200" s="55"/>
      <c r="WW200" s="55"/>
      <c r="WX200" s="55"/>
      <c r="WY200" s="55"/>
      <c r="WZ200" s="55"/>
      <c r="XA200" s="55"/>
      <c r="XB200" s="55"/>
      <c r="XC200" s="55"/>
      <c r="XD200" s="55"/>
      <c r="XE200" s="55"/>
      <c r="XF200" s="55"/>
      <c r="XG200" s="55"/>
      <c r="XH200" s="55"/>
      <c r="XI200" s="55"/>
      <c r="XJ200" s="55"/>
      <c r="XK200" s="55"/>
      <c r="XL200" s="55"/>
      <c r="XM200" s="55"/>
      <c r="XN200" s="55"/>
      <c r="XO200" s="55"/>
      <c r="XP200" s="55"/>
      <c r="XQ200" s="55"/>
      <c r="XR200" s="55"/>
      <c r="XS200" s="55"/>
      <c r="XT200" s="55"/>
      <c r="XU200" s="55"/>
      <c r="XV200" s="55"/>
      <c r="XW200" s="55"/>
      <c r="XX200" s="55"/>
      <c r="XY200" s="55"/>
      <c r="XZ200" s="55"/>
      <c r="YA200" s="55"/>
      <c r="YB200" s="55"/>
      <c r="YC200" s="55"/>
      <c r="YD200" s="55"/>
      <c r="YE200" s="55"/>
      <c r="YF200" s="55"/>
      <c r="YG200" s="55"/>
      <c r="YH200" s="55"/>
      <c r="YI200" s="55"/>
      <c r="YJ200" s="55"/>
      <c r="YK200" s="55"/>
      <c r="YL200" s="55"/>
      <c r="YM200" s="55"/>
      <c r="YN200" s="55"/>
      <c r="YO200" s="55"/>
      <c r="YP200" s="55"/>
      <c r="YQ200" s="55"/>
      <c r="YR200" s="55"/>
      <c r="YS200" s="55"/>
      <c r="YT200" s="55"/>
      <c r="YU200" s="55"/>
      <c r="YV200" s="55"/>
      <c r="YW200" s="55"/>
      <c r="YX200" s="55"/>
      <c r="YY200" s="55"/>
      <c r="YZ200" s="55"/>
      <c r="ZA200" s="55"/>
      <c r="ZB200" s="55"/>
      <c r="ZC200" s="55"/>
      <c r="ZD200" s="55"/>
      <c r="ZE200" s="55"/>
      <c r="ZF200" s="55"/>
      <c r="ZG200" s="55"/>
      <c r="ZH200" s="55"/>
      <c r="ZI200" s="55"/>
      <c r="ZJ200" s="55"/>
      <c r="ZK200" s="55"/>
      <c r="ZL200" s="55"/>
      <c r="ZM200" s="55"/>
      <c r="ZN200" s="55"/>
      <c r="ZO200" s="55"/>
      <c r="ZP200" s="55"/>
      <c r="ZQ200" s="55"/>
      <c r="ZR200" s="55"/>
      <c r="ZS200" s="55"/>
      <c r="ZT200" s="55"/>
      <c r="ZU200" s="55"/>
      <c r="ZV200" s="55"/>
      <c r="ZW200" s="55"/>
      <c r="ZX200" s="55"/>
      <c r="ZY200" s="55"/>
      <c r="ZZ200" s="55"/>
      <c r="AAA200" s="55"/>
      <c r="AAB200" s="55"/>
      <c r="AAC200" s="55"/>
      <c r="AAD200" s="55"/>
      <c r="AAE200" s="55"/>
      <c r="AAF200" s="55"/>
      <c r="AAG200" s="55"/>
      <c r="AAH200" s="55"/>
      <c r="AAI200" s="55"/>
      <c r="AAJ200" s="55"/>
      <c r="AAK200" s="55"/>
      <c r="AAL200" s="55"/>
      <c r="AAM200" s="55"/>
      <c r="AAN200" s="55"/>
      <c r="AAO200" s="55"/>
      <c r="AAP200" s="55"/>
      <c r="AAQ200" s="55"/>
      <c r="AAR200" s="55"/>
      <c r="AAS200" s="55"/>
      <c r="AAT200" s="55"/>
      <c r="AAU200" s="55"/>
      <c r="AAV200" s="55"/>
      <c r="AAW200" s="55"/>
      <c r="AAX200" s="55"/>
      <c r="AAY200" s="55"/>
      <c r="AAZ200" s="55"/>
      <c r="ABA200" s="55"/>
      <c r="ABB200" s="55"/>
      <c r="ABC200" s="55"/>
      <c r="ABD200" s="55"/>
      <c r="ABE200" s="55"/>
      <c r="ABF200" s="55"/>
      <c r="ABG200" s="55"/>
      <c r="ABH200" s="55"/>
      <c r="ABI200" s="55"/>
      <c r="ABJ200" s="55"/>
      <c r="ABK200" s="55"/>
      <c r="ABL200" s="55"/>
      <c r="ABM200" s="55"/>
      <c r="ABN200" s="55"/>
      <c r="ABO200" s="55"/>
      <c r="ABP200" s="55"/>
      <c r="ABQ200" s="55"/>
      <c r="ABR200" s="55"/>
      <c r="ABS200" s="55"/>
      <c r="ABT200" s="55"/>
      <c r="ABU200" s="55"/>
      <c r="ABV200" s="55"/>
      <c r="ABW200" s="55"/>
      <c r="ABX200" s="55"/>
      <c r="ABY200" s="55"/>
      <c r="ABZ200" s="55"/>
      <c r="ACA200" s="55"/>
      <c r="ACB200" s="55"/>
      <c r="ACC200" s="55"/>
      <c r="ACD200" s="55"/>
      <c r="ACE200" s="55"/>
      <c r="ACF200" s="55"/>
      <c r="ACG200" s="55"/>
      <c r="ACH200" s="55"/>
      <c r="ACI200" s="55"/>
      <c r="ACJ200" s="55"/>
      <c r="ACK200" s="55"/>
      <c r="ACL200" s="55"/>
      <c r="ACM200" s="55"/>
      <c r="ACN200" s="55"/>
      <c r="ACO200" s="55"/>
      <c r="ACP200" s="55"/>
      <c r="ACQ200" s="55"/>
      <c r="ACR200" s="55"/>
      <c r="ACS200" s="55"/>
      <c r="ACT200" s="55"/>
      <c r="ACU200" s="55"/>
      <c r="ACV200" s="55"/>
      <c r="ACW200" s="55"/>
      <c r="ACX200" s="55"/>
      <c r="ACY200" s="55"/>
      <c r="ACZ200" s="55"/>
      <c r="ADA200" s="55"/>
    </row>
    <row r="201" spans="1:781" s="55" customFormat="1" ht="24" x14ac:dyDescent="0.3">
      <c r="A201" s="40">
        <v>3</v>
      </c>
      <c r="B201" s="91" t="s">
        <v>657</v>
      </c>
      <c r="C201" s="92" t="s">
        <v>61</v>
      </c>
      <c r="D201" s="93" t="s">
        <v>204</v>
      </c>
      <c r="E201" s="93"/>
      <c r="F201" s="93">
        <v>21</v>
      </c>
      <c r="G201" s="48"/>
      <c r="H201" s="93">
        <v>1</v>
      </c>
      <c r="I201" s="93" t="s">
        <v>41</v>
      </c>
      <c r="J201" s="93" t="s">
        <v>72</v>
      </c>
      <c r="K201" s="94">
        <v>1991</v>
      </c>
      <c r="L201" s="62">
        <v>33473</v>
      </c>
      <c r="M201" s="95">
        <v>75000</v>
      </c>
      <c r="N201" s="96"/>
      <c r="O201" s="96"/>
      <c r="P201" s="52" t="s">
        <v>658</v>
      </c>
      <c r="Q201" s="73" t="s">
        <v>659</v>
      </c>
      <c r="R201" s="31" t="s">
        <v>503</v>
      </c>
      <c r="S201" s="32" t="str">
        <f t="shared" si="41"/>
        <v>Pb Zn</v>
      </c>
      <c r="T201" s="33">
        <v>170</v>
      </c>
      <c r="U201" s="33"/>
      <c r="V201" s="33"/>
      <c r="W201" s="33">
        <v>5.6930213810062691</v>
      </c>
      <c r="X201" s="33">
        <v>1909</v>
      </c>
      <c r="Y201" s="33">
        <v>130</v>
      </c>
      <c r="Z201" s="33" t="s">
        <v>549</v>
      </c>
      <c r="AA201" s="1"/>
      <c r="AB201" s="34">
        <f t="shared" si="42"/>
        <v>3.9543342930942034E-2</v>
      </c>
      <c r="AC201" s="34">
        <f t="shared" si="43"/>
        <v>0</v>
      </c>
      <c r="AD201" s="34">
        <f t="shared" si="44"/>
        <v>0</v>
      </c>
      <c r="AE201" s="34">
        <f t="shared" si="45"/>
        <v>3.9543342930942034E-2</v>
      </c>
      <c r="AF201" s="35"/>
      <c r="AG201" s="35">
        <f t="shared" si="49"/>
        <v>0</v>
      </c>
      <c r="AH201" s="35">
        <f t="shared" si="50"/>
        <v>0</v>
      </c>
      <c r="AI201" s="35">
        <f t="shared" si="51"/>
        <v>3.9543342930942034E-2</v>
      </c>
      <c r="AK201" s="1"/>
      <c r="AL201" s="1"/>
      <c r="AM201" s="1"/>
      <c r="AN201" s="1"/>
      <c r="AO201" s="1"/>
      <c r="AP201" s="1"/>
      <c r="AQ201" s="1"/>
      <c r="AR201" s="1"/>
      <c r="AS201" s="1"/>
      <c r="AT201" s="1"/>
      <c r="AU201" s="1"/>
      <c r="AV201" s="1"/>
      <c r="AW201" s="1"/>
      <c r="AX201" s="1"/>
      <c r="AY201" s="1"/>
      <c r="AZ201" s="1"/>
      <c r="BA201" s="1"/>
      <c r="BB201" s="1"/>
      <c r="BC201" s="1"/>
      <c r="BD201" s="1"/>
      <c r="BE201" s="1"/>
      <c r="BF201" s="1"/>
      <c r="BG201" s="1"/>
      <c r="BH201" s="1"/>
      <c r="BI201" s="1"/>
      <c r="BJ201" s="1"/>
      <c r="BK201" s="1"/>
      <c r="BL201" s="1"/>
      <c r="BM201" s="1"/>
      <c r="BN201" s="1"/>
      <c r="BO201" s="1"/>
      <c r="BP201" s="1"/>
      <c r="BQ201" s="1"/>
      <c r="BR201" s="1"/>
      <c r="BS201" s="1"/>
      <c r="BT201" s="1"/>
      <c r="BU201" s="1"/>
      <c r="BV201" s="1"/>
      <c r="BW201" s="1"/>
      <c r="BX201" s="1"/>
      <c r="BY201" s="1"/>
      <c r="BZ201" s="1"/>
      <c r="CA201" s="1"/>
      <c r="CB201" s="1"/>
      <c r="CC201" s="1"/>
      <c r="CD201" s="1"/>
      <c r="CE201" s="1"/>
      <c r="CF201" s="1"/>
      <c r="CG201" s="1"/>
      <c r="CH201" s="1"/>
      <c r="CI201" s="1"/>
      <c r="CJ201" s="1"/>
      <c r="CK201" s="1"/>
      <c r="CL201" s="1"/>
      <c r="CM201" s="1"/>
      <c r="CN201" s="1"/>
      <c r="CO201" s="1"/>
      <c r="CP201" s="1"/>
      <c r="CQ201" s="1"/>
      <c r="CR201" s="1"/>
      <c r="CS201" s="1"/>
      <c r="CT201" s="1"/>
      <c r="CU201" s="1"/>
      <c r="CV201" s="1"/>
      <c r="CW201" s="1"/>
      <c r="CX201" s="1"/>
      <c r="CY201" s="1"/>
      <c r="CZ201" s="1"/>
      <c r="DA201" s="1"/>
      <c r="DB201" s="1"/>
      <c r="DC201" s="1"/>
      <c r="DD201" s="1"/>
      <c r="DE201" s="1"/>
      <c r="DF201" s="1"/>
      <c r="DG201" s="1"/>
      <c r="DH201" s="1"/>
      <c r="DI201" s="1"/>
      <c r="DJ201" s="1"/>
      <c r="DK201" s="1"/>
      <c r="DL201" s="1"/>
      <c r="DM201" s="1"/>
      <c r="DN201" s="1"/>
      <c r="DO201" s="1"/>
      <c r="DP201" s="1"/>
      <c r="DQ201" s="1"/>
      <c r="DR201" s="1"/>
      <c r="DS201" s="1"/>
      <c r="DT201" s="1"/>
      <c r="DU201" s="1"/>
      <c r="DV201" s="1"/>
      <c r="DW201" s="1"/>
      <c r="DX201" s="1"/>
      <c r="DY201" s="1"/>
      <c r="DZ201" s="1"/>
      <c r="EA201" s="1"/>
      <c r="EB201" s="1"/>
      <c r="EC201" s="1"/>
      <c r="ED201" s="1"/>
      <c r="EE201" s="1"/>
      <c r="EF201" s="1"/>
      <c r="EG201" s="1"/>
      <c r="EH201" s="1"/>
      <c r="EI201" s="1"/>
      <c r="EJ201" s="1"/>
      <c r="EK201" s="1"/>
      <c r="EL201" s="1"/>
      <c r="EM201" s="1"/>
      <c r="EN201" s="1"/>
      <c r="EO201" s="1"/>
      <c r="EP201" s="1"/>
      <c r="EQ201" s="1"/>
      <c r="ER201" s="1"/>
      <c r="ES201" s="1"/>
      <c r="ET201" s="1"/>
      <c r="EU201" s="1"/>
      <c r="EV201" s="1"/>
      <c r="EW201" s="1"/>
      <c r="EX201" s="1"/>
      <c r="EY201" s="1"/>
      <c r="EZ201" s="1"/>
      <c r="FA201" s="1"/>
      <c r="FB201" s="1"/>
      <c r="FC201" s="1"/>
      <c r="FD201" s="1"/>
      <c r="FE201" s="1"/>
      <c r="FF201" s="1"/>
      <c r="FG201" s="1"/>
      <c r="FH201" s="1"/>
      <c r="FI201" s="1"/>
      <c r="FJ201" s="1"/>
      <c r="FK201" s="1"/>
      <c r="FL201" s="1"/>
      <c r="FM201" s="1"/>
      <c r="FN201" s="1"/>
      <c r="FO201" s="1"/>
      <c r="FP201" s="1"/>
      <c r="FQ201" s="1"/>
      <c r="FR201" s="1"/>
      <c r="FS201" s="1"/>
      <c r="FT201" s="1"/>
      <c r="FU201" s="1"/>
      <c r="FV201" s="1"/>
      <c r="FW201" s="1"/>
      <c r="FX201" s="1"/>
      <c r="FY201" s="1"/>
      <c r="FZ201" s="1"/>
      <c r="GA201" s="1"/>
      <c r="GB201" s="1"/>
      <c r="GC201" s="1"/>
      <c r="GD201" s="1"/>
      <c r="GE201" s="1"/>
      <c r="GF201" s="1"/>
      <c r="GG201" s="1"/>
      <c r="GH201" s="1"/>
      <c r="GI201" s="1"/>
      <c r="GJ201" s="1"/>
      <c r="GK201" s="1"/>
      <c r="GL201" s="1"/>
      <c r="GM201" s="1"/>
      <c r="GN201" s="1"/>
      <c r="GO201" s="1"/>
      <c r="GP201" s="1"/>
      <c r="GQ201" s="1"/>
      <c r="GR201" s="1"/>
      <c r="GS201" s="1"/>
      <c r="GT201" s="1"/>
      <c r="GU201" s="1"/>
      <c r="GV201" s="1"/>
      <c r="GW201" s="1"/>
      <c r="GX201" s="1"/>
      <c r="GY201" s="1"/>
      <c r="GZ201" s="1"/>
      <c r="HA201" s="1"/>
      <c r="HB201" s="1"/>
      <c r="HC201" s="1"/>
      <c r="HD201" s="1"/>
      <c r="HE201" s="1"/>
      <c r="HF201" s="1"/>
      <c r="HG201" s="1"/>
      <c r="HH201" s="1"/>
      <c r="HI201" s="1"/>
      <c r="HJ201" s="1"/>
      <c r="HK201" s="1"/>
      <c r="HL201" s="1"/>
      <c r="HM201" s="1"/>
      <c r="HN201" s="1"/>
      <c r="HO201" s="1"/>
      <c r="HP201" s="1"/>
      <c r="HQ201" s="1"/>
      <c r="HR201" s="1"/>
      <c r="HS201" s="1"/>
      <c r="HT201" s="1"/>
      <c r="HU201" s="1"/>
      <c r="HV201" s="1"/>
      <c r="HW201" s="1"/>
      <c r="HX201" s="1"/>
      <c r="HY201" s="1"/>
      <c r="HZ201" s="1"/>
      <c r="IA201" s="1"/>
      <c r="IB201" s="1"/>
      <c r="IC201" s="1"/>
      <c r="ID201" s="1"/>
      <c r="IE201" s="1"/>
      <c r="IF201" s="1"/>
      <c r="IG201" s="1"/>
      <c r="IH201" s="1"/>
      <c r="II201" s="1"/>
      <c r="IJ201" s="1"/>
      <c r="IK201" s="1"/>
      <c r="IL201" s="1"/>
      <c r="IM201" s="1"/>
      <c r="IN201" s="1"/>
      <c r="IO201" s="1"/>
      <c r="IP201" s="1"/>
      <c r="IQ201" s="1"/>
      <c r="IR201" s="1"/>
      <c r="IS201" s="1"/>
      <c r="IT201" s="1"/>
      <c r="IU201" s="1"/>
      <c r="IV201" s="1"/>
      <c r="IW201" s="1"/>
      <c r="IX201" s="1"/>
      <c r="IY201" s="1"/>
      <c r="IZ201" s="1"/>
      <c r="JA201" s="1"/>
      <c r="JB201" s="1"/>
      <c r="JC201" s="1"/>
      <c r="JD201" s="1"/>
      <c r="JE201" s="1"/>
      <c r="JF201" s="1"/>
      <c r="JG201" s="1"/>
      <c r="JH201" s="1"/>
      <c r="JI201" s="1"/>
      <c r="JJ201" s="1"/>
      <c r="JK201" s="1"/>
      <c r="JL201" s="1"/>
      <c r="JM201" s="1"/>
      <c r="JN201" s="1"/>
      <c r="JO201" s="1"/>
      <c r="JP201" s="1"/>
      <c r="JQ201" s="1"/>
      <c r="JR201" s="1"/>
      <c r="JS201" s="1"/>
      <c r="JT201" s="1"/>
      <c r="JU201" s="1"/>
      <c r="JV201" s="1"/>
      <c r="JW201" s="1"/>
      <c r="JX201" s="1"/>
      <c r="JY201" s="1"/>
      <c r="JZ201" s="1"/>
      <c r="KA201" s="1"/>
      <c r="KB201" s="1"/>
      <c r="KC201" s="1"/>
      <c r="KD201" s="1"/>
      <c r="KE201" s="1"/>
      <c r="KF201" s="1"/>
      <c r="KG201" s="1"/>
      <c r="KH201" s="1"/>
      <c r="KI201" s="1"/>
      <c r="KJ201" s="1"/>
      <c r="KK201" s="1"/>
      <c r="KL201" s="1"/>
      <c r="KM201" s="1"/>
      <c r="KN201" s="1"/>
      <c r="KO201" s="1"/>
      <c r="KP201" s="1"/>
      <c r="KQ201" s="1"/>
      <c r="KR201" s="1"/>
      <c r="KS201" s="1"/>
      <c r="KT201" s="1"/>
      <c r="KU201" s="1"/>
      <c r="KV201" s="1"/>
      <c r="KW201" s="1"/>
      <c r="KX201" s="1"/>
      <c r="KY201" s="1"/>
      <c r="KZ201" s="1"/>
      <c r="LA201" s="1"/>
      <c r="LB201" s="1"/>
      <c r="LC201" s="1"/>
      <c r="LD201" s="1"/>
      <c r="LE201" s="1"/>
      <c r="LF201" s="1"/>
      <c r="LG201" s="1"/>
      <c r="LH201" s="1"/>
      <c r="LI201" s="1"/>
      <c r="LJ201" s="1"/>
      <c r="LK201" s="1"/>
      <c r="LL201" s="1"/>
      <c r="LM201" s="1"/>
      <c r="LN201" s="1"/>
      <c r="LO201" s="1"/>
      <c r="LP201" s="1"/>
      <c r="LQ201" s="1"/>
      <c r="LR201" s="1"/>
      <c r="LS201" s="1"/>
      <c r="LT201" s="1"/>
      <c r="LU201" s="1"/>
      <c r="LV201" s="1"/>
      <c r="LW201" s="1"/>
      <c r="LX201" s="1"/>
      <c r="LY201" s="1"/>
      <c r="LZ201" s="1"/>
      <c r="MA201" s="1"/>
      <c r="MB201" s="1"/>
      <c r="MC201" s="1"/>
      <c r="MD201" s="1"/>
      <c r="ME201" s="1"/>
      <c r="MF201" s="1"/>
      <c r="MG201" s="1"/>
      <c r="MH201" s="1"/>
      <c r="MI201" s="1"/>
      <c r="MJ201" s="1"/>
      <c r="MK201" s="1"/>
      <c r="ML201" s="1"/>
      <c r="MM201" s="1"/>
      <c r="MN201" s="1"/>
      <c r="MO201" s="1"/>
      <c r="MP201" s="1"/>
      <c r="MQ201" s="1"/>
      <c r="MR201" s="1"/>
      <c r="MS201" s="1"/>
      <c r="MT201" s="1"/>
      <c r="MU201" s="1"/>
      <c r="MV201" s="1"/>
      <c r="MW201" s="1"/>
      <c r="MX201" s="1"/>
      <c r="MY201" s="1"/>
      <c r="MZ201" s="1"/>
      <c r="NA201" s="1"/>
      <c r="NB201" s="1"/>
      <c r="NC201" s="1"/>
      <c r="ND201" s="1"/>
      <c r="NE201" s="1"/>
      <c r="NF201" s="1"/>
      <c r="NG201" s="1"/>
      <c r="NH201" s="1"/>
      <c r="NI201" s="1"/>
      <c r="NJ201" s="1"/>
      <c r="NK201" s="1"/>
      <c r="NL201" s="1"/>
      <c r="NM201" s="1"/>
      <c r="NN201" s="1"/>
      <c r="NO201" s="1"/>
      <c r="NP201" s="1"/>
      <c r="NQ201" s="1"/>
      <c r="NR201" s="1"/>
      <c r="NS201" s="1"/>
      <c r="NT201" s="1"/>
      <c r="NU201" s="1"/>
      <c r="NV201" s="1"/>
      <c r="NW201" s="1"/>
      <c r="NX201" s="1"/>
      <c r="NY201" s="1"/>
      <c r="NZ201" s="1"/>
      <c r="OA201" s="1"/>
      <c r="OB201" s="1"/>
      <c r="OC201" s="1"/>
      <c r="OD201" s="1"/>
      <c r="OE201" s="1"/>
      <c r="OF201" s="1"/>
      <c r="OG201" s="1"/>
      <c r="OH201" s="1"/>
      <c r="OI201" s="1"/>
      <c r="OJ201" s="1"/>
      <c r="OK201" s="1"/>
      <c r="OL201" s="1"/>
      <c r="OM201" s="1"/>
      <c r="ON201" s="1"/>
      <c r="OO201" s="1"/>
      <c r="OP201" s="1"/>
      <c r="OQ201" s="1"/>
      <c r="OR201" s="1"/>
      <c r="OS201" s="1"/>
      <c r="OT201" s="1"/>
      <c r="OU201" s="1"/>
      <c r="OV201" s="1"/>
      <c r="OW201" s="1"/>
      <c r="OX201" s="1"/>
      <c r="OY201" s="1"/>
      <c r="OZ201" s="1"/>
      <c r="PA201" s="1"/>
      <c r="PB201" s="1"/>
      <c r="PC201" s="1"/>
      <c r="PD201" s="1"/>
      <c r="PE201" s="1"/>
      <c r="PF201" s="1"/>
      <c r="PG201" s="1"/>
      <c r="PH201" s="1"/>
      <c r="PI201" s="1"/>
      <c r="PJ201" s="1"/>
      <c r="PK201" s="1"/>
      <c r="PL201" s="1"/>
      <c r="PM201" s="1"/>
      <c r="PN201" s="1"/>
      <c r="PO201" s="1"/>
      <c r="PP201" s="1"/>
      <c r="PQ201" s="1"/>
      <c r="PR201" s="1"/>
      <c r="PS201" s="1"/>
      <c r="PT201" s="1"/>
      <c r="PU201" s="1"/>
      <c r="PV201" s="1"/>
      <c r="PW201" s="1"/>
      <c r="PX201" s="1"/>
      <c r="PY201" s="1"/>
      <c r="PZ201" s="1"/>
      <c r="QA201" s="1"/>
      <c r="QB201" s="1"/>
      <c r="QC201" s="1"/>
      <c r="QD201" s="1"/>
      <c r="QE201" s="1"/>
      <c r="QF201" s="1"/>
      <c r="QG201" s="1"/>
      <c r="QH201" s="1"/>
      <c r="QI201" s="1"/>
      <c r="QJ201" s="1"/>
      <c r="QK201" s="1"/>
      <c r="QL201" s="1"/>
      <c r="QM201" s="1"/>
      <c r="QN201" s="1"/>
      <c r="QO201" s="1"/>
      <c r="QP201" s="1"/>
      <c r="QQ201" s="1"/>
      <c r="QR201" s="1"/>
      <c r="QS201" s="1"/>
      <c r="QT201" s="1"/>
      <c r="QU201" s="1"/>
      <c r="QV201" s="1"/>
      <c r="QW201" s="1"/>
      <c r="QX201" s="1"/>
      <c r="QY201" s="1"/>
      <c r="QZ201" s="1"/>
      <c r="RA201" s="1"/>
      <c r="RB201" s="1"/>
      <c r="RC201" s="1"/>
      <c r="RD201" s="1"/>
      <c r="RE201" s="1"/>
      <c r="RF201" s="1"/>
      <c r="RG201" s="1"/>
      <c r="RH201" s="1"/>
      <c r="RI201" s="1"/>
      <c r="RJ201" s="1"/>
      <c r="RK201" s="1"/>
      <c r="RL201" s="1"/>
      <c r="RM201" s="1"/>
      <c r="RN201" s="1"/>
      <c r="RO201" s="1"/>
      <c r="RP201" s="1"/>
      <c r="RQ201" s="1"/>
      <c r="RR201" s="1"/>
      <c r="RS201" s="1"/>
      <c r="RT201" s="1"/>
      <c r="RU201" s="1"/>
      <c r="RV201" s="1"/>
      <c r="RW201" s="1"/>
      <c r="RX201" s="1"/>
      <c r="RY201" s="1"/>
      <c r="RZ201" s="1"/>
      <c r="SA201" s="1"/>
      <c r="SB201" s="1"/>
      <c r="SC201" s="1"/>
      <c r="SD201" s="1"/>
      <c r="SE201" s="1"/>
      <c r="SF201" s="1"/>
      <c r="SG201" s="1"/>
      <c r="SH201" s="1"/>
      <c r="SI201" s="1"/>
      <c r="SJ201" s="1"/>
      <c r="SK201" s="1"/>
      <c r="SL201" s="1"/>
      <c r="SM201" s="1"/>
      <c r="SN201" s="1"/>
      <c r="SO201" s="1"/>
      <c r="SP201" s="1"/>
      <c r="SQ201" s="1"/>
      <c r="SR201" s="1"/>
      <c r="SS201" s="1"/>
      <c r="ST201" s="1"/>
      <c r="SU201" s="1"/>
      <c r="SV201" s="1"/>
      <c r="SW201" s="1"/>
      <c r="SX201" s="1"/>
      <c r="SY201" s="1"/>
      <c r="SZ201" s="1"/>
      <c r="TA201" s="1"/>
      <c r="TB201" s="1"/>
      <c r="TC201" s="1"/>
      <c r="TD201" s="1"/>
      <c r="TE201" s="1"/>
      <c r="TF201" s="1"/>
      <c r="TG201" s="1"/>
      <c r="TH201" s="1"/>
      <c r="TI201" s="1"/>
      <c r="TJ201" s="1"/>
      <c r="TK201" s="1"/>
      <c r="TL201" s="1"/>
      <c r="TM201" s="1"/>
      <c r="TN201" s="1"/>
      <c r="TO201" s="1"/>
      <c r="TP201" s="1"/>
      <c r="TQ201" s="1"/>
      <c r="TR201" s="1"/>
      <c r="TS201" s="1"/>
      <c r="TT201" s="1"/>
      <c r="TU201" s="1"/>
      <c r="TV201" s="1"/>
      <c r="TW201" s="1"/>
      <c r="TX201" s="1"/>
      <c r="TY201" s="1"/>
      <c r="TZ201" s="1"/>
      <c r="UA201" s="1"/>
      <c r="UB201" s="1"/>
      <c r="UC201" s="1"/>
      <c r="UD201" s="1"/>
      <c r="UE201" s="1"/>
      <c r="UF201" s="1"/>
      <c r="UG201" s="1"/>
      <c r="UH201" s="1"/>
      <c r="UI201" s="1"/>
      <c r="UJ201" s="1"/>
      <c r="UK201" s="1"/>
      <c r="UL201" s="1"/>
      <c r="UM201" s="1"/>
      <c r="UN201" s="1"/>
      <c r="UO201" s="1"/>
      <c r="UP201" s="1"/>
      <c r="UQ201" s="1"/>
      <c r="UR201" s="1"/>
      <c r="US201" s="1"/>
      <c r="UT201" s="1"/>
      <c r="UU201" s="1"/>
      <c r="UV201" s="1"/>
      <c r="UW201" s="1"/>
      <c r="UX201" s="1"/>
      <c r="UY201" s="1"/>
      <c r="UZ201" s="1"/>
      <c r="VA201" s="1"/>
      <c r="VB201" s="1"/>
      <c r="VC201" s="1"/>
      <c r="VD201" s="1"/>
      <c r="VE201" s="1"/>
      <c r="VF201" s="1"/>
      <c r="VG201" s="1"/>
      <c r="VH201" s="1"/>
      <c r="VI201" s="1"/>
      <c r="VJ201" s="1"/>
      <c r="VK201" s="1"/>
      <c r="VL201" s="1"/>
      <c r="VM201" s="1"/>
      <c r="VN201" s="1"/>
      <c r="VO201" s="1"/>
      <c r="VP201" s="1"/>
      <c r="VQ201" s="1"/>
      <c r="VR201" s="1"/>
      <c r="VS201" s="1"/>
      <c r="VT201" s="1"/>
      <c r="VU201" s="1"/>
      <c r="VV201" s="1"/>
      <c r="VW201" s="1"/>
      <c r="VX201" s="1"/>
      <c r="VY201" s="1"/>
      <c r="VZ201" s="1"/>
      <c r="WA201" s="1"/>
      <c r="WB201" s="1"/>
      <c r="WC201" s="1"/>
      <c r="WD201" s="1"/>
      <c r="WE201" s="1"/>
      <c r="WF201" s="1"/>
      <c r="WG201" s="1"/>
      <c r="WH201" s="1"/>
      <c r="WI201" s="1"/>
      <c r="WJ201" s="1"/>
      <c r="WK201" s="1"/>
      <c r="WL201" s="1"/>
      <c r="WM201" s="1"/>
      <c r="WN201" s="1"/>
      <c r="WO201" s="1"/>
      <c r="WP201" s="1"/>
      <c r="WQ201" s="1"/>
      <c r="WR201" s="1"/>
      <c r="WS201" s="1"/>
      <c r="WT201" s="1"/>
      <c r="WU201" s="1"/>
      <c r="WV201" s="1"/>
      <c r="WW201" s="1"/>
      <c r="WX201" s="1"/>
      <c r="WY201" s="1"/>
      <c r="WZ201" s="1"/>
      <c r="XA201" s="1"/>
      <c r="XB201" s="1"/>
      <c r="XC201" s="1"/>
      <c r="XD201" s="1"/>
      <c r="XE201" s="1"/>
      <c r="XF201" s="1"/>
      <c r="XG201" s="1"/>
      <c r="XH201" s="1"/>
      <c r="XI201" s="1"/>
      <c r="XJ201" s="1"/>
      <c r="XK201" s="1"/>
      <c r="XL201" s="1"/>
      <c r="XM201" s="1"/>
      <c r="XN201" s="1"/>
      <c r="XO201" s="1"/>
      <c r="XP201" s="1"/>
      <c r="XQ201" s="1"/>
      <c r="XR201" s="1"/>
      <c r="XS201" s="1"/>
      <c r="XT201" s="1"/>
      <c r="XU201" s="1"/>
      <c r="XV201" s="1"/>
      <c r="XW201" s="1"/>
      <c r="XX201" s="1"/>
      <c r="XY201" s="1"/>
      <c r="XZ201" s="1"/>
      <c r="YA201" s="1"/>
      <c r="YB201" s="1"/>
      <c r="YC201" s="1"/>
      <c r="YD201" s="1"/>
      <c r="YE201" s="1"/>
      <c r="YF201" s="1"/>
      <c r="YG201" s="1"/>
      <c r="YH201" s="1"/>
      <c r="YI201" s="1"/>
      <c r="YJ201" s="1"/>
      <c r="YK201" s="1"/>
      <c r="YL201" s="1"/>
      <c r="YM201" s="1"/>
      <c r="YN201" s="1"/>
      <c r="YO201" s="1"/>
      <c r="YP201" s="1"/>
      <c r="YQ201" s="1"/>
      <c r="YR201" s="1"/>
      <c r="YS201" s="1"/>
      <c r="YT201" s="1"/>
      <c r="YU201" s="1"/>
      <c r="YV201" s="1"/>
      <c r="YW201" s="1"/>
      <c r="YX201" s="1"/>
      <c r="YY201" s="1"/>
      <c r="YZ201" s="1"/>
      <c r="ZA201" s="1"/>
      <c r="ZB201" s="1"/>
      <c r="ZC201" s="1"/>
      <c r="ZD201" s="1"/>
      <c r="ZE201" s="1"/>
      <c r="ZF201" s="1"/>
      <c r="ZG201" s="1"/>
      <c r="ZH201" s="1"/>
      <c r="ZI201" s="1"/>
      <c r="ZJ201" s="1"/>
      <c r="ZK201" s="1"/>
      <c r="ZL201" s="1"/>
      <c r="ZM201" s="1"/>
      <c r="ZN201" s="1"/>
      <c r="ZO201" s="1"/>
      <c r="ZP201" s="1"/>
      <c r="ZQ201" s="1"/>
      <c r="ZR201" s="1"/>
      <c r="ZS201" s="1"/>
      <c r="ZT201" s="1"/>
      <c r="ZU201" s="1"/>
      <c r="ZV201" s="1"/>
      <c r="ZW201" s="1"/>
      <c r="ZX201" s="1"/>
      <c r="ZY201" s="1"/>
      <c r="ZZ201" s="1"/>
      <c r="AAA201" s="1"/>
      <c r="AAB201" s="1"/>
      <c r="AAC201" s="1"/>
      <c r="AAD201" s="1"/>
      <c r="AAE201" s="1"/>
      <c r="AAF201" s="1"/>
      <c r="AAG201" s="1"/>
      <c r="AAH201" s="1"/>
      <c r="AAI201" s="1"/>
      <c r="AAJ201" s="1"/>
      <c r="AAK201" s="1"/>
      <c r="AAL201" s="1"/>
      <c r="AAM201" s="1"/>
      <c r="AAN201" s="1"/>
      <c r="AAO201" s="1"/>
      <c r="AAP201" s="1"/>
      <c r="AAQ201" s="1"/>
      <c r="AAR201" s="1"/>
      <c r="AAS201" s="1"/>
      <c r="AAT201" s="1"/>
      <c r="AAU201" s="1"/>
      <c r="AAV201" s="1"/>
      <c r="AAW201" s="1"/>
      <c r="AAX201" s="1"/>
      <c r="AAY201" s="1"/>
      <c r="AAZ201" s="1"/>
      <c r="ABA201" s="1"/>
      <c r="ABB201" s="1"/>
      <c r="ABC201" s="1"/>
      <c r="ABD201" s="1"/>
      <c r="ABE201" s="1"/>
      <c r="ABF201" s="1"/>
      <c r="ABG201" s="1"/>
      <c r="ABH201" s="1"/>
      <c r="ABI201" s="1"/>
      <c r="ABJ201" s="1"/>
      <c r="ABK201" s="1"/>
      <c r="ABL201" s="1"/>
      <c r="ABM201" s="1"/>
      <c r="ABN201" s="1"/>
      <c r="ABO201" s="1"/>
      <c r="ABP201" s="1"/>
      <c r="ABQ201" s="1"/>
      <c r="ABR201" s="1"/>
      <c r="ABS201" s="1"/>
      <c r="ABT201" s="1"/>
      <c r="ABU201" s="1"/>
      <c r="ABV201" s="1"/>
      <c r="ABW201" s="1"/>
      <c r="ABX201" s="1"/>
      <c r="ABY201" s="1"/>
      <c r="ABZ201" s="1"/>
      <c r="ACA201" s="1"/>
      <c r="ACB201" s="1"/>
      <c r="ACC201" s="1"/>
      <c r="ACD201" s="1"/>
      <c r="ACE201" s="1"/>
      <c r="ACF201" s="1"/>
      <c r="ACG201" s="1"/>
      <c r="ACH201" s="1"/>
      <c r="ACI201" s="1"/>
      <c r="ACJ201" s="1"/>
      <c r="ACK201" s="1"/>
      <c r="ACL201" s="1"/>
      <c r="ACM201" s="1"/>
      <c r="ACN201" s="1"/>
      <c r="ACO201" s="1"/>
      <c r="ACP201" s="1"/>
      <c r="ACQ201" s="1"/>
      <c r="ACR201" s="1"/>
      <c r="ACS201" s="1"/>
      <c r="ACT201" s="1"/>
      <c r="ACU201" s="1"/>
      <c r="ACV201" s="1"/>
      <c r="ACW201" s="1"/>
      <c r="ACX201" s="1"/>
      <c r="ACY201" s="1"/>
      <c r="ACZ201" s="1"/>
      <c r="ADA201" s="1"/>
    </row>
    <row r="202" spans="1:781" s="55" customFormat="1" ht="36" x14ac:dyDescent="0.3">
      <c r="A202" s="40">
        <v>3</v>
      </c>
      <c r="B202" s="91" t="s">
        <v>660</v>
      </c>
      <c r="C202" s="92" t="s">
        <v>40</v>
      </c>
      <c r="D202" s="93" t="s">
        <v>204</v>
      </c>
      <c r="E202" s="93"/>
      <c r="F202" s="93"/>
      <c r="G202" s="48"/>
      <c r="H202" s="93">
        <v>1</v>
      </c>
      <c r="I202" s="93" t="s">
        <v>41</v>
      </c>
      <c r="J202" s="93" t="s">
        <v>72</v>
      </c>
      <c r="K202" s="94">
        <v>1991</v>
      </c>
      <c r="L202" s="62">
        <v>33242</v>
      </c>
      <c r="M202" s="95">
        <v>8000</v>
      </c>
      <c r="N202" s="96"/>
      <c r="O202" s="96"/>
      <c r="P202" s="52" t="s">
        <v>644</v>
      </c>
      <c r="Q202" s="73" t="s">
        <v>661</v>
      </c>
      <c r="R202" s="31"/>
      <c r="S202" s="32" t="str">
        <f t="shared" si="41"/>
        <v>Cu</v>
      </c>
      <c r="T202" s="33"/>
      <c r="U202" s="33"/>
      <c r="V202" s="33"/>
      <c r="W202" s="33"/>
      <c r="X202" s="33"/>
      <c r="Y202" s="33"/>
      <c r="Z202" s="33"/>
      <c r="AA202" s="1"/>
      <c r="AB202" s="34">
        <f t="shared" si="42"/>
        <v>4.2179565793004836E-3</v>
      </c>
      <c r="AC202" s="34">
        <f t="shared" si="43"/>
        <v>0</v>
      </c>
      <c r="AD202" s="34">
        <f t="shared" si="44"/>
        <v>0</v>
      </c>
      <c r="AE202" s="34">
        <f t="shared" si="45"/>
        <v>4.2179565793004836E-3</v>
      </c>
      <c r="AF202" s="35"/>
      <c r="AG202" s="35">
        <f t="shared" si="49"/>
        <v>0</v>
      </c>
      <c r="AH202" s="35">
        <f t="shared" si="50"/>
        <v>0</v>
      </c>
      <c r="AI202" s="35">
        <f t="shared" si="51"/>
        <v>4.2179565793004836E-3</v>
      </c>
      <c r="AK202" s="1"/>
      <c r="AL202" s="1"/>
      <c r="AM202" s="1"/>
      <c r="AN202" s="1"/>
      <c r="AO202" s="1"/>
      <c r="AP202" s="1"/>
      <c r="AQ202" s="1"/>
      <c r="AR202" s="1"/>
      <c r="AS202" s="1"/>
      <c r="AT202" s="1"/>
      <c r="AU202" s="1"/>
      <c r="AV202" s="1"/>
      <c r="AW202" s="1"/>
      <c r="AX202" s="1"/>
      <c r="AY202" s="1"/>
      <c r="AZ202" s="1"/>
      <c r="BA202" s="1"/>
      <c r="BB202" s="1"/>
      <c r="BC202" s="1"/>
      <c r="BD202" s="1"/>
      <c r="BE202" s="1"/>
      <c r="BF202" s="1"/>
      <c r="BG202" s="1"/>
      <c r="BH202" s="1"/>
      <c r="BI202" s="1"/>
      <c r="BJ202" s="1"/>
      <c r="BK202" s="1"/>
      <c r="BL202" s="1"/>
      <c r="BM202" s="1"/>
      <c r="BN202" s="1"/>
      <c r="BO202" s="1"/>
      <c r="BP202" s="1"/>
      <c r="BQ202" s="1"/>
      <c r="BR202" s="1"/>
      <c r="BS202" s="1"/>
      <c r="BT202" s="1"/>
      <c r="BU202" s="1"/>
      <c r="BV202" s="1"/>
      <c r="BW202" s="1"/>
      <c r="BX202" s="1"/>
      <c r="BY202" s="1"/>
      <c r="BZ202" s="1"/>
      <c r="CA202" s="1"/>
      <c r="CB202" s="1"/>
      <c r="CC202" s="1"/>
      <c r="CD202" s="1"/>
      <c r="CE202" s="1"/>
      <c r="CF202" s="1"/>
      <c r="CG202" s="1"/>
      <c r="CH202" s="1"/>
      <c r="CI202" s="1"/>
      <c r="CJ202" s="1"/>
      <c r="CK202" s="1"/>
      <c r="CL202" s="1"/>
      <c r="CM202" s="1"/>
      <c r="CN202" s="1"/>
      <c r="CO202" s="1"/>
      <c r="CP202" s="1"/>
      <c r="CQ202" s="1"/>
      <c r="CR202" s="1"/>
      <c r="CS202" s="1"/>
      <c r="CT202" s="1"/>
      <c r="CU202" s="1"/>
      <c r="CV202" s="1"/>
      <c r="CW202" s="1"/>
      <c r="CX202" s="1"/>
      <c r="CY202" s="1"/>
      <c r="CZ202" s="1"/>
      <c r="DA202" s="1"/>
      <c r="DB202" s="1"/>
      <c r="DC202" s="1"/>
      <c r="DD202" s="1"/>
      <c r="DE202" s="1"/>
      <c r="DF202" s="1"/>
      <c r="DG202" s="1"/>
      <c r="DH202" s="1"/>
      <c r="DI202" s="1"/>
      <c r="DJ202" s="1"/>
      <c r="DK202" s="1"/>
      <c r="DL202" s="1"/>
      <c r="DM202" s="1"/>
      <c r="DN202" s="1"/>
      <c r="DO202" s="1"/>
      <c r="DP202" s="1"/>
      <c r="DQ202" s="1"/>
      <c r="DR202" s="1"/>
      <c r="DS202" s="1"/>
      <c r="DT202" s="1"/>
      <c r="DU202" s="1"/>
      <c r="DV202" s="1"/>
      <c r="DW202" s="1"/>
      <c r="DX202" s="1"/>
      <c r="DY202" s="1"/>
      <c r="DZ202" s="1"/>
      <c r="EA202" s="1"/>
      <c r="EB202" s="1"/>
      <c r="EC202" s="1"/>
      <c r="ED202" s="1"/>
      <c r="EE202" s="1"/>
      <c r="EF202" s="1"/>
      <c r="EG202" s="1"/>
      <c r="EH202" s="1"/>
      <c r="EI202" s="1"/>
      <c r="EJ202" s="1"/>
      <c r="EK202" s="1"/>
      <c r="EL202" s="1"/>
      <c r="EM202" s="1"/>
      <c r="EN202" s="1"/>
      <c r="EO202" s="1"/>
      <c r="EP202" s="1"/>
      <c r="EQ202" s="1"/>
      <c r="ER202" s="1"/>
      <c r="ES202" s="1"/>
      <c r="ET202" s="1"/>
      <c r="EU202" s="1"/>
      <c r="EV202" s="1"/>
      <c r="EW202" s="1"/>
      <c r="EX202" s="1"/>
      <c r="EY202" s="1"/>
      <c r="EZ202" s="1"/>
      <c r="FA202" s="1"/>
      <c r="FB202" s="1"/>
      <c r="FC202" s="1"/>
      <c r="FD202" s="1"/>
      <c r="FE202" s="1"/>
      <c r="FF202" s="1"/>
      <c r="FG202" s="1"/>
      <c r="FH202" s="1"/>
      <c r="FI202" s="1"/>
      <c r="FJ202" s="1"/>
      <c r="FK202" s="1"/>
      <c r="FL202" s="1"/>
      <c r="FM202" s="1"/>
      <c r="FN202" s="1"/>
      <c r="FO202" s="1"/>
      <c r="FP202" s="1"/>
      <c r="FQ202" s="1"/>
      <c r="FR202" s="1"/>
      <c r="FS202" s="1"/>
      <c r="FT202" s="1"/>
      <c r="FU202" s="1"/>
      <c r="FV202" s="1"/>
      <c r="FW202" s="1"/>
      <c r="FX202" s="1"/>
      <c r="FY202" s="1"/>
      <c r="FZ202" s="1"/>
      <c r="GA202" s="1"/>
      <c r="GB202" s="1"/>
      <c r="GC202" s="1"/>
      <c r="GD202" s="1"/>
      <c r="GE202" s="1"/>
      <c r="GF202" s="1"/>
      <c r="GG202" s="1"/>
      <c r="GH202" s="1"/>
      <c r="GI202" s="1"/>
      <c r="GJ202" s="1"/>
      <c r="GK202" s="1"/>
      <c r="GL202" s="1"/>
      <c r="GM202" s="1"/>
      <c r="GN202" s="1"/>
      <c r="GO202" s="1"/>
      <c r="GP202" s="1"/>
      <c r="GQ202" s="1"/>
      <c r="GR202" s="1"/>
      <c r="GS202" s="1"/>
      <c r="GT202" s="1"/>
      <c r="GU202" s="1"/>
      <c r="GV202" s="1"/>
      <c r="GW202" s="1"/>
      <c r="GX202" s="1"/>
      <c r="GY202" s="1"/>
      <c r="GZ202" s="1"/>
      <c r="HA202" s="1"/>
      <c r="HB202" s="1"/>
      <c r="HC202" s="1"/>
      <c r="HD202" s="1"/>
      <c r="HE202" s="1"/>
      <c r="HF202" s="1"/>
      <c r="HG202" s="1"/>
      <c r="HH202" s="1"/>
      <c r="HI202" s="1"/>
      <c r="HJ202" s="1"/>
      <c r="HK202" s="1"/>
      <c r="HL202" s="1"/>
      <c r="HM202" s="1"/>
      <c r="HN202" s="1"/>
      <c r="HO202" s="1"/>
      <c r="HP202" s="1"/>
      <c r="HQ202" s="1"/>
      <c r="HR202" s="1"/>
      <c r="HS202" s="1"/>
      <c r="HT202" s="1"/>
      <c r="HU202" s="1"/>
      <c r="HV202" s="1"/>
      <c r="HW202" s="1"/>
      <c r="HX202" s="1"/>
      <c r="HY202" s="1"/>
      <c r="HZ202" s="1"/>
      <c r="IA202" s="1"/>
      <c r="IB202" s="1"/>
      <c r="IC202" s="1"/>
      <c r="ID202" s="1"/>
      <c r="IE202" s="1"/>
      <c r="IF202" s="1"/>
      <c r="IG202" s="1"/>
      <c r="IH202" s="1"/>
      <c r="II202" s="1"/>
      <c r="IJ202" s="1"/>
      <c r="IK202" s="1"/>
      <c r="IL202" s="1"/>
      <c r="IM202" s="1"/>
      <c r="IN202" s="1"/>
      <c r="IO202" s="1"/>
      <c r="IP202" s="1"/>
      <c r="IQ202" s="1"/>
      <c r="IR202" s="1"/>
      <c r="IS202" s="1"/>
      <c r="IT202" s="1"/>
      <c r="IU202" s="1"/>
      <c r="IV202" s="1"/>
      <c r="IW202" s="1"/>
      <c r="IX202" s="1"/>
      <c r="IY202" s="1"/>
      <c r="IZ202" s="1"/>
      <c r="JA202" s="1"/>
      <c r="JB202" s="1"/>
      <c r="JC202" s="1"/>
      <c r="JD202" s="1"/>
      <c r="JE202" s="1"/>
      <c r="JF202" s="1"/>
      <c r="JG202" s="1"/>
      <c r="JH202" s="1"/>
      <c r="JI202" s="1"/>
      <c r="JJ202" s="1"/>
      <c r="JK202" s="1"/>
      <c r="JL202" s="1"/>
      <c r="JM202" s="1"/>
      <c r="JN202" s="1"/>
      <c r="JO202" s="1"/>
      <c r="JP202" s="1"/>
      <c r="JQ202" s="1"/>
      <c r="JR202" s="1"/>
      <c r="JS202" s="1"/>
      <c r="JT202" s="1"/>
      <c r="JU202" s="1"/>
      <c r="JV202" s="1"/>
      <c r="JW202" s="1"/>
      <c r="JX202" s="1"/>
      <c r="JY202" s="1"/>
      <c r="JZ202" s="1"/>
      <c r="KA202" s="1"/>
      <c r="KB202" s="1"/>
      <c r="KC202" s="1"/>
      <c r="KD202" s="1"/>
      <c r="KE202" s="1"/>
      <c r="KF202" s="1"/>
      <c r="KG202" s="1"/>
      <c r="KH202" s="1"/>
      <c r="KI202" s="1"/>
      <c r="KJ202" s="1"/>
      <c r="KK202" s="1"/>
      <c r="KL202" s="1"/>
      <c r="KM202" s="1"/>
      <c r="KN202" s="1"/>
      <c r="KO202" s="1"/>
      <c r="KP202" s="1"/>
      <c r="KQ202" s="1"/>
      <c r="KR202" s="1"/>
      <c r="KS202" s="1"/>
      <c r="KT202" s="1"/>
      <c r="KU202" s="1"/>
      <c r="KV202" s="1"/>
      <c r="KW202" s="1"/>
      <c r="KX202" s="1"/>
      <c r="KY202" s="1"/>
      <c r="KZ202" s="1"/>
      <c r="LA202" s="1"/>
      <c r="LB202" s="1"/>
      <c r="LC202" s="1"/>
      <c r="LD202" s="1"/>
      <c r="LE202" s="1"/>
      <c r="LF202" s="1"/>
      <c r="LG202" s="1"/>
      <c r="LH202" s="1"/>
      <c r="LI202" s="1"/>
      <c r="LJ202" s="1"/>
      <c r="LK202" s="1"/>
      <c r="LL202" s="1"/>
      <c r="LM202" s="1"/>
      <c r="LN202" s="1"/>
      <c r="LO202" s="1"/>
      <c r="LP202" s="1"/>
      <c r="LQ202" s="1"/>
      <c r="LR202" s="1"/>
      <c r="LS202" s="1"/>
      <c r="LT202" s="1"/>
      <c r="LU202" s="1"/>
      <c r="LV202" s="1"/>
      <c r="LW202" s="1"/>
      <c r="LX202" s="1"/>
      <c r="LY202" s="1"/>
      <c r="LZ202" s="1"/>
      <c r="MA202" s="1"/>
      <c r="MB202" s="1"/>
      <c r="MC202" s="1"/>
      <c r="MD202" s="1"/>
      <c r="ME202" s="1"/>
      <c r="MF202" s="1"/>
      <c r="MG202" s="1"/>
      <c r="MH202" s="1"/>
      <c r="MI202" s="1"/>
      <c r="MJ202" s="1"/>
      <c r="MK202" s="1"/>
      <c r="ML202" s="1"/>
      <c r="MM202" s="1"/>
      <c r="MN202" s="1"/>
      <c r="MO202" s="1"/>
      <c r="MP202" s="1"/>
      <c r="MQ202" s="1"/>
      <c r="MR202" s="1"/>
      <c r="MS202" s="1"/>
      <c r="MT202" s="1"/>
      <c r="MU202" s="1"/>
      <c r="MV202" s="1"/>
      <c r="MW202" s="1"/>
      <c r="MX202" s="1"/>
      <c r="MY202" s="1"/>
      <c r="MZ202" s="1"/>
      <c r="NA202" s="1"/>
      <c r="NB202" s="1"/>
      <c r="NC202" s="1"/>
      <c r="ND202" s="1"/>
      <c r="NE202" s="1"/>
      <c r="NF202" s="1"/>
      <c r="NG202" s="1"/>
      <c r="NH202" s="1"/>
      <c r="NI202" s="1"/>
      <c r="NJ202" s="1"/>
      <c r="NK202" s="1"/>
      <c r="NL202" s="1"/>
      <c r="NM202" s="1"/>
      <c r="NN202" s="1"/>
      <c r="NO202" s="1"/>
      <c r="NP202" s="1"/>
      <c r="NQ202" s="1"/>
      <c r="NR202" s="1"/>
      <c r="NS202" s="1"/>
      <c r="NT202" s="1"/>
      <c r="NU202" s="1"/>
      <c r="NV202" s="1"/>
      <c r="NW202" s="1"/>
      <c r="NX202" s="1"/>
      <c r="NY202" s="1"/>
      <c r="NZ202" s="1"/>
      <c r="OA202" s="1"/>
      <c r="OB202" s="1"/>
      <c r="OC202" s="1"/>
      <c r="OD202" s="1"/>
      <c r="OE202" s="1"/>
      <c r="OF202" s="1"/>
      <c r="OG202" s="1"/>
      <c r="OH202" s="1"/>
      <c r="OI202" s="1"/>
      <c r="OJ202" s="1"/>
      <c r="OK202" s="1"/>
      <c r="OL202" s="1"/>
      <c r="OM202" s="1"/>
      <c r="ON202" s="1"/>
      <c r="OO202" s="1"/>
      <c r="OP202" s="1"/>
      <c r="OQ202" s="1"/>
      <c r="OR202" s="1"/>
      <c r="OS202" s="1"/>
      <c r="OT202" s="1"/>
      <c r="OU202" s="1"/>
      <c r="OV202" s="1"/>
      <c r="OW202" s="1"/>
      <c r="OX202" s="1"/>
      <c r="OY202" s="1"/>
      <c r="OZ202" s="1"/>
      <c r="PA202" s="1"/>
      <c r="PB202" s="1"/>
      <c r="PC202" s="1"/>
      <c r="PD202" s="1"/>
      <c r="PE202" s="1"/>
      <c r="PF202" s="1"/>
      <c r="PG202" s="1"/>
      <c r="PH202" s="1"/>
      <c r="PI202" s="1"/>
      <c r="PJ202" s="1"/>
      <c r="PK202" s="1"/>
      <c r="PL202" s="1"/>
      <c r="PM202" s="1"/>
      <c r="PN202" s="1"/>
      <c r="PO202" s="1"/>
      <c r="PP202" s="1"/>
      <c r="PQ202" s="1"/>
      <c r="PR202" s="1"/>
      <c r="PS202" s="1"/>
      <c r="PT202" s="1"/>
      <c r="PU202" s="1"/>
      <c r="PV202" s="1"/>
      <c r="PW202" s="1"/>
      <c r="PX202" s="1"/>
      <c r="PY202" s="1"/>
      <c r="PZ202" s="1"/>
      <c r="QA202" s="1"/>
      <c r="QB202" s="1"/>
      <c r="QC202" s="1"/>
      <c r="QD202" s="1"/>
      <c r="QE202" s="1"/>
      <c r="QF202" s="1"/>
      <c r="QG202" s="1"/>
      <c r="QH202" s="1"/>
      <c r="QI202" s="1"/>
      <c r="QJ202" s="1"/>
      <c r="QK202" s="1"/>
      <c r="QL202" s="1"/>
      <c r="QM202" s="1"/>
      <c r="QN202" s="1"/>
      <c r="QO202" s="1"/>
      <c r="QP202" s="1"/>
      <c r="QQ202" s="1"/>
      <c r="QR202" s="1"/>
      <c r="QS202" s="1"/>
      <c r="QT202" s="1"/>
      <c r="QU202" s="1"/>
      <c r="QV202" s="1"/>
      <c r="QW202" s="1"/>
      <c r="QX202" s="1"/>
      <c r="QY202" s="1"/>
      <c r="QZ202" s="1"/>
      <c r="RA202" s="1"/>
      <c r="RB202" s="1"/>
      <c r="RC202" s="1"/>
      <c r="RD202" s="1"/>
      <c r="RE202" s="1"/>
      <c r="RF202" s="1"/>
      <c r="RG202" s="1"/>
      <c r="RH202" s="1"/>
      <c r="RI202" s="1"/>
      <c r="RJ202" s="1"/>
      <c r="RK202" s="1"/>
      <c r="RL202" s="1"/>
      <c r="RM202" s="1"/>
      <c r="RN202" s="1"/>
      <c r="RO202" s="1"/>
      <c r="RP202" s="1"/>
      <c r="RQ202" s="1"/>
      <c r="RR202" s="1"/>
      <c r="RS202" s="1"/>
      <c r="RT202" s="1"/>
      <c r="RU202" s="1"/>
      <c r="RV202" s="1"/>
      <c r="RW202" s="1"/>
      <c r="RX202" s="1"/>
      <c r="RY202" s="1"/>
      <c r="RZ202" s="1"/>
      <c r="SA202" s="1"/>
      <c r="SB202" s="1"/>
      <c r="SC202" s="1"/>
      <c r="SD202" s="1"/>
      <c r="SE202" s="1"/>
      <c r="SF202" s="1"/>
      <c r="SG202" s="1"/>
      <c r="SH202" s="1"/>
      <c r="SI202" s="1"/>
      <c r="SJ202" s="1"/>
      <c r="SK202" s="1"/>
      <c r="SL202" s="1"/>
      <c r="SM202" s="1"/>
      <c r="SN202" s="1"/>
      <c r="SO202" s="1"/>
      <c r="SP202" s="1"/>
      <c r="SQ202" s="1"/>
      <c r="SR202" s="1"/>
      <c r="SS202" s="1"/>
      <c r="ST202" s="1"/>
      <c r="SU202" s="1"/>
      <c r="SV202" s="1"/>
      <c r="SW202" s="1"/>
      <c r="SX202" s="1"/>
      <c r="SY202" s="1"/>
      <c r="SZ202" s="1"/>
      <c r="TA202" s="1"/>
      <c r="TB202" s="1"/>
      <c r="TC202" s="1"/>
      <c r="TD202" s="1"/>
      <c r="TE202" s="1"/>
      <c r="TF202" s="1"/>
      <c r="TG202" s="1"/>
      <c r="TH202" s="1"/>
      <c r="TI202" s="1"/>
      <c r="TJ202" s="1"/>
      <c r="TK202" s="1"/>
      <c r="TL202" s="1"/>
      <c r="TM202" s="1"/>
      <c r="TN202" s="1"/>
      <c r="TO202" s="1"/>
      <c r="TP202" s="1"/>
      <c r="TQ202" s="1"/>
      <c r="TR202" s="1"/>
      <c r="TS202" s="1"/>
      <c r="TT202" s="1"/>
      <c r="TU202" s="1"/>
      <c r="TV202" s="1"/>
      <c r="TW202" s="1"/>
      <c r="TX202" s="1"/>
      <c r="TY202" s="1"/>
      <c r="TZ202" s="1"/>
      <c r="UA202" s="1"/>
      <c r="UB202" s="1"/>
      <c r="UC202" s="1"/>
      <c r="UD202" s="1"/>
      <c r="UE202" s="1"/>
      <c r="UF202" s="1"/>
      <c r="UG202" s="1"/>
      <c r="UH202" s="1"/>
      <c r="UI202" s="1"/>
      <c r="UJ202" s="1"/>
      <c r="UK202" s="1"/>
      <c r="UL202" s="1"/>
      <c r="UM202" s="1"/>
      <c r="UN202" s="1"/>
      <c r="UO202" s="1"/>
      <c r="UP202" s="1"/>
      <c r="UQ202" s="1"/>
      <c r="UR202" s="1"/>
      <c r="US202" s="1"/>
      <c r="UT202" s="1"/>
      <c r="UU202" s="1"/>
      <c r="UV202" s="1"/>
      <c r="UW202" s="1"/>
      <c r="UX202" s="1"/>
      <c r="UY202" s="1"/>
      <c r="UZ202" s="1"/>
      <c r="VA202" s="1"/>
      <c r="VB202" s="1"/>
      <c r="VC202" s="1"/>
      <c r="VD202" s="1"/>
      <c r="VE202" s="1"/>
      <c r="VF202" s="1"/>
      <c r="VG202" s="1"/>
      <c r="VH202" s="1"/>
      <c r="VI202" s="1"/>
      <c r="VJ202" s="1"/>
      <c r="VK202" s="1"/>
      <c r="VL202" s="1"/>
      <c r="VM202" s="1"/>
      <c r="VN202" s="1"/>
      <c r="VO202" s="1"/>
      <c r="VP202" s="1"/>
      <c r="VQ202" s="1"/>
      <c r="VR202" s="1"/>
      <c r="VS202" s="1"/>
      <c r="VT202" s="1"/>
      <c r="VU202" s="1"/>
      <c r="VV202" s="1"/>
      <c r="VW202" s="1"/>
      <c r="VX202" s="1"/>
      <c r="VY202" s="1"/>
      <c r="VZ202" s="1"/>
      <c r="WA202" s="1"/>
      <c r="WB202" s="1"/>
      <c r="WC202" s="1"/>
      <c r="WD202" s="1"/>
      <c r="WE202" s="1"/>
      <c r="WF202" s="1"/>
      <c r="WG202" s="1"/>
      <c r="WH202" s="1"/>
      <c r="WI202" s="1"/>
      <c r="WJ202" s="1"/>
      <c r="WK202" s="1"/>
      <c r="WL202" s="1"/>
      <c r="WM202" s="1"/>
      <c r="WN202" s="1"/>
      <c r="WO202" s="1"/>
      <c r="WP202" s="1"/>
      <c r="WQ202" s="1"/>
      <c r="WR202" s="1"/>
      <c r="WS202" s="1"/>
      <c r="WT202" s="1"/>
      <c r="WU202" s="1"/>
      <c r="WV202" s="1"/>
      <c r="WW202" s="1"/>
      <c r="WX202" s="1"/>
      <c r="WY202" s="1"/>
      <c r="WZ202" s="1"/>
      <c r="XA202" s="1"/>
      <c r="XB202" s="1"/>
      <c r="XC202" s="1"/>
      <c r="XD202" s="1"/>
      <c r="XE202" s="1"/>
      <c r="XF202" s="1"/>
      <c r="XG202" s="1"/>
      <c r="XH202" s="1"/>
      <c r="XI202" s="1"/>
      <c r="XJ202" s="1"/>
      <c r="XK202" s="1"/>
      <c r="XL202" s="1"/>
      <c r="XM202" s="1"/>
      <c r="XN202" s="1"/>
      <c r="XO202" s="1"/>
      <c r="XP202" s="1"/>
      <c r="XQ202" s="1"/>
      <c r="XR202" s="1"/>
      <c r="XS202" s="1"/>
      <c r="XT202" s="1"/>
      <c r="XU202" s="1"/>
      <c r="XV202" s="1"/>
      <c r="XW202" s="1"/>
      <c r="XX202" s="1"/>
      <c r="XY202" s="1"/>
      <c r="XZ202" s="1"/>
      <c r="YA202" s="1"/>
      <c r="YB202" s="1"/>
      <c r="YC202" s="1"/>
      <c r="YD202" s="1"/>
      <c r="YE202" s="1"/>
      <c r="YF202" s="1"/>
      <c r="YG202" s="1"/>
      <c r="YH202" s="1"/>
      <c r="YI202" s="1"/>
      <c r="YJ202" s="1"/>
      <c r="YK202" s="1"/>
      <c r="YL202" s="1"/>
      <c r="YM202" s="1"/>
      <c r="YN202" s="1"/>
      <c r="YO202" s="1"/>
      <c r="YP202" s="1"/>
      <c r="YQ202" s="1"/>
      <c r="YR202" s="1"/>
      <c r="YS202" s="1"/>
      <c r="YT202" s="1"/>
      <c r="YU202" s="1"/>
      <c r="YV202" s="1"/>
      <c r="YW202" s="1"/>
      <c r="YX202" s="1"/>
      <c r="YY202" s="1"/>
      <c r="YZ202" s="1"/>
      <c r="ZA202" s="1"/>
      <c r="ZB202" s="1"/>
      <c r="ZC202" s="1"/>
      <c r="ZD202" s="1"/>
      <c r="ZE202" s="1"/>
      <c r="ZF202" s="1"/>
      <c r="ZG202" s="1"/>
      <c r="ZH202" s="1"/>
      <c r="ZI202" s="1"/>
      <c r="ZJ202" s="1"/>
      <c r="ZK202" s="1"/>
      <c r="ZL202" s="1"/>
      <c r="ZM202" s="1"/>
      <c r="ZN202" s="1"/>
      <c r="ZO202" s="1"/>
      <c r="ZP202" s="1"/>
      <c r="ZQ202" s="1"/>
      <c r="ZR202" s="1"/>
      <c r="ZS202" s="1"/>
      <c r="ZT202" s="1"/>
      <c r="ZU202" s="1"/>
      <c r="ZV202" s="1"/>
      <c r="ZW202" s="1"/>
      <c r="ZX202" s="1"/>
      <c r="ZY202" s="1"/>
      <c r="ZZ202" s="1"/>
      <c r="AAA202" s="1"/>
      <c r="AAB202" s="1"/>
      <c r="AAC202" s="1"/>
      <c r="AAD202" s="1"/>
      <c r="AAE202" s="1"/>
      <c r="AAF202" s="1"/>
      <c r="AAG202" s="1"/>
      <c r="AAH202" s="1"/>
      <c r="AAI202" s="1"/>
      <c r="AAJ202" s="1"/>
      <c r="AAK202" s="1"/>
      <c r="AAL202" s="1"/>
      <c r="AAM202" s="1"/>
      <c r="AAN202" s="1"/>
      <c r="AAO202" s="1"/>
      <c r="AAP202" s="1"/>
      <c r="AAQ202" s="1"/>
      <c r="AAR202" s="1"/>
      <c r="AAS202" s="1"/>
      <c r="AAT202" s="1"/>
      <c r="AAU202" s="1"/>
      <c r="AAV202" s="1"/>
      <c r="AAW202" s="1"/>
      <c r="AAX202" s="1"/>
      <c r="AAY202" s="1"/>
      <c r="AAZ202" s="1"/>
      <c r="ABA202" s="1"/>
      <c r="ABB202" s="1"/>
      <c r="ABC202" s="1"/>
      <c r="ABD202" s="1"/>
      <c r="ABE202" s="1"/>
      <c r="ABF202" s="1"/>
      <c r="ABG202" s="1"/>
      <c r="ABH202" s="1"/>
      <c r="ABI202" s="1"/>
      <c r="ABJ202" s="1"/>
      <c r="ABK202" s="1"/>
      <c r="ABL202" s="1"/>
      <c r="ABM202" s="1"/>
      <c r="ABN202" s="1"/>
      <c r="ABO202" s="1"/>
      <c r="ABP202" s="1"/>
      <c r="ABQ202" s="1"/>
      <c r="ABR202" s="1"/>
      <c r="ABS202" s="1"/>
      <c r="ABT202" s="1"/>
      <c r="ABU202" s="1"/>
      <c r="ABV202" s="1"/>
      <c r="ABW202" s="1"/>
      <c r="ABX202" s="1"/>
      <c r="ABY202" s="1"/>
      <c r="ABZ202" s="1"/>
      <c r="ACA202" s="1"/>
      <c r="ACB202" s="1"/>
      <c r="ACC202" s="1"/>
      <c r="ACD202" s="1"/>
      <c r="ACE202" s="1"/>
      <c r="ACF202" s="1"/>
      <c r="ACG202" s="1"/>
      <c r="ACH202" s="1"/>
      <c r="ACI202" s="1"/>
      <c r="ACJ202" s="1"/>
      <c r="ACK202" s="1"/>
      <c r="ACL202" s="1"/>
      <c r="ACM202" s="1"/>
      <c r="ACN202" s="1"/>
      <c r="ACO202" s="1"/>
      <c r="ACP202" s="1"/>
      <c r="ACQ202" s="1"/>
      <c r="ACR202" s="1"/>
      <c r="ACS202" s="1"/>
      <c r="ACT202" s="1"/>
      <c r="ACU202" s="1"/>
      <c r="ACV202" s="1"/>
      <c r="ACW202" s="1"/>
      <c r="ACX202" s="1"/>
      <c r="ACY202" s="1"/>
      <c r="ACZ202" s="1"/>
      <c r="ADA202" s="1"/>
    </row>
    <row r="203" spans="1:781" s="1" customFormat="1" ht="24" x14ac:dyDescent="0.3">
      <c r="A203" s="42">
        <v>2</v>
      </c>
      <c r="B203" s="91" t="s">
        <v>662</v>
      </c>
      <c r="C203" s="92" t="s">
        <v>65</v>
      </c>
      <c r="D203" s="93"/>
      <c r="E203" s="93"/>
      <c r="F203" s="93"/>
      <c r="G203" s="48"/>
      <c r="H203" s="93">
        <v>1</v>
      </c>
      <c r="I203" s="93" t="s">
        <v>41</v>
      </c>
      <c r="J203" s="93" t="s">
        <v>235</v>
      </c>
      <c r="K203" s="94">
        <v>1990</v>
      </c>
      <c r="L203" s="62">
        <v>33178</v>
      </c>
      <c r="M203" s="95">
        <v>41639.51</v>
      </c>
      <c r="N203" s="96">
        <v>80</v>
      </c>
      <c r="O203" s="96"/>
      <c r="P203" s="52" t="s">
        <v>663</v>
      </c>
      <c r="Q203" s="73" t="s">
        <v>664</v>
      </c>
      <c r="R203" s="31"/>
      <c r="S203" s="32" t="str">
        <f t="shared" si="41"/>
        <v>Au</v>
      </c>
      <c r="T203" s="33"/>
      <c r="U203" s="33"/>
      <c r="V203" s="33"/>
      <c r="W203" s="33"/>
      <c r="X203" s="33"/>
      <c r="Y203" s="33"/>
      <c r="Z203" s="33"/>
      <c r="AB203" s="34">
        <f t="shared" si="42"/>
        <v>2.1954205645418536E-2</v>
      </c>
      <c r="AC203" s="34">
        <f t="shared" si="43"/>
        <v>2.0512820512820511</v>
      </c>
      <c r="AD203" s="34">
        <f t="shared" si="44"/>
        <v>0</v>
      </c>
      <c r="AE203" s="34">
        <f t="shared" si="45"/>
        <v>2.0732362569274696</v>
      </c>
      <c r="AF203" s="35"/>
      <c r="AG203" s="35">
        <f t="shared" si="49"/>
        <v>0</v>
      </c>
      <c r="AH203" s="35">
        <f t="shared" si="50"/>
        <v>2.0732362569274696</v>
      </c>
      <c r="AI203" s="35">
        <f t="shared" si="51"/>
        <v>0</v>
      </c>
    </row>
    <row r="204" spans="1:781" s="1" customFormat="1" ht="48" x14ac:dyDescent="0.3">
      <c r="A204" s="42">
        <v>2</v>
      </c>
      <c r="B204" s="91" t="s">
        <v>665</v>
      </c>
      <c r="C204" s="92" t="s">
        <v>666</v>
      </c>
      <c r="D204" s="93"/>
      <c r="E204" s="93"/>
      <c r="F204" s="93"/>
      <c r="G204" s="48"/>
      <c r="H204" s="93">
        <v>1</v>
      </c>
      <c r="I204" s="93" t="s">
        <v>41</v>
      </c>
      <c r="J204" s="93" t="s">
        <v>235</v>
      </c>
      <c r="K204" s="94">
        <v>1990</v>
      </c>
      <c r="L204" s="62">
        <v>33163</v>
      </c>
      <c r="M204" s="95">
        <v>190000</v>
      </c>
      <c r="N204" s="96">
        <v>168</v>
      </c>
      <c r="O204" s="96"/>
      <c r="P204" s="52" t="s">
        <v>667</v>
      </c>
      <c r="Q204" s="73" t="s">
        <v>668</v>
      </c>
      <c r="R204" s="31"/>
      <c r="S204" s="32" t="str">
        <f t="shared" si="41"/>
        <v>Pb</v>
      </c>
      <c r="T204" s="33"/>
      <c r="U204" s="33"/>
      <c r="V204" s="33"/>
      <c r="W204" s="33"/>
      <c r="X204" s="33"/>
      <c r="Y204" s="33"/>
      <c r="Z204" s="33"/>
      <c r="AB204" s="34">
        <f t="shared" si="42"/>
        <v>0.10017646875838648</v>
      </c>
      <c r="AC204" s="34">
        <f t="shared" si="43"/>
        <v>4.3076923076923075</v>
      </c>
      <c r="AD204" s="34">
        <f t="shared" si="44"/>
        <v>0</v>
      </c>
      <c r="AE204" s="34">
        <f t="shared" si="45"/>
        <v>4.4078687764506936</v>
      </c>
      <c r="AF204" s="35"/>
      <c r="AG204" s="35">
        <f t="shared" si="49"/>
        <v>0</v>
      </c>
      <c r="AH204" s="35">
        <f t="shared" si="50"/>
        <v>4.4078687764506936</v>
      </c>
      <c r="AI204" s="35">
        <f t="shared" si="51"/>
        <v>0</v>
      </c>
    </row>
    <row r="205" spans="1:781" s="1" customFormat="1" ht="15.6" x14ac:dyDescent="0.3">
      <c r="A205" s="40">
        <v>3</v>
      </c>
      <c r="B205" s="21" t="s">
        <v>669</v>
      </c>
      <c r="C205" s="22" t="s">
        <v>670</v>
      </c>
      <c r="D205" s="23" t="s">
        <v>204</v>
      </c>
      <c r="E205" s="23" t="s">
        <v>356</v>
      </c>
      <c r="F205" s="23">
        <v>3</v>
      </c>
      <c r="G205" s="74"/>
      <c r="H205" s="23">
        <v>1</v>
      </c>
      <c r="I205" s="23" t="s">
        <v>71</v>
      </c>
      <c r="J205" s="23" t="s">
        <v>386</v>
      </c>
      <c r="K205" s="25">
        <v>1989</v>
      </c>
      <c r="L205" s="26">
        <v>32798</v>
      </c>
      <c r="M205" s="27"/>
      <c r="N205" s="28"/>
      <c r="O205" s="28"/>
      <c r="P205" s="29" t="s">
        <v>593</v>
      </c>
      <c r="Q205" s="30"/>
      <c r="R205" s="31" t="s">
        <v>424</v>
      </c>
      <c r="S205" s="32" t="str">
        <f t="shared" si="41"/>
        <v>Na</v>
      </c>
      <c r="T205" s="33"/>
      <c r="U205" s="33"/>
      <c r="V205" s="33"/>
      <c r="W205" s="33"/>
      <c r="X205" s="33"/>
      <c r="Y205" s="33"/>
      <c r="Z205" s="33"/>
      <c r="AB205" s="34">
        <f t="shared" si="42"/>
        <v>0</v>
      </c>
      <c r="AC205" s="34">
        <f t="shared" si="43"/>
        <v>0</v>
      </c>
      <c r="AD205" s="34">
        <f t="shared" si="44"/>
        <v>0</v>
      </c>
      <c r="AE205" s="34">
        <f t="shared" si="45"/>
        <v>0</v>
      </c>
      <c r="AF205" s="35"/>
      <c r="AG205" s="35">
        <f t="shared" si="49"/>
        <v>0</v>
      </c>
      <c r="AH205" s="35">
        <f t="shared" si="50"/>
        <v>0</v>
      </c>
      <c r="AI205" s="35">
        <f t="shared" si="51"/>
        <v>0</v>
      </c>
    </row>
    <row r="206" spans="1:781" s="1" customFormat="1" ht="15.6" x14ac:dyDescent="0.3">
      <c r="A206" s="40">
        <v>3</v>
      </c>
      <c r="B206" s="21" t="s">
        <v>671</v>
      </c>
      <c r="C206" s="22" t="s">
        <v>129</v>
      </c>
      <c r="D206" s="23" t="s">
        <v>204</v>
      </c>
      <c r="E206" s="23" t="s">
        <v>356</v>
      </c>
      <c r="F206" s="23">
        <v>9</v>
      </c>
      <c r="G206" s="74">
        <v>74000</v>
      </c>
      <c r="H206" s="23">
        <v>1</v>
      </c>
      <c r="I206" s="23" t="s">
        <v>41</v>
      </c>
      <c r="J206" s="23" t="s">
        <v>72</v>
      </c>
      <c r="K206" s="25">
        <v>1989</v>
      </c>
      <c r="L206" s="90">
        <v>32745</v>
      </c>
      <c r="M206" s="27">
        <v>38000</v>
      </c>
      <c r="N206" s="28">
        <v>0.1</v>
      </c>
      <c r="O206" s="28"/>
      <c r="P206" s="29" t="s">
        <v>672</v>
      </c>
      <c r="Q206" s="30"/>
      <c r="R206" s="31" t="s">
        <v>424</v>
      </c>
      <c r="S206" s="32" t="str">
        <f t="shared" si="41"/>
        <v>Sand</v>
      </c>
      <c r="T206" s="33"/>
      <c r="U206" s="33"/>
      <c r="V206" s="33"/>
      <c r="W206" s="33"/>
      <c r="X206" s="33"/>
      <c r="Y206" s="33"/>
      <c r="Z206" s="33"/>
      <c r="AB206" s="34">
        <f>M206/1896653</f>
        <v>2.0035293751677296E-2</v>
      </c>
      <c r="AC206" s="34">
        <f>N206/39</f>
        <v>2.5641025641025641E-3</v>
      </c>
      <c r="AD206" s="34">
        <f>O206/14</f>
        <v>0</v>
      </c>
      <c r="AE206" s="34">
        <f>SUM(AB206:AD206)</f>
        <v>2.2599396315779861E-2</v>
      </c>
      <c r="AF206" s="35"/>
      <c r="AG206" s="35">
        <f t="shared" si="49"/>
        <v>0</v>
      </c>
      <c r="AH206" s="35">
        <f t="shared" si="50"/>
        <v>0</v>
      </c>
      <c r="AI206" s="35">
        <f t="shared" si="51"/>
        <v>2.2599396315779861E-2</v>
      </c>
    </row>
    <row r="207" spans="1:781" s="1" customFormat="1" ht="15.6" x14ac:dyDescent="0.3">
      <c r="A207" s="40">
        <v>3</v>
      </c>
      <c r="B207" s="21" t="s">
        <v>673</v>
      </c>
      <c r="C207" s="22" t="s">
        <v>674</v>
      </c>
      <c r="D207" s="23" t="s">
        <v>123</v>
      </c>
      <c r="E207" s="23" t="s">
        <v>356</v>
      </c>
      <c r="F207" s="23">
        <v>9</v>
      </c>
      <c r="G207" s="74">
        <v>37000</v>
      </c>
      <c r="H207" s="23">
        <v>1</v>
      </c>
      <c r="I207" s="23" t="s">
        <v>71</v>
      </c>
      <c r="J207" s="23" t="s">
        <v>42</v>
      </c>
      <c r="K207" s="25">
        <v>1989</v>
      </c>
      <c r="L207" s="26">
        <v>32725</v>
      </c>
      <c r="M207" s="27">
        <v>100</v>
      </c>
      <c r="N207" s="28"/>
      <c r="O207" s="28"/>
      <c r="P207" s="29" t="s">
        <v>593</v>
      </c>
      <c r="Q207" s="30"/>
      <c r="R207" s="31"/>
      <c r="S207" s="32" t="str">
        <f t="shared" si="41"/>
        <v>Ag Pb</v>
      </c>
      <c r="T207" s="33"/>
      <c r="U207" s="33"/>
      <c r="V207" s="33"/>
      <c r="W207" s="33"/>
      <c r="X207" s="33"/>
      <c r="Y207" s="33"/>
      <c r="Z207" s="33"/>
      <c r="AB207" s="34">
        <f t="shared" si="42"/>
        <v>5.2724457241256046E-5</v>
      </c>
      <c r="AC207" s="34">
        <f t="shared" si="43"/>
        <v>0</v>
      </c>
      <c r="AD207" s="34">
        <f t="shared" si="44"/>
        <v>0</v>
      </c>
      <c r="AE207" s="34">
        <f t="shared" si="45"/>
        <v>5.2724457241256046E-5</v>
      </c>
      <c r="AF207" s="35"/>
      <c r="AG207" s="35">
        <f t="shared" si="49"/>
        <v>0</v>
      </c>
      <c r="AH207" s="35">
        <f t="shared" si="50"/>
        <v>0</v>
      </c>
      <c r="AI207" s="35">
        <f t="shared" si="51"/>
        <v>5.2724457241256046E-5</v>
      </c>
    </row>
    <row r="208" spans="1:781" s="1" customFormat="1" ht="15.6" x14ac:dyDescent="0.3">
      <c r="A208" s="40">
        <v>3</v>
      </c>
      <c r="B208" s="21" t="s">
        <v>675</v>
      </c>
      <c r="C208" s="22" t="s">
        <v>676</v>
      </c>
      <c r="D208" s="23" t="s">
        <v>426</v>
      </c>
      <c r="E208" s="23" t="s">
        <v>356</v>
      </c>
      <c r="F208" s="23">
        <v>5</v>
      </c>
      <c r="G208" s="74"/>
      <c r="H208" s="23">
        <v>1</v>
      </c>
      <c r="I208" s="23" t="s">
        <v>41</v>
      </c>
      <c r="J208" s="23" t="s">
        <v>86</v>
      </c>
      <c r="K208" s="25">
        <v>1989</v>
      </c>
      <c r="L208" s="90">
        <v>32698</v>
      </c>
      <c r="M208" s="27">
        <v>300</v>
      </c>
      <c r="N208" s="28"/>
      <c r="O208" s="28"/>
      <c r="P208" s="29" t="s">
        <v>593</v>
      </c>
      <c r="Q208" s="30"/>
      <c r="R208" s="31" t="s">
        <v>424</v>
      </c>
      <c r="S208" s="32" t="str">
        <f t="shared" si="41"/>
        <v>Clay</v>
      </c>
      <c r="T208" s="33"/>
      <c r="U208" s="33"/>
      <c r="V208" s="33"/>
      <c r="W208" s="33"/>
      <c r="X208" s="33"/>
      <c r="Y208" s="33"/>
      <c r="Z208" s="33"/>
      <c r="AB208" s="34">
        <f>M208/1896653</f>
        <v>1.5817337172376815E-4</v>
      </c>
      <c r="AC208" s="34">
        <f>N208/39</f>
        <v>0</v>
      </c>
      <c r="AD208" s="34">
        <f>O208/14</f>
        <v>0</v>
      </c>
      <c r="AE208" s="34">
        <f>SUM(AB208:AD208)</f>
        <v>1.5817337172376815E-4</v>
      </c>
      <c r="AF208" s="35"/>
      <c r="AG208" s="35">
        <f t="shared" si="49"/>
        <v>0</v>
      </c>
      <c r="AH208" s="35">
        <f t="shared" si="50"/>
        <v>0</v>
      </c>
      <c r="AI208" s="35">
        <f t="shared" si="51"/>
        <v>1.5817337172376815E-4</v>
      </c>
    </row>
    <row r="209" spans="1:781" s="1" customFormat="1" ht="60" x14ac:dyDescent="0.3">
      <c r="A209" s="42">
        <v>2</v>
      </c>
      <c r="B209" s="21" t="s">
        <v>677</v>
      </c>
      <c r="C209" s="22" t="s">
        <v>40</v>
      </c>
      <c r="D209" s="23"/>
      <c r="E209" s="23"/>
      <c r="F209" s="23"/>
      <c r="G209" s="74">
        <v>1250000</v>
      </c>
      <c r="H209" s="23">
        <v>1</v>
      </c>
      <c r="I209" s="23" t="s">
        <v>71</v>
      </c>
      <c r="J209" s="23"/>
      <c r="K209" s="25">
        <v>1989</v>
      </c>
      <c r="L209" s="86">
        <v>1989</v>
      </c>
      <c r="M209" s="27">
        <v>500000</v>
      </c>
      <c r="N209" s="28"/>
      <c r="O209" s="28"/>
      <c r="P209" s="29" t="s">
        <v>678</v>
      </c>
      <c r="Q209" s="30" t="s">
        <v>679</v>
      </c>
      <c r="R209" s="31"/>
      <c r="S209" s="32" t="str">
        <f t="shared" si="41"/>
        <v>Cu</v>
      </c>
      <c r="T209" s="33"/>
      <c r="U209" s="33"/>
      <c r="V209" s="33"/>
      <c r="W209" s="33"/>
      <c r="X209" s="33"/>
      <c r="Y209" s="33"/>
      <c r="Z209" s="33"/>
      <c r="AB209" s="34">
        <f t="shared" si="42"/>
        <v>0.2636222862062802</v>
      </c>
      <c r="AC209" s="34">
        <f t="shared" si="43"/>
        <v>0</v>
      </c>
      <c r="AD209" s="34">
        <f t="shared" si="44"/>
        <v>0</v>
      </c>
      <c r="AE209" s="34">
        <f t="shared" si="45"/>
        <v>0.2636222862062802</v>
      </c>
      <c r="AF209" s="35"/>
      <c r="AG209" s="35">
        <f t="shared" si="49"/>
        <v>0</v>
      </c>
      <c r="AH209" s="35">
        <f t="shared" si="50"/>
        <v>0.2636222862062802</v>
      </c>
      <c r="AI209" s="35">
        <f t="shared" si="51"/>
        <v>0</v>
      </c>
    </row>
    <row r="210" spans="1:781" s="1" customFormat="1" ht="15.6" x14ac:dyDescent="0.3">
      <c r="A210" s="40">
        <v>3</v>
      </c>
      <c r="B210" s="21" t="s">
        <v>680</v>
      </c>
      <c r="C210" s="22" t="s">
        <v>265</v>
      </c>
      <c r="D210" s="23" t="s">
        <v>101</v>
      </c>
      <c r="E210" s="23" t="s">
        <v>356</v>
      </c>
      <c r="F210" s="23"/>
      <c r="G210" s="74"/>
      <c r="H210" s="23">
        <v>1</v>
      </c>
      <c r="I210" s="23" t="s">
        <v>71</v>
      </c>
      <c r="J210" s="23" t="s">
        <v>133</v>
      </c>
      <c r="K210" s="25">
        <v>1989</v>
      </c>
      <c r="L210" s="86">
        <v>1989</v>
      </c>
      <c r="M210" s="27"/>
      <c r="N210" s="28"/>
      <c r="O210" s="28"/>
      <c r="P210" s="29" t="s">
        <v>593</v>
      </c>
      <c r="Q210" s="30"/>
      <c r="R210" s="31" t="s">
        <v>424</v>
      </c>
      <c r="S210" s="32" t="str">
        <f t="shared" si="41"/>
        <v>P</v>
      </c>
      <c r="T210" s="33"/>
      <c r="U210" s="33"/>
      <c r="V210" s="33"/>
      <c r="W210" s="33"/>
      <c r="X210" s="33"/>
      <c r="Y210" s="33"/>
      <c r="Z210" s="33"/>
      <c r="AB210" s="34">
        <f t="shared" si="42"/>
        <v>0</v>
      </c>
      <c r="AC210" s="34">
        <f t="shared" si="43"/>
        <v>0</v>
      </c>
      <c r="AD210" s="34">
        <f t="shared" si="44"/>
        <v>0</v>
      </c>
      <c r="AE210" s="34">
        <f t="shared" si="45"/>
        <v>0</v>
      </c>
      <c r="AF210" s="35"/>
      <c r="AG210" s="35">
        <f t="shared" si="49"/>
        <v>0</v>
      </c>
      <c r="AH210" s="35">
        <f t="shared" si="50"/>
        <v>0</v>
      </c>
      <c r="AI210" s="35">
        <f t="shared" si="51"/>
        <v>0</v>
      </c>
    </row>
    <row r="211" spans="1:781" s="1" customFormat="1" ht="15.6" x14ac:dyDescent="0.3">
      <c r="A211" s="40">
        <v>3</v>
      </c>
      <c r="B211" s="21" t="s">
        <v>681</v>
      </c>
      <c r="C211" s="22" t="s">
        <v>203</v>
      </c>
      <c r="D211" s="23" t="s">
        <v>101</v>
      </c>
      <c r="E211" s="23" t="s">
        <v>403</v>
      </c>
      <c r="F211" s="23">
        <v>146</v>
      </c>
      <c r="G211" s="74">
        <v>27000000</v>
      </c>
      <c r="H211" s="23">
        <v>1</v>
      </c>
      <c r="I211" s="23" t="s">
        <v>71</v>
      </c>
      <c r="J211" s="23" t="s">
        <v>86</v>
      </c>
      <c r="K211" s="25">
        <v>1989</v>
      </c>
      <c r="L211" s="86">
        <v>1989</v>
      </c>
      <c r="M211" s="27"/>
      <c r="N211" s="28"/>
      <c r="O211" s="28"/>
      <c r="P211" s="29" t="s">
        <v>593</v>
      </c>
      <c r="Q211" s="30"/>
      <c r="R211" s="31"/>
      <c r="S211" s="32" t="str">
        <f t="shared" si="41"/>
        <v>Mo</v>
      </c>
      <c r="T211" s="33"/>
      <c r="U211" s="33"/>
      <c r="V211" s="33"/>
      <c r="W211" s="33"/>
      <c r="X211" s="33"/>
      <c r="Y211" s="33"/>
      <c r="Z211" s="33"/>
      <c r="AB211" s="34">
        <f t="shared" si="42"/>
        <v>0</v>
      </c>
      <c r="AC211" s="34">
        <f t="shared" si="43"/>
        <v>0</v>
      </c>
      <c r="AD211" s="34">
        <f t="shared" si="44"/>
        <v>0</v>
      </c>
      <c r="AE211" s="34">
        <f t="shared" si="45"/>
        <v>0</v>
      </c>
      <c r="AF211" s="35"/>
      <c r="AG211" s="35">
        <f t="shared" si="49"/>
        <v>0</v>
      </c>
      <c r="AH211" s="35">
        <f t="shared" si="50"/>
        <v>0</v>
      </c>
      <c r="AI211" s="35">
        <f t="shared" si="51"/>
        <v>0</v>
      </c>
    </row>
    <row r="212" spans="1:781" s="1" customFormat="1" ht="15.6" x14ac:dyDescent="0.3">
      <c r="A212" s="40">
        <v>3</v>
      </c>
      <c r="B212" s="21" t="s">
        <v>682</v>
      </c>
      <c r="C212" s="22" t="s">
        <v>436</v>
      </c>
      <c r="D212" s="23" t="s">
        <v>204</v>
      </c>
      <c r="E212" s="23" t="s">
        <v>356</v>
      </c>
      <c r="F212" s="23">
        <v>12</v>
      </c>
      <c r="G212" s="74">
        <v>3300000</v>
      </c>
      <c r="H212" s="23">
        <v>1</v>
      </c>
      <c r="I212" s="23" t="s">
        <v>41</v>
      </c>
      <c r="J212" s="23" t="s">
        <v>42</v>
      </c>
      <c r="K212" s="25">
        <v>1988</v>
      </c>
      <c r="L212" s="83">
        <v>32387</v>
      </c>
      <c r="M212" s="27">
        <v>4600</v>
      </c>
      <c r="N212" s="28"/>
      <c r="O212" s="28"/>
      <c r="P212" s="29" t="s">
        <v>593</v>
      </c>
      <c r="Q212" s="30"/>
      <c r="R212" s="31" t="s">
        <v>424</v>
      </c>
      <c r="S212" s="32" t="str">
        <f t="shared" si="41"/>
        <v>Limestone</v>
      </c>
      <c r="T212" s="33"/>
      <c r="U212" s="33"/>
      <c r="V212" s="33"/>
      <c r="W212" s="33"/>
      <c r="X212" s="33"/>
      <c r="Y212" s="33"/>
      <c r="Z212" s="33"/>
      <c r="AB212" s="34">
        <f t="shared" si="42"/>
        <v>2.4253250330977779E-3</v>
      </c>
      <c r="AC212" s="34">
        <f t="shared" si="43"/>
        <v>0</v>
      </c>
      <c r="AD212" s="34">
        <f t="shared" si="44"/>
        <v>0</v>
      </c>
      <c r="AE212" s="34">
        <f t="shared" si="45"/>
        <v>2.4253250330977779E-3</v>
      </c>
      <c r="AF212" s="35"/>
      <c r="AG212" s="35">
        <f t="shared" si="49"/>
        <v>0</v>
      </c>
      <c r="AH212" s="35">
        <f t="shared" si="50"/>
        <v>0</v>
      </c>
      <c r="AI212" s="35">
        <f t="shared" si="51"/>
        <v>2.4253250330977779E-3</v>
      </c>
    </row>
    <row r="213" spans="1:781" s="1" customFormat="1" ht="15.6" x14ac:dyDescent="0.3">
      <c r="A213" s="36">
        <v>1</v>
      </c>
      <c r="B213" s="21" t="s">
        <v>683</v>
      </c>
      <c r="C213" s="22" t="s">
        <v>203</v>
      </c>
      <c r="D213" s="23" t="s">
        <v>204</v>
      </c>
      <c r="E213" s="23"/>
      <c r="F213" s="23">
        <v>40</v>
      </c>
      <c r="G213" s="74"/>
      <c r="H213" s="23">
        <v>1</v>
      </c>
      <c r="I213" s="23" t="s">
        <v>41</v>
      </c>
      <c r="J213" s="23" t="s">
        <v>42</v>
      </c>
      <c r="K213" s="25">
        <v>1988</v>
      </c>
      <c r="L213" s="26">
        <v>32263</v>
      </c>
      <c r="M213" s="27">
        <v>700000</v>
      </c>
      <c r="N213" s="28"/>
      <c r="O213" s="28">
        <v>20</v>
      </c>
      <c r="P213" s="29" t="s">
        <v>521</v>
      </c>
      <c r="Q213" s="30"/>
      <c r="R213" s="31"/>
      <c r="S213" s="32" t="str">
        <f t="shared" si="41"/>
        <v>Mo</v>
      </c>
      <c r="T213" s="33"/>
      <c r="U213" s="33"/>
      <c r="V213" s="33"/>
      <c r="W213" s="33"/>
      <c r="X213" s="33"/>
      <c r="Y213" s="33"/>
      <c r="Z213" s="33"/>
      <c r="AB213" s="34">
        <f t="shared" si="42"/>
        <v>0.36907120068879229</v>
      </c>
      <c r="AC213" s="34">
        <f t="shared" si="43"/>
        <v>0</v>
      </c>
      <c r="AD213" s="34">
        <f t="shared" si="44"/>
        <v>1.4285714285714286</v>
      </c>
      <c r="AE213" s="34">
        <f t="shared" si="45"/>
        <v>1.797642629260221</v>
      </c>
      <c r="AF213" s="35"/>
      <c r="AG213" s="35">
        <f t="shared" si="49"/>
        <v>1.797642629260221</v>
      </c>
      <c r="AH213" s="35">
        <f t="shared" si="50"/>
        <v>0</v>
      </c>
      <c r="AI213" s="35">
        <f t="shared" si="51"/>
        <v>0</v>
      </c>
    </row>
    <row r="214" spans="1:781" s="1" customFormat="1" ht="15.6" x14ac:dyDescent="0.3">
      <c r="A214" s="42">
        <v>2</v>
      </c>
      <c r="B214" s="21" t="s">
        <v>684</v>
      </c>
      <c r="C214" s="22" t="s">
        <v>52</v>
      </c>
      <c r="D214" s="23" t="s">
        <v>123</v>
      </c>
      <c r="E214" s="23" t="s">
        <v>244</v>
      </c>
      <c r="F214" s="23">
        <v>85</v>
      </c>
      <c r="G214" s="74">
        <v>1000000</v>
      </c>
      <c r="H214" s="23">
        <v>1</v>
      </c>
      <c r="I214" s="23" t="s">
        <v>71</v>
      </c>
      <c r="J214" s="23" t="s">
        <v>47</v>
      </c>
      <c r="K214" s="25">
        <v>1988</v>
      </c>
      <c r="L214" s="26">
        <v>32161</v>
      </c>
      <c r="M214" s="27">
        <v>250000</v>
      </c>
      <c r="N214" s="28"/>
      <c r="O214" s="28"/>
      <c r="P214" s="29" t="s">
        <v>521</v>
      </c>
      <c r="Q214" s="30"/>
      <c r="R214" s="31" t="s">
        <v>424</v>
      </c>
      <c r="S214" s="32" t="str">
        <f t="shared" si="41"/>
        <v>Coal</v>
      </c>
      <c r="T214" s="33"/>
      <c r="U214" s="33"/>
      <c r="V214" s="33"/>
      <c r="W214" s="33"/>
      <c r="X214" s="33"/>
      <c r="Y214" s="33"/>
      <c r="Z214" s="33"/>
      <c r="AB214" s="34">
        <f t="shared" si="42"/>
        <v>0.1318111431031401</v>
      </c>
      <c r="AC214" s="34">
        <f t="shared" si="43"/>
        <v>0</v>
      </c>
      <c r="AD214" s="34">
        <f t="shared" si="44"/>
        <v>0</v>
      </c>
      <c r="AE214" s="34">
        <f t="shared" si="45"/>
        <v>0.1318111431031401</v>
      </c>
      <c r="AF214" s="35"/>
      <c r="AG214" s="35">
        <f t="shared" si="49"/>
        <v>0</v>
      </c>
      <c r="AH214" s="35">
        <f t="shared" si="50"/>
        <v>0.1318111431031401</v>
      </c>
      <c r="AI214" s="35">
        <f t="shared" si="51"/>
        <v>0</v>
      </c>
    </row>
    <row r="215" spans="1:781" s="76" customFormat="1" ht="48" x14ac:dyDescent="0.3">
      <c r="A215" s="40">
        <v>3</v>
      </c>
      <c r="B215" s="21" t="s">
        <v>685</v>
      </c>
      <c r="C215" s="22" t="s">
        <v>265</v>
      </c>
      <c r="D215" s="23"/>
      <c r="E215" s="23"/>
      <c r="F215" s="23"/>
      <c r="G215" s="74"/>
      <c r="H215" s="23">
        <v>1</v>
      </c>
      <c r="I215" s="23" t="s">
        <v>41</v>
      </c>
      <c r="J215" s="23" t="s">
        <v>82</v>
      </c>
      <c r="K215" s="25">
        <v>1988</v>
      </c>
      <c r="L215" s="86">
        <v>1988</v>
      </c>
      <c r="M215" s="27">
        <v>246</v>
      </c>
      <c r="N215" s="28"/>
      <c r="O215" s="28"/>
      <c r="P215" s="29" t="s">
        <v>551</v>
      </c>
      <c r="Q215" s="30" t="s">
        <v>686</v>
      </c>
      <c r="R215" s="31" t="s">
        <v>424</v>
      </c>
      <c r="S215" s="32" t="str">
        <f t="shared" si="41"/>
        <v>P</v>
      </c>
      <c r="T215" s="33"/>
      <c r="U215" s="33"/>
      <c r="V215" s="33"/>
      <c r="W215" s="33"/>
      <c r="X215" s="33"/>
      <c r="Y215" s="33"/>
      <c r="Z215" s="33"/>
      <c r="AA215" s="1"/>
      <c r="AB215" s="34">
        <f t="shared" si="42"/>
        <v>1.2970216481348988E-4</v>
      </c>
      <c r="AC215" s="34">
        <f t="shared" si="43"/>
        <v>0</v>
      </c>
      <c r="AD215" s="34">
        <f t="shared" si="44"/>
        <v>0</v>
      </c>
      <c r="AE215" s="34">
        <f t="shared" si="45"/>
        <v>1.2970216481348988E-4</v>
      </c>
      <c r="AF215" s="35"/>
      <c r="AG215" s="35">
        <f t="shared" si="49"/>
        <v>0</v>
      </c>
      <c r="AH215" s="35">
        <f t="shared" si="50"/>
        <v>0</v>
      </c>
      <c r="AI215" s="35">
        <f t="shared" si="51"/>
        <v>1.2970216481348988E-4</v>
      </c>
      <c r="AK215" s="1"/>
      <c r="AL215" s="1"/>
      <c r="AM215" s="1"/>
      <c r="AN215" s="1"/>
      <c r="AO215" s="1"/>
      <c r="AP215" s="1"/>
      <c r="AQ215" s="1"/>
      <c r="AR215" s="1"/>
      <c r="AS215" s="1"/>
      <c r="AT215" s="1"/>
      <c r="AU215" s="1"/>
      <c r="AV215" s="1"/>
      <c r="AW215" s="1"/>
      <c r="AX215" s="1"/>
      <c r="AY215" s="1"/>
      <c r="AZ215" s="1"/>
      <c r="BA215" s="1"/>
      <c r="BB215" s="1"/>
      <c r="BC215" s="1"/>
      <c r="BD215" s="1"/>
      <c r="BE215" s="1"/>
      <c r="BF215" s="1"/>
      <c r="BG215" s="1"/>
      <c r="BH215" s="1"/>
      <c r="BI215" s="1"/>
      <c r="BJ215" s="1"/>
      <c r="BK215" s="1"/>
      <c r="BL215" s="1"/>
      <c r="BM215" s="1"/>
      <c r="BN215" s="1"/>
      <c r="BO215" s="1"/>
      <c r="BP215" s="1"/>
      <c r="BQ215" s="1"/>
      <c r="BR215" s="1"/>
      <c r="BS215" s="1"/>
      <c r="BT215" s="1"/>
      <c r="BU215" s="1"/>
      <c r="BV215" s="1"/>
      <c r="BW215" s="1"/>
      <c r="BX215" s="1"/>
      <c r="BY215" s="1"/>
      <c r="BZ215" s="1"/>
      <c r="CA215" s="1"/>
      <c r="CB215" s="1"/>
      <c r="CC215" s="1"/>
      <c r="CD215" s="1"/>
      <c r="CE215" s="1"/>
      <c r="CF215" s="1"/>
      <c r="CG215" s="1"/>
      <c r="CH215" s="1"/>
      <c r="CI215" s="1"/>
      <c r="CJ215" s="1"/>
      <c r="CK215" s="1"/>
      <c r="CL215" s="1"/>
      <c r="CM215" s="1"/>
      <c r="CN215" s="1"/>
      <c r="CO215" s="1"/>
      <c r="CP215" s="1"/>
      <c r="CQ215" s="1"/>
      <c r="CR215" s="1"/>
      <c r="CS215" s="1"/>
      <c r="CT215" s="1"/>
      <c r="CU215" s="1"/>
      <c r="CV215" s="1"/>
      <c r="CW215" s="1"/>
      <c r="CX215" s="1"/>
      <c r="CY215" s="1"/>
      <c r="CZ215" s="1"/>
      <c r="DA215" s="1"/>
      <c r="DB215" s="1"/>
      <c r="DC215" s="1"/>
      <c r="DD215" s="1"/>
      <c r="DE215" s="1"/>
      <c r="DF215" s="1"/>
      <c r="DG215" s="1"/>
      <c r="DH215" s="1"/>
      <c r="DI215" s="1"/>
      <c r="DJ215" s="1"/>
      <c r="DK215" s="1"/>
      <c r="DL215" s="1"/>
      <c r="DM215" s="1"/>
      <c r="DN215" s="1"/>
      <c r="DO215" s="1"/>
      <c r="DP215" s="1"/>
      <c r="DQ215" s="1"/>
      <c r="DR215" s="1"/>
      <c r="DS215" s="1"/>
      <c r="DT215" s="1"/>
      <c r="DU215" s="1"/>
      <c r="DV215" s="1"/>
      <c r="DW215" s="1"/>
      <c r="DX215" s="1"/>
      <c r="DY215" s="1"/>
      <c r="DZ215" s="1"/>
      <c r="EA215" s="1"/>
      <c r="EB215" s="1"/>
      <c r="EC215" s="1"/>
      <c r="ED215" s="1"/>
      <c r="EE215" s="1"/>
      <c r="EF215" s="1"/>
      <c r="EG215" s="1"/>
      <c r="EH215" s="1"/>
      <c r="EI215" s="1"/>
      <c r="EJ215" s="1"/>
      <c r="EK215" s="1"/>
      <c r="EL215" s="1"/>
      <c r="EM215" s="1"/>
      <c r="EN215" s="1"/>
      <c r="EO215" s="1"/>
      <c r="EP215" s="1"/>
      <c r="EQ215" s="1"/>
      <c r="ER215" s="1"/>
      <c r="ES215" s="1"/>
      <c r="ET215" s="1"/>
      <c r="EU215" s="1"/>
      <c r="EV215" s="1"/>
      <c r="EW215" s="1"/>
      <c r="EX215" s="1"/>
      <c r="EY215" s="1"/>
      <c r="EZ215" s="1"/>
      <c r="FA215" s="1"/>
      <c r="FB215" s="1"/>
      <c r="FC215" s="1"/>
      <c r="FD215" s="1"/>
      <c r="FE215" s="1"/>
      <c r="FF215" s="1"/>
      <c r="FG215" s="1"/>
      <c r="FH215" s="1"/>
      <c r="FI215" s="1"/>
      <c r="FJ215" s="1"/>
      <c r="FK215" s="1"/>
      <c r="FL215" s="1"/>
      <c r="FM215" s="1"/>
      <c r="FN215" s="1"/>
      <c r="FO215" s="1"/>
      <c r="FP215" s="1"/>
      <c r="FQ215" s="1"/>
      <c r="FR215" s="1"/>
      <c r="FS215" s="1"/>
      <c r="FT215" s="1"/>
      <c r="FU215" s="1"/>
      <c r="FV215" s="1"/>
      <c r="FW215" s="1"/>
      <c r="FX215" s="1"/>
      <c r="FY215" s="1"/>
      <c r="FZ215" s="1"/>
      <c r="GA215" s="1"/>
      <c r="GB215" s="1"/>
      <c r="GC215" s="1"/>
      <c r="GD215" s="1"/>
      <c r="GE215" s="1"/>
      <c r="GF215" s="1"/>
      <c r="GG215" s="1"/>
      <c r="GH215" s="1"/>
      <c r="GI215" s="1"/>
      <c r="GJ215" s="1"/>
      <c r="GK215" s="1"/>
      <c r="GL215" s="1"/>
      <c r="GM215" s="1"/>
      <c r="GN215" s="1"/>
      <c r="GO215" s="1"/>
      <c r="GP215" s="1"/>
      <c r="GQ215" s="1"/>
      <c r="GR215" s="1"/>
      <c r="GS215" s="1"/>
      <c r="GT215" s="1"/>
      <c r="GU215" s="1"/>
      <c r="GV215" s="1"/>
      <c r="GW215" s="1"/>
      <c r="GX215" s="1"/>
      <c r="GY215" s="1"/>
      <c r="GZ215" s="1"/>
      <c r="HA215" s="1"/>
      <c r="HB215" s="1"/>
      <c r="HC215" s="1"/>
      <c r="HD215" s="1"/>
      <c r="HE215" s="1"/>
      <c r="HF215" s="1"/>
      <c r="HG215" s="1"/>
      <c r="HH215" s="1"/>
      <c r="HI215" s="1"/>
      <c r="HJ215" s="1"/>
      <c r="HK215" s="1"/>
      <c r="HL215" s="1"/>
      <c r="HM215" s="1"/>
      <c r="HN215" s="1"/>
      <c r="HO215" s="1"/>
      <c r="HP215" s="1"/>
      <c r="HQ215" s="1"/>
      <c r="HR215" s="1"/>
      <c r="HS215" s="1"/>
      <c r="HT215" s="1"/>
      <c r="HU215" s="1"/>
      <c r="HV215" s="1"/>
      <c r="HW215" s="1"/>
      <c r="HX215" s="1"/>
      <c r="HY215" s="1"/>
      <c r="HZ215" s="1"/>
      <c r="IA215" s="1"/>
      <c r="IB215" s="1"/>
      <c r="IC215" s="1"/>
      <c r="ID215" s="1"/>
      <c r="IE215" s="1"/>
      <c r="IF215" s="1"/>
      <c r="IG215" s="1"/>
      <c r="IH215" s="1"/>
      <c r="II215" s="1"/>
      <c r="IJ215" s="1"/>
      <c r="IK215" s="1"/>
      <c r="IL215" s="1"/>
      <c r="IM215" s="1"/>
      <c r="IN215" s="1"/>
      <c r="IO215" s="1"/>
      <c r="IP215" s="1"/>
      <c r="IQ215" s="1"/>
      <c r="IR215" s="1"/>
      <c r="IS215" s="1"/>
      <c r="IT215" s="1"/>
      <c r="IU215" s="1"/>
      <c r="IV215" s="1"/>
      <c r="IW215" s="1"/>
      <c r="IX215" s="1"/>
      <c r="IY215" s="1"/>
      <c r="IZ215" s="1"/>
      <c r="JA215" s="1"/>
      <c r="JB215" s="1"/>
      <c r="JC215" s="1"/>
      <c r="JD215" s="1"/>
      <c r="JE215" s="1"/>
      <c r="JF215" s="1"/>
      <c r="JG215" s="1"/>
      <c r="JH215" s="1"/>
      <c r="JI215" s="1"/>
      <c r="JJ215" s="1"/>
      <c r="JK215" s="1"/>
      <c r="JL215" s="1"/>
      <c r="JM215" s="1"/>
      <c r="JN215" s="1"/>
      <c r="JO215" s="1"/>
      <c r="JP215" s="1"/>
      <c r="JQ215" s="1"/>
      <c r="JR215" s="1"/>
      <c r="JS215" s="1"/>
      <c r="JT215" s="1"/>
      <c r="JU215" s="1"/>
      <c r="JV215" s="1"/>
      <c r="JW215" s="1"/>
      <c r="JX215" s="1"/>
      <c r="JY215" s="1"/>
      <c r="JZ215" s="1"/>
      <c r="KA215" s="1"/>
      <c r="KB215" s="1"/>
      <c r="KC215" s="1"/>
      <c r="KD215" s="1"/>
      <c r="KE215" s="1"/>
      <c r="KF215" s="1"/>
      <c r="KG215" s="1"/>
      <c r="KH215" s="1"/>
      <c r="KI215" s="1"/>
      <c r="KJ215" s="1"/>
      <c r="KK215" s="1"/>
      <c r="KL215" s="1"/>
      <c r="KM215" s="1"/>
      <c r="KN215" s="1"/>
      <c r="KO215" s="1"/>
      <c r="KP215" s="1"/>
      <c r="KQ215" s="1"/>
      <c r="KR215" s="1"/>
      <c r="KS215" s="1"/>
      <c r="KT215" s="1"/>
      <c r="KU215" s="1"/>
      <c r="KV215" s="1"/>
      <c r="KW215" s="1"/>
      <c r="KX215" s="1"/>
      <c r="KY215" s="1"/>
      <c r="KZ215" s="1"/>
      <c r="LA215" s="1"/>
      <c r="LB215" s="1"/>
      <c r="LC215" s="1"/>
      <c r="LD215" s="1"/>
      <c r="LE215" s="1"/>
      <c r="LF215" s="1"/>
      <c r="LG215" s="1"/>
      <c r="LH215" s="1"/>
      <c r="LI215" s="1"/>
      <c r="LJ215" s="1"/>
      <c r="LK215" s="1"/>
      <c r="LL215" s="1"/>
      <c r="LM215" s="1"/>
      <c r="LN215" s="1"/>
      <c r="LO215" s="1"/>
      <c r="LP215" s="1"/>
      <c r="LQ215" s="1"/>
      <c r="LR215" s="1"/>
      <c r="LS215" s="1"/>
      <c r="LT215" s="1"/>
      <c r="LU215" s="1"/>
      <c r="LV215" s="1"/>
      <c r="LW215" s="1"/>
      <c r="LX215" s="1"/>
      <c r="LY215" s="1"/>
      <c r="LZ215" s="1"/>
      <c r="MA215" s="1"/>
      <c r="MB215" s="1"/>
      <c r="MC215" s="1"/>
      <c r="MD215" s="1"/>
      <c r="ME215" s="1"/>
      <c r="MF215" s="1"/>
      <c r="MG215" s="1"/>
      <c r="MH215" s="1"/>
      <c r="MI215" s="1"/>
      <c r="MJ215" s="1"/>
      <c r="MK215" s="1"/>
      <c r="ML215" s="1"/>
      <c r="MM215" s="1"/>
      <c r="MN215" s="1"/>
      <c r="MO215" s="1"/>
      <c r="MP215" s="1"/>
      <c r="MQ215" s="1"/>
      <c r="MR215" s="1"/>
      <c r="MS215" s="1"/>
      <c r="MT215" s="1"/>
      <c r="MU215" s="1"/>
      <c r="MV215" s="1"/>
      <c r="MW215" s="1"/>
      <c r="MX215" s="1"/>
      <c r="MY215" s="1"/>
      <c r="MZ215" s="1"/>
      <c r="NA215" s="1"/>
      <c r="NB215" s="1"/>
      <c r="NC215" s="1"/>
      <c r="ND215" s="1"/>
      <c r="NE215" s="1"/>
      <c r="NF215" s="1"/>
      <c r="NG215" s="1"/>
      <c r="NH215" s="1"/>
      <c r="NI215" s="1"/>
      <c r="NJ215" s="1"/>
      <c r="NK215" s="1"/>
      <c r="NL215" s="1"/>
      <c r="NM215" s="1"/>
      <c r="NN215" s="1"/>
      <c r="NO215" s="1"/>
      <c r="NP215" s="1"/>
      <c r="NQ215" s="1"/>
      <c r="NR215" s="1"/>
      <c r="NS215" s="1"/>
      <c r="NT215" s="1"/>
      <c r="NU215" s="1"/>
      <c r="NV215" s="1"/>
      <c r="NW215" s="1"/>
      <c r="NX215" s="1"/>
      <c r="NY215" s="1"/>
      <c r="NZ215" s="1"/>
      <c r="OA215" s="1"/>
      <c r="OB215" s="1"/>
      <c r="OC215" s="1"/>
      <c r="OD215" s="1"/>
      <c r="OE215" s="1"/>
      <c r="OF215" s="1"/>
      <c r="OG215" s="1"/>
      <c r="OH215" s="1"/>
      <c r="OI215" s="1"/>
      <c r="OJ215" s="1"/>
      <c r="OK215" s="1"/>
      <c r="OL215" s="1"/>
      <c r="OM215" s="1"/>
      <c r="ON215" s="1"/>
      <c r="OO215" s="1"/>
      <c r="OP215" s="1"/>
      <c r="OQ215" s="1"/>
      <c r="OR215" s="1"/>
      <c r="OS215" s="1"/>
      <c r="OT215" s="1"/>
      <c r="OU215" s="1"/>
      <c r="OV215" s="1"/>
      <c r="OW215" s="1"/>
      <c r="OX215" s="1"/>
      <c r="OY215" s="1"/>
      <c r="OZ215" s="1"/>
      <c r="PA215" s="1"/>
      <c r="PB215" s="1"/>
      <c r="PC215" s="1"/>
      <c r="PD215" s="1"/>
      <c r="PE215" s="1"/>
      <c r="PF215" s="1"/>
      <c r="PG215" s="1"/>
      <c r="PH215" s="1"/>
      <c r="PI215" s="1"/>
      <c r="PJ215" s="1"/>
      <c r="PK215" s="1"/>
      <c r="PL215" s="1"/>
      <c r="PM215" s="1"/>
      <c r="PN215" s="1"/>
      <c r="PO215" s="1"/>
      <c r="PP215" s="1"/>
      <c r="PQ215" s="1"/>
      <c r="PR215" s="1"/>
      <c r="PS215" s="1"/>
      <c r="PT215" s="1"/>
      <c r="PU215" s="1"/>
      <c r="PV215" s="1"/>
      <c r="PW215" s="1"/>
      <c r="PX215" s="1"/>
      <c r="PY215" s="1"/>
      <c r="PZ215" s="1"/>
      <c r="QA215" s="1"/>
      <c r="QB215" s="1"/>
      <c r="QC215" s="1"/>
      <c r="QD215" s="1"/>
      <c r="QE215" s="1"/>
      <c r="QF215" s="1"/>
      <c r="QG215" s="1"/>
      <c r="QH215" s="1"/>
      <c r="QI215" s="1"/>
      <c r="QJ215" s="1"/>
      <c r="QK215" s="1"/>
      <c r="QL215" s="1"/>
      <c r="QM215" s="1"/>
      <c r="QN215" s="1"/>
      <c r="QO215" s="1"/>
      <c r="QP215" s="1"/>
      <c r="QQ215" s="1"/>
      <c r="QR215" s="1"/>
      <c r="QS215" s="1"/>
      <c r="QT215" s="1"/>
      <c r="QU215" s="1"/>
      <c r="QV215" s="1"/>
      <c r="QW215" s="1"/>
      <c r="QX215" s="1"/>
      <c r="QY215" s="1"/>
      <c r="QZ215" s="1"/>
      <c r="RA215" s="1"/>
      <c r="RB215" s="1"/>
      <c r="RC215" s="1"/>
      <c r="RD215" s="1"/>
      <c r="RE215" s="1"/>
      <c r="RF215" s="1"/>
      <c r="RG215" s="1"/>
      <c r="RH215" s="1"/>
      <c r="RI215" s="1"/>
      <c r="RJ215" s="1"/>
      <c r="RK215" s="1"/>
      <c r="RL215" s="1"/>
      <c r="RM215" s="1"/>
      <c r="RN215" s="1"/>
      <c r="RO215" s="1"/>
      <c r="RP215" s="1"/>
      <c r="RQ215" s="1"/>
      <c r="RR215" s="1"/>
      <c r="RS215" s="1"/>
      <c r="RT215" s="1"/>
      <c r="RU215" s="1"/>
      <c r="RV215" s="1"/>
      <c r="RW215" s="1"/>
      <c r="RX215" s="1"/>
      <c r="RY215" s="1"/>
      <c r="RZ215" s="1"/>
      <c r="SA215" s="1"/>
      <c r="SB215" s="1"/>
      <c r="SC215" s="1"/>
      <c r="SD215" s="1"/>
      <c r="SE215" s="1"/>
      <c r="SF215" s="1"/>
      <c r="SG215" s="1"/>
      <c r="SH215" s="1"/>
      <c r="SI215" s="1"/>
      <c r="SJ215" s="1"/>
      <c r="SK215" s="1"/>
      <c r="SL215" s="1"/>
      <c r="SM215" s="1"/>
      <c r="SN215" s="1"/>
      <c r="SO215" s="1"/>
      <c r="SP215" s="1"/>
      <c r="SQ215" s="1"/>
      <c r="SR215" s="1"/>
      <c r="SS215" s="1"/>
      <c r="ST215" s="1"/>
      <c r="SU215" s="1"/>
      <c r="SV215" s="1"/>
      <c r="SW215" s="1"/>
      <c r="SX215" s="1"/>
      <c r="SY215" s="1"/>
      <c r="SZ215" s="1"/>
      <c r="TA215" s="1"/>
      <c r="TB215" s="1"/>
      <c r="TC215" s="1"/>
      <c r="TD215" s="1"/>
      <c r="TE215" s="1"/>
      <c r="TF215" s="1"/>
      <c r="TG215" s="1"/>
      <c r="TH215" s="1"/>
      <c r="TI215" s="1"/>
      <c r="TJ215" s="1"/>
      <c r="TK215" s="1"/>
      <c r="TL215" s="1"/>
      <c r="TM215" s="1"/>
      <c r="TN215" s="1"/>
      <c r="TO215" s="1"/>
      <c r="TP215" s="1"/>
      <c r="TQ215" s="1"/>
      <c r="TR215" s="1"/>
      <c r="TS215" s="1"/>
      <c r="TT215" s="1"/>
      <c r="TU215" s="1"/>
      <c r="TV215" s="1"/>
      <c r="TW215" s="1"/>
      <c r="TX215" s="1"/>
      <c r="TY215" s="1"/>
      <c r="TZ215" s="1"/>
      <c r="UA215" s="1"/>
      <c r="UB215" s="1"/>
      <c r="UC215" s="1"/>
      <c r="UD215" s="1"/>
      <c r="UE215" s="1"/>
      <c r="UF215" s="1"/>
      <c r="UG215" s="1"/>
      <c r="UH215" s="1"/>
      <c r="UI215" s="1"/>
      <c r="UJ215" s="1"/>
      <c r="UK215" s="1"/>
      <c r="UL215" s="1"/>
      <c r="UM215" s="1"/>
      <c r="UN215" s="1"/>
      <c r="UO215" s="1"/>
      <c r="UP215" s="1"/>
      <c r="UQ215" s="1"/>
      <c r="UR215" s="1"/>
      <c r="US215" s="1"/>
      <c r="UT215" s="1"/>
      <c r="UU215" s="1"/>
      <c r="UV215" s="1"/>
      <c r="UW215" s="1"/>
      <c r="UX215" s="1"/>
      <c r="UY215" s="1"/>
      <c r="UZ215" s="1"/>
      <c r="VA215" s="1"/>
      <c r="VB215" s="1"/>
      <c r="VC215" s="1"/>
      <c r="VD215" s="1"/>
      <c r="VE215" s="1"/>
      <c r="VF215" s="1"/>
      <c r="VG215" s="1"/>
      <c r="VH215" s="1"/>
      <c r="VI215" s="1"/>
      <c r="VJ215" s="1"/>
      <c r="VK215" s="1"/>
      <c r="VL215" s="1"/>
      <c r="VM215" s="1"/>
      <c r="VN215" s="1"/>
      <c r="VO215" s="1"/>
      <c r="VP215" s="1"/>
      <c r="VQ215" s="1"/>
      <c r="VR215" s="1"/>
      <c r="VS215" s="1"/>
      <c r="VT215" s="1"/>
      <c r="VU215" s="1"/>
      <c r="VV215" s="1"/>
      <c r="VW215" s="1"/>
      <c r="VX215" s="1"/>
      <c r="VY215" s="1"/>
      <c r="VZ215" s="1"/>
      <c r="WA215" s="1"/>
      <c r="WB215" s="1"/>
      <c r="WC215" s="1"/>
      <c r="WD215" s="1"/>
      <c r="WE215" s="1"/>
      <c r="WF215" s="1"/>
      <c r="WG215" s="1"/>
      <c r="WH215" s="1"/>
      <c r="WI215" s="1"/>
      <c r="WJ215" s="1"/>
      <c r="WK215" s="1"/>
      <c r="WL215" s="1"/>
      <c r="WM215" s="1"/>
      <c r="WN215" s="1"/>
      <c r="WO215" s="1"/>
      <c r="WP215" s="1"/>
      <c r="WQ215" s="1"/>
      <c r="WR215" s="1"/>
      <c r="WS215" s="1"/>
      <c r="WT215" s="1"/>
      <c r="WU215" s="1"/>
      <c r="WV215" s="1"/>
      <c r="WW215" s="1"/>
      <c r="WX215" s="1"/>
      <c r="WY215" s="1"/>
      <c r="WZ215" s="1"/>
      <c r="XA215" s="1"/>
      <c r="XB215" s="1"/>
      <c r="XC215" s="1"/>
      <c r="XD215" s="1"/>
      <c r="XE215" s="1"/>
      <c r="XF215" s="1"/>
      <c r="XG215" s="1"/>
      <c r="XH215" s="1"/>
      <c r="XI215" s="1"/>
      <c r="XJ215" s="1"/>
      <c r="XK215" s="1"/>
      <c r="XL215" s="1"/>
      <c r="XM215" s="1"/>
      <c r="XN215" s="1"/>
      <c r="XO215" s="1"/>
      <c r="XP215" s="1"/>
      <c r="XQ215" s="1"/>
      <c r="XR215" s="1"/>
      <c r="XS215" s="1"/>
      <c r="XT215" s="1"/>
      <c r="XU215" s="1"/>
      <c r="XV215" s="1"/>
      <c r="XW215" s="1"/>
      <c r="XX215" s="1"/>
      <c r="XY215" s="1"/>
      <c r="XZ215" s="1"/>
      <c r="YA215" s="1"/>
      <c r="YB215" s="1"/>
      <c r="YC215" s="1"/>
      <c r="YD215" s="1"/>
      <c r="YE215" s="1"/>
      <c r="YF215" s="1"/>
      <c r="YG215" s="1"/>
      <c r="YH215" s="1"/>
      <c r="YI215" s="1"/>
      <c r="YJ215" s="1"/>
      <c r="YK215" s="1"/>
      <c r="YL215" s="1"/>
      <c r="YM215" s="1"/>
      <c r="YN215" s="1"/>
      <c r="YO215" s="1"/>
      <c r="YP215" s="1"/>
      <c r="YQ215" s="1"/>
      <c r="YR215" s="1"/>
      <c r="YS215" s="1"/>
      <c r="YT215" s="1"/>
      <c r="YU215" s="1"/>
      <c r="YV215" s="1"/>
      <c r="YW215" s="1"/>
      <c r="YX215" s="1"/>
      <c r="YY215" s="1"/>
      <c r="YZ215" s="1"/>
      <c r="ZA215" s="1"/>
      <c r="ZB215" s="1"/>
      <c r="ZC215" s="1"/>
      <c r="ZD215" s="1"/>
      <c r="ZE215" s="1"/>
      <c r="ZF215" s="1"/>
      <c r="ZG215" s="1"/>
      <c r="ZH215" s="1"/>
      <c r="ZI215" s="1"/>
      <c r="ZJ215" s="1"/>
      <c r="ZK215" s="1"/>
      <c r="ZL215" s="1"/>
      <c r="ZM215" s="1"/>
      <c r="ZN215" s="1"/>
      <c r="ZO215" s="1"/>
      <c r="ZP215" s="1"/>
      <c r="ZQ215" s="1"/>
      <c r="ZR215" s="1"/>
      <c r="ZS215" s="1"/>
      <c r="ZT215" s="1"/>
      <c r="ZU215" s="1"/>
      <c r="ZV215" s="1"/>
      <c r="ZW215" s="1"/>
      <c r="ZX215" s="1"/>
      <c r="ZY215" s="1"/>
      <c r="ZZ215" s="1"/>
      <c r="AAA215" s="1"/>
      <c r="AAB215" s="1"/>
      <c r="AAC215" s="1"/>
      <c r="AAD215" s="1"/>
      <c r="AAE215" s="1"/>
      <c r="AAF215" s="1"/>
      <c r="AAG215" s="1"/>
      <c r="AAH215" s="1"/>
      <c r="AAI215" s="1"/>
      <c r="AAJ215" s="1"/>
      <c r="AAK215" s="1"/>
      <c r="AAL215" s="1"/>
      <c r="AAM215" s="1"/>
      <c r="AAN215" s="1"/>
      <c r="AAO215" s="1"/>
      <c r="AAP215" s="1"/>
      <c r="AAQ215" s="1"/>
      <c r="AAR215" s="1"/>
      <c r="AAS215" s="1"/>
      <c r="AAT215" s="1"/>
      <c r="AAU215" s="1"/>
      <c r="AAV215" s="1"/>
      <c r="AAW215" s="1"/>
      <c r="AAX215" s="1"/>
      <c r="AAY215" s="1"/>
      <c r="AAZ215" s="1"/>
      <c r="ABA215" s="1"/>
      <c r="ABB215" s="1"/>
      <c r="ABC215" s="1"/>
      <c r="ABD215" s="1"/>
      <c r="ABE215" s="1"/>
      <c r="ABF215" s="1"/>
      <c r="ABG215" s="1"/>
      <c r="ABH215" s="1"/>
      <c r="ABI215" s="1"/>
      <c r="ABJ215" s="1"/>
      <c r="ABK215" s="1"/>
      <c r="ABL215" s="1"/>
      <c r="ABM215" s="1"/>
      <c r="ABN215" s="1"/>
      <c r="ABO215" s="1"/>
      <c r="ABP215" s="1"/>
      <c r="ABQ215" s="1"/>
      <c r="ABR215" s="1"/>
      <c r="ABS215" s="1"/>
      <c r="ABT215" s="1"/>
      <c r="ABU215" s="1"/>
      <c r="ABV215" s="1"/>
      <c r="ABW215" s="1"/>
      <c r="ABX215" s="1"/>
      <c r="ABY215" s="1"/>
      <c r="ABZ215" s="1"/>
      <c r="ACA215" s="1"/>
      <c r="ACB215" s="1"/>
      <c r="ACC215" s="1"/>
      <c r="ACD215" s="1"/>
      <c r="ACE215" s="1"/>
      <c r="ACF215" s="1"/>
      <c r="ACG215" s="1"/>
      <c r="ACH215" s="1"/>
      <c r="ACI215" s="1"/>
      <c r="ACJ215" s="1"/>
      <c r="ACK215" s="1"/>
      <c r="ACL215" s="1"/>
      <c r="ACM215" s="1"/>
      <c r="ACN215" s="1"/>
      <c r="ACO215" s="1"/>
      <c r="ACP215" s="1"/>
      <c r="ACQ215" s="1"/>
      <c r="ACR215" s="1"/>
      <c r="ACS215" s="1"/>
      <c r="ACT215" s="1"/>
      <c r="ACU215" s="1"/>
      <c r="ACV215" s="1"/>
      <c r="ACW215" s="1"/>
      <c r="ACX215" s="1"/>
      <c r="ACY215" s="1"/>
      <c r="ACZ215" s="1"/>
      <c r="ADA215" s="1"/>
    </row>
    <row r="216" spans="1:781" s="1" customFormat="1" ht="15.6" x14ac:dyDescent="0.3">
      <c r="A216" s="40">
        <v>3</v>
      </c>
      <c r="B216" s="21" t="s">
        <v>687</v>
      </c>
      <c r="C216" s="22" t="s">
        <v>436</v>
      </c>
      <c r="D216" s="23" t="s">
        <v>123</v>
      </c>
      <c r="E216" s="23" t="s">
        <v>356</v>
      </c>
      <c r="F216" s="23">
        <v>12</v>
      </c>
      <c r="G216" s="74"/>
      <c r="H216" s="23">
        <v>1</v>
      </c>
      <c r="I216" s="23" t="s">
        <v>71</v>
      </c>
      <c r="J216" s="23" t="s">
        <v>133</v>
      </c>
      <c r="K216" s="25">
        <v>1988</v>
      </c>
      <c r="L216" s="86">
        <v>1988</v>
      </c>
      <c r="M216" s="27"/>
      <c r="N216" s="28"/>
      <c r="O216" s="28"/>
      <c r="P216" s="29" t="s">
        <v>593</v>
      </c>
      <c r="Q216" s="30"/>
      <c r="R216" s="31" t="s">
        <v>424</v>
      </c>
      <c r="S216" s="32" t="str">
        <f t="shared" si="41"/>
        <v>Limestone</v>
      </c>
      <c r="T216" s="33"/>
      <c r="U216" s="33"/>
      <c r="V216" s="33"/>
      <c r="W216" s="33"/>
      <c r="X216" s="33"/>
      <c r="Y216" s="33"/>
      <c r="Z216" s="33"/>
      <c r="AB216" s="34">
        <f t="shared" si="42"/>
        <v>0</v>
      </c>
      <c r="AC216" s="34">
        <f t="shared" si="43"/>
        <v>0</v>
      </c>
      <c r="AD216" s="34">
        <f t="shared" si="44"/>
        <v>0</v>
      </c>
      <c r="AE216" s="34">
        <f t="shared" si="45"/>
        <v>0</v>
      </c>
      <c r="AF216" s="35"/>
      <c r="AG216" s="35">
        <f t="shared" si="49"/>
        <v>0</v>
      </c>
      <c r="AH216" s="35">
        <f t="shared" si="50"/>
        <v>0</v>
      </c>
      <c r="AI216" s="35">
        <f t="shared" si="51"/>
        <v>0</v>
      </c>
    </row>
    <row r="217" spans="1:781" s="76" customFormat="1" ht="15.6" x14ac:dyDescent="0.3">
      <c r="A217" s="41">
        <v>4</v>
      </c>
      <c r="B217" s="21" t="s">
        <v>688</v>
      </c>
      <c r="C217" s="22" t="s">
        <v>65</v>
      </c>
      <c r="D217" s="23" t="s">
        <v>426</v>
      </c>
      <c r="E217" s="23" t="s">
        <v>82</v>
      </c>
      <c r="F217" s="23">
        <v>27</v>
      </c>
      <c r="G217" s="74">
        <v>1500000</v>
      </c>
      <c r="H217" s="23">
        <v>3</v>
      </c>
      <c r="I217" s="23" t="s">
        <v>235</v>
      </c>
      <c r="J217" s="23" t="s">
        <v>235</v>
      </c>
      <c r="K217" s="25">
        <v>1988</v>
      </c>
      <c r="L217" s="86">
        <v>1988</v>
      </c>
      <c r="M217" s="27"/>
      <c r="N217" s="28"/>
      <c r="O217" s="28"/>
      <c r="P217" s="29" t="s">
        <v>593</v>
      </c>
      <c r="Q217" s="30"/>
      <c r="R217" s="31"/>
      <c r="S217" s="32" t="str">
        <f t="shared" si="41"/>
        <v>Au</v>
      </c>
      <c r="T217" s="33"/>
      <c r="U217" s="33"/>
      <c r="V217" s="33"/>
      <c r="W217" s="33"/>
      <c r="X217" s="33"/>
      <c r="Y217" s="33"/>
      <c r="Z217" s="33"/>
      <c r="AA217" s="1"/>
      <c r="AB217" s="34">
        <f t="shared" si="42"/>
        <v>0</v>
      </c>
      <c r="AC217" s="34">
        <f t="shared" si="43"/>
        <v>0</v>
      </c>
      <c r="AD217" s="34">
        <f t="shared" si="44"/>
        <v>0</v>
      </c>
      <c r="AE217" s="34">
        <f t="shared" si="45"/>
        <v>0</v>
      </c>
      <c r="AF217" s="35"/>
      <c r="AG217" s="35">
        <f t="shared" si="49"/>
        <v>0</v>
      </c>
      <c r="AH217" s="35">
        <f t="shared" si="50"/>
        <v>0</v>
      </c>
      <c r="AI217" s="35">
        <f t="shared" si="51"/>
        <v>0</v>
      </c>
      <c r="AK217" s="1"/>
      <c r="AL217" s="1"/>
      <c r="AM217" s="1"/>
      <c r="AN217" s="1"/>
      <c r="AO217" s="1"/>
      <c r="AP217" s="1"/>
      <c r="AQ217" s="1"/>
      <c r="AR217" s="1"/>
      <c r="AS217" s="1"/>
      <c r="AT217" s="1"/>
      <c r="AU217" s="1"/>
      <c r="AV217" s="1"/>
      <c r="AW217" s="1"/>
      <c r="AX217" s="1"/>
      <c r="AY217" s="1"/>
      <c r="AZ217" s="1"/>
      <c r="BA217" s="1"/>
      <c r="BB217" s="1"/>
      <c r="BC217" s="1"/>
      <c r="BD217" s="1"/>
      <c r="BE217" s="1"/>
      <c r="BF217" s="1"/>
      <c r="BG217" s="1"/>
      <c r="BH217" s="1"/>
      <c r="BI217" s="1"/>
      <c r="BJ217" s="1"/>
      <c r="BK217" s="1"/>
      <c r="BL217" s="1"/>
      <c r="BM217" s="1"/>
      <c r="BN217" s="1"/>
      <c r="BO217" s="1"/>
      <c r="BP217" s="1"/>
      <c r="BQ217" s="1"/>
      <c r="BR217" s="1"/>
      <c r="BS217" s="1"/>
      <c r="BT217" s="1"/>
      <c r="BU217" s="1"/>
      <c r="BV217" s="1"/>
      <c r="BW217" s="1"/>
      <c r="BX217" s="1"/>
      <c r="BY217" s="1"/>
      <c r="BZ217" s="1"/>
      <c r="CA217" s="1"/>
      <c r="CB217" s="1"/>
      <c r="CC217" s="1"/>
      <c r="CD217" s="1"/>
      <c r="CE217" s="1"/>
      <c r="CF217" s="1"/>
      <c r="CG217" s="1"/>
      <c r="CH217" s="1"/>
      <c r="CI217" s="1"/>
      <c r="CJ217" s="1"/>
      <c r="CK217" s="1"/>
      <c r="CL217" s="1"/>
      <c r="CM217" s="1"/>
      <c r="CN217" s="1"/>
      <c r="CO217" s="1"/>
      <c r="CP217" s="1"/>
      <c r="CQ217" s="1"/>
      <c r="CR217" s="1"/>
      <c r="CS217" s="1"/>
      <c r="CT217" s="1"/>
      <c r="CU217" s="1"/>
      <c r="CV217" s="1"/>
      <c r="CW217" s="1"/>
      <c r="CX217" s="1"/>
      <c r="CY217" s="1"/>
      <c r="CZ217" s="1"/>
      <c r="DA217" s="1"/>
      <c r="DB217" s="1"/>
      <c r="DC217" s="1"/>
      <c r="DD217" s="1"/>
      <c r="DE217" s="1"/>
      <c r="DF217" s="1"/>
      <c r="DG217" s="1"/>
      <c r="DH217" s="1"/>
      <c r="DI217" s="1"/>
      <c r="DJ217" s="1"/>
      <c r="DK217" s="1"/>
      <c r="DL217" s="1"/>
      <c r="DM217" s="1"/>
      <c r="DN217" s="1"/>
      <c r="DO217" s="1"/>
      <c r="DP217" s="1"/>
      <c r="DQ217" s="1"/>
      <c r="DR217" s="1"/>
      <c r="DS217" s="1"/>
      <c r="DT217" s="1"/>
      <c r="DU217" s="1"/>
      <c r="DV217" s="1"/>
      <c r="DW217" s="1"/>
      <c r="DX217" s="1"/>
      <c r="DY217" s="1"/>
      <c r="DZ217" s="1"/>
      <c r="EA217" s="1"/>
      <c r="EB217" s="1"/>
      <c r="EC217" s="1"/>
      <c r="ED217" s="1"/>
      <c r="EE217" s="1"/>
      <c r="EF217" s="1"/>
      <c r="EG217" s="1"/>
      <c r="EH217" s="1"/>
      <c r="EI217" s="1"/>
      <c r="EJ217" s="1"/>
      <c r="EK217" s="1"/>
      <c r="EL217" s="1"/>
      <c r="EM217" s="1"/>
      <c r="EN217" s="1"/>
      <c r="EO217" s="1"/>
      <c r="EP217" s="1"/>
      <c r="EQ217" s="1"/>
      <c r="ER217" s="1"/>
      <c r="ES217" s="1"/>
      <c r="ET217" s="1"/>
      <c r="EU217" s="1"/>
      <c r="EV217" s="1"/>
      <c r="EW217" s="1"/>
      <c r="EX217" s="1"/>
      <c r="EY217" s="1"/>
      <c r="EZ217" s="1"/>
      <c r="FA217" s="1"/>
      <c r="FB217" s="1"/>
      <c r="FC217" s="1"/>
      <c r="FD217" s="1"/>
      <c r="FE217" s="1"/>
      <c r="FF217" s="1"/>
      <c r="FG217" s="1"/>
      <c r="FH217" s="1"/>
      <c r="FI217" s="1"/>
      <c r="FJ217" s="1"/>
      <c r="FK217" s="1"/>
      <c r="FL217" s="1"/>
      <c r="FM217" s="1"/>
      <c r="FN217" s="1"/>
      <c r="FO217" s="1"/>
      <c r="FP217" s="1"/>
      <c r="FQ217" s="1"/>
      <c r="FR217" s="1"/>
      <c r="FS217" s="1"/>
      <c r="FT217" s="1"/>
      <c r="FU217" s="1"/>
      <c r="FV217" s="1"/>
      <c r="FW217" s="1"/>
      <c r="FX217" s="1"/>
      <c r="FY217" s="1"/>
      <c r="FZ217" s="1"/>
      <c r="GA217" s="1"/>
      <c r="GB217" s="1"/>
      <c r="GC217" s="1"/>
      <c r="GD217" s="1"/>
      <c r="GE217" s="1"/>
      <c r="GF217" s="1"/>
      <c r="GG217" s="1"/>
      <c r="GH217" s="1"/>
      <c r="GI217" s="1"/>
      <c r="GJ217" s="1"/>
      <c r="GK217" s="1"/>
      <c r="GL217" s="1"/>
      <c r="GM217" s="1"/>
      <c r="GN217" s="1"/>
      <c r="GO217" s="1"/>
      <c r="GP217" s="1"/>
      <c r="GQ217" s="1"/>
      <c r="GR217" s="1"/>
      <c r="GS217" s="1"/>
      <c r="GT217" s="1"/>
      <c r="GU217" s="1"/>
      <c r="GV217" s="1"/>
      <c r="GW217" s="1"/>
      <c r="GX217" s="1"/>
      <c r="GY217" s="1"/>
      <c r="GZ217" s="1"/>
      <c r="HA217" s="1"/>
      <c r="HB217" s="1"/>
      <c r="HC217" s="1"/>
      <c r="HD217" s="1"/>
      <c r="HE217" s="1"/>
      <c r="HF217" s="1"/>
      <c r="HG217" s="1"/>
      <c r="HH217" s="1"/>
      <c r="HI217" s="1"/>
      <c r="HJ217" s="1"/>
      <c r="HK217" s="1"/>
      <c r="HL217" s="1"/>
      <c r="HM217" s="1"/>
      <c r="HN217" s="1"/>
      <c r="HO217" s="1"/>
      <c r="HP217" s="1"/>
      <c r="HQ217" s="1"/>
      <c r="HR217" s="1"/>
      <c r="HS217" s="1"/>
      <c r="HT217" s="1"/>
      <c r="HU217" s="1"/>
      <c r="HV217" s="1"/>
      <c r="HW217" s="1"/>
      <c r="HX217" s="1"/>
      <c r="HY217" s="1"/>
      <c r="HZ217" s="1"/>
      <c r="IA217" s="1"/>
      <c r="IB217" s="1"/>
      <c r="IC217" s="1"/>
      <c r="ID217" s="1"/>
      <c r="IE217" s="1"/>
      <c r="IF217" s="1"/>
      <c r="IG217" s="1"/>
      <c r="IH217" s="1"/>
      <c r="II217" s="1"/>
      <c r="IJ217" s="1"/>
      <c r="IK217" s="1"/>
      <c r="IL217" s="1"/>
      <c r="IM217" s="1"/>
      <c r="IN217" s="1"/>
      <c r="IO217" s="1"/>
      <c r="IP217" s="1"/>
      <c r="IQ217" s="1"/>
      <c r="IR217" s="1"/>
      <c r="IS217" s="1"/>
      <c r="IT217" s="1"/>
      <c r="IU217" s="1"/>
      <c r="IV217" s="1"/>
      <c r="IW217" s="1"/>
      <c r="IX217" s="1"/>
      <c r="IY217" s="1"/>
      <c r="IZ217" s="1"/>
      <c r="JA217" s="1"/>
      <c r="JB217" s="1"/>
      <c r="JC217" s="1"/>
      <c r="JD217" s="1"/>
      <c r="JE217" s="1"/>
      <c r="JF217" s="1"/>
      <c r="JG217" s="1"/>
      <c r="JH217" s="1"/>
      <c r="JI217" s="1"/>
      <c r="JJ217" s="1"/>
      <c r="JK217" s="1"/>
      <c r="JL217" s="1"/>
      <c r="JM217" s="1"/>
      <c r="JN217" s="1"/>
      <c r="JO217" s="1"/>
      <c r="JP217" s="1"/>
      <c r="JQ217" s="1"/>
      <c r="JR217" s="1"/>
      <c r="JS217" s="1"/>
      <c r="JT217" s="1"/>
      <c r="JU217" s="1"/>
      <c r="JV217" s="1"/>
      <c r="JW217" s="1"/>
      <c r="JX217" s="1"/>
      <c r="JY217" s="1"/>
      <c r="JZ217" s="1"/>
      <c r="KA217" s="1"/>
      <c r="KB217" s="1"/>
      <c r="KC217" s="1"/>
      <c r="KD217" s="1"/>
      <c r="KE217" s="1"/>
      <c r="KF217" s="1"/>
      <c r="KG217" s="1"/>
      <c r="KH217" s="1"/>
      <c r="KI217" s="1"/>
      <c r="KJ217" s="1"/>
      <c r="KK217" s="1"/>
      <c r="KL217" s="1"/>
      <c r="KM217" s="1"/>
      <c r="KN217" s="1"/>
      <c r="KO217" s="1"/>
      <c r="KP217" s="1"/>
      <c r="KQ217" s="1"/>
      <c r="KR217" s="1"/>
      <c r="KS217" s="1"/>
      <c r="KT217" s="1"/>
      <c r="KU217" s="1"/>
      <c r="KV217" s="1"/>
      <c r="KW217" s="1"/>
      <c r="KX217" s="1"/>
      <c r="KY217" s="1"/>
      <c r="KZ217" s="1"/>
      <c r="LA217" s="1"/>
      <c r="LB217" s="1"/>
      <c r="LC217" s="1"/>
      <c r="LD217" s="1"/>
      <c r="LE217" s="1"/>
      <c r="LF217" s="1"/>
      <c r="LG217" s="1"/>
      <c r="LH217" s="1"/>
      <c r="LI217" s="1"/>
      <c r="LJ217" s="1"/>
      <c r="LK217" s="1"/>
      <c r="LL217" s="1"/>
      <c r="LM217" s="1"/>
      <c r="LN217" s="1"/>
      <c r="LO217" s="1"/>
      <c r="LP217" s="1"/>
      <c r="LQ217" s="1"/>
      <c r="LR217" s="1"/>
      <c r="LS217" s="1"/>
      <c r="LT217" s="1"/>
      <c r="LU217" s="1"/>
      <c r="LV217" s="1"/>
      <c r="LW217" s="1"/>
      <c r="LX217" s="1"/>
      <c r="LY217" s="1"/>
      <c r="LZ217" s="1"/>
      <c r="MA217" s="1"/>
      <c r="MB217" s="1"/>
      <c r="MC217" s="1"/>
      <c r="MD217" s="1"/>
      <c r="ME217" s="1"/>
      <c r="MF217" s="1"/>
      <c r="MG217" s="1"/>
      <c r="MH217" s="1"/>
      <c r="MI217" s="1"/>
      <c r="MJ217" s="1"/>
      <c r="MK217" s="1"/>
      <c r="ML217" s="1"/>
      <c r="MM217" s="1"/>
      <c r="MN217" s="1"/>
      <c r="MO217" s="1"/>
      <c r="MP217" s="1"/>
      <c r="MQ217" s="1"/>
      <c r="MR217" s="1"/>
      <c r="MS217" s="1"/>
      <c r="MT217" s="1"/>
      <c r="MU217" s="1"/>
      <c r="MV217" s="1"/>
      <c r="MW217" s="1"/>
      <c r="MX217" s="1"/>
      <c r="MY217" s="1"/>
      <c r="MZ217" s="1"/>
      <c r="NA217" s="1"/>
      <c r="NB217" s="1"/>
      <c r="NC217" s="1"/>
      <c r="ND217" s="1"/>
      <c r="NE217" s="1"/>
      <c r="NF217" s="1"/>
      <c r="NG217" s="1"/>
      <c r="NH217" s="1"/>
      <c r="NI217" s="1"/>
      <c r="NJ217" s="1"/>
      <c r="NK217" s="1"/>
      <c r="NL217" s="1"/>
      <c r="NM217" s="1"/>
      <c r="NN217" s="1"/>
      <c r="NO217" s="1"/>
      <c r="NP217" s="1"/>
      <c r="NQ217" s="1"/>
      <c r="NR217" s="1"/>
      <c r="NS217" s="1"/>
      <c r="NT217" s="1"/>
      <c r="NU217" s="1"/>
      <c r="NV217" s="1"/>
      <c r="NW217" s="1"/>
      <c r="NX217" s="1"/>
      <c r="NY217" s="1"/>
      <c r="NZ217" s="1"/>
      <c r="OA217" s="1"/>
      <c r="OB217" s="1"/>
      <c r="OC217" s="1"/>
      <c r="OD217" s="1"/>
      <c r="OE217" s="1"/>
      <c r="OF217" s="1"/>
      <c r="OG217" s="1"/>
      <c r="OH217" s="1"/>
      <c r="OI217" s="1"/>
      <c r="OJ217" s="1"/>
      <c r="OK217" s="1"/>
      <c r="OL217" s="1"/>
      <c r="OM217" s="1"/>
      <c r="ON217" s="1"/>
      <c r="OO217" s="1"/>
      <c r="OP217" s="1"/>
      <c r="OQ217" s="1"/>
      <c r="OR217" s="1"/>
      <c r="OS217" s="1"/>
      <c r="OT217" s="1"/>
      <c r="OU217" s="1"/>
      <c r="OV217" s="1"/>
      <c r="OW217" s="1"/>
      <c r="OX217" s="1"/>
      <c r="OY217" s="1"/>
      <c r="OZ217" s="1"/>
      <c r="PA217" s="1"/>
      <c r="PB217" s="1"/>
      <c r="PC217" s="1"/>
      <c r="PD217" s="1"/>
      <c r="PE217" s="1"/>
      <c r="PF217" s="1"/>
      <c r="PG217" s="1"/>
      <c r="PH217" s="1"/>
      <c r="PI217" s="1"/>
      <c r="PJ217" s="1"/>
      <c r="PK217" s="1"/>
      <c r="PL217" s="1"/>
      <c r="PM217" s="1"/>
      <c r="PN217" s="1"/>
      <c r="PO217" s="1"/>
      <c r="PP217" s="1"/>
      <c r="PQ217" s="1"/>
      <c r="PR217" s="1"/>
      <c r="PS217" s="1"/>
      <c r="PT217" s="1"/>
      <c r="PU217" s="1"/>
      <c r="PV217" s="1"/>
      <c r="PW217" s="1"/>
      <c r="PX217" s="1"/>
      <c r="PY217" s="1"/>
      <c r="PZ217" s="1"/>
      <c r="QA217" s="1"/>
      <c r="QB217" s="1"/>
      <c r="QC217" s="1"/>
      <c r="QD217" s="1"/>
      <c r="QE217" s="1"/>
      <c r="QF217" s="1"/>
      <c r="QG217" s="1"/>
      <c r="QH217" s="1"/>
      <c r="QI217" s="1"/>
      <c r="QJ217" s="1"/>
      <c r="QK217" s="1"/>
      <c r="QL217" s="1"/>
      <c r="QM217" s="1"/>
      <c r="QN217" s="1"/>
      <c r="QO217" s="1"/>
      <c r="QP217" s="1"/>
      <c r="QQ217" s="1"/>
      <c r="QR217" s="1"/>
      <c r="QS217" s="1"/>
      <c r="QT217" s="1"/>
      <c r="QU217" s="1"/>
      <c r="QV217" s="1"/>
      <c r="QW217" s="1"/>
      <c r="QX217" s="1"/>
      <c r="QY217" s="1"/>
      <c r="QZ217" s="1"/>
      <c r="RA217" s="1"/>
      <c r="RB217" s="1"/>
      <c r="RC217" s="1"/>
      <c r="RD217" s="1"/>
      <c r="RE217" s="1"/>
      <c r="RF217" s="1"/>
      <c r="RG217" s="1"/>
      <c r="RH217" s="1"/>
      <c r="RI217" s="1"/>
      <c r="RJ217" s="1"/>
      <c r="RK217" s="1"/>
      <c r="RL217" s="1"/>
      <c r="RM217" s="1"/>
      <c r="RN217" s="1"/>
      <c r="RO217" s="1"/>
      <c r="RP217" s="1"/>
      <c r="RQ217" s="1"/>
      <c r="RR217" s="1"/>
      <c r="RS217" s="1"/>
      <c r="RT217" s="1"/>
      <c r="RU217" s="1"/>
      <c r="RV217" s="1"/>
      <c r="RW217" s="1"/>
      <c r="RX217" s="1"/>
      <c r="RY217" s="1"/>
      <c r="RZ217" s="1"/>
      <c r="SA217" s="1"/>
      <c r="SB217" s="1"/>
      <c r="SC217" s="1"/>
      <c r="SD217" s="1"/>
      <c r="SE217" s="1"/>
      <c r="SF217" s="1"/>
      <c r="SG217" s="1"/>
      <c r="SH217" s="1"/>
      <c r="SI217" s="1"/>
      <c r="SJ217" s="1"/>
      <c r="SK217" s="1"/>
      <c r="SL217" s="1"/>
      <c r="SM217" s="1"/>
      <c r="SN217" s="1"/>
      <c r="SO217" s="1"/>
      <c r="SP217" s="1"/>
      <c r="SQ217" s="1"/>
      <c r="SR217" s="1"/>
      <c r="SS217" s="1"/>
      <c r="ST217" s="1"/>
      <c r="SU217" s="1"/>
      <c r="SV217" s="1"/>
      <c r="SW217" s="1"/>
      <c r="SX217" s="1"/>
      <c r="SY217" s="1"/>
      <c r="SZ217" s="1"/>
      <c r="TA217" s="1"/>
      <c r="TB217" s="1"/>
      <c r="TC217" s="1"/>
      <c r="TD217" s="1"/>
      <c r="TE217" s="1"/>
      <c r="TF217" s="1"/>
      <c r="TG217" s="1"/>
      <c r="TH217" s="1"/>
      <c r="TI217" s="1"/>
      <c r="TJ217" s="1"/>
      <c r="TK217" s="1"/>
      <c r="TL217" s="1"/>
      <c r="TM217" s="1"/>
      <c r="TN217" s="1"/>
      <c r="TO217" s="1"/>
      <c r="TP217" s="1"/>
      <c r="TQ217" s="1"/>
      <c r="TR217" s="1"/>
      <c r="TS217" s="1"/>
      <c r="TT217" s="1"/>
      <c r="TU217" s="1"/>
      <c r="TV217" s="1"/>
      <c r="TW217" s="1"/>
      <c r="TX217" s="1"/>
      <c r="TY217" s="1"/>
      <c r="TZ217" s="1"/>
      <c r="UA217" s="1"/>
      <c r="UB217" s="1"/>
      <c r="UC217" s="1"/>
      <c r="UD217" s="1"/>
      <c r="UE217" s="1"/>
      <c r="UF217" s="1"/>
      <c r="UG217" s="1"/>
      <c r="UH217" s="1"/>
      <c r="UI217" s="1"/>
      <c r="UJ217" s="1"/>
      <c r="UK217" s="1"/>
      <c r="UL217" s="1"/>
      <c r="UM217" s="1"/>
      <c r="UN217" s="1"/>
      <c r="UO217" s="1"/>
      <c r="UP217" s="1"/>
      <c r="UQ217" s="1"/>
      <c r="UR217" s="1"/>
      <c r="US217" s="1"/>
      <c r="UT217" s="1"/>
      <c r="UU217" s="1"/>
      <c r="UV217" s="1"/>
      <c r="UW217" s="1"/>
      <c r="UX217" s="1"/>
      <c r="UY217" s="1"/>
      <c r="UZ217" s="1"/>
      <c r="VA217" s="1"/>
      <c r="VB217" s="1"/>
      <c r="VC217" s="1"/>
      <c r="VD217" s="1"/>
      <c r="VE217" s="1"/>
      <c r="VF217" s="1"/>
      <c r="VG217" s="1"/>
      <c r="VH217" s="1"/>
      <c r="VI217" s="1"/>
      <c r="VJ217" s="1"/>
      <c r="VK217" s="1"/>
      <c r="VL217" s="1"/>
      <c r="VM217" s="1"/>
      <c r="VN217" s="1"/>
      <c r="VO217" s="1"/>
      <c r="VP217" s="1"/>
      <c r="VQ217" s="1"/>
      <c r="VR217" s="1"/>
      <c r="VS217" s="1"/>
      <c r="VT217" s="1"/>
      <c r="VU217" s="1"/>
      <c r="VV217" s="1"/>
      <c r="VW217" s="1"/>
      <c r="VX217" s="1"/>
      <c r="VY217" s="1"/>
      <c r="VZ217" s="1"/>
      <c r="WA217" s="1"/>
      <c r="WB217" s="1"/>
      <c r="WC217" s="1"/>
      <c r="WD217" s="1"/>
      <c r="WE217" s="1"/>
      <c r="WF217" s="1"/>
      <c r="WG217" s="1"/>
      <c r="WH217" s="1"/>
      <c r="WI217" s="1"/>
      <c r="WJ217" s="1"/>
      <c r="WK217" s="1"/>
      <c r="WL217" s="1"/>
      <c r="WM217" s="1"/>
      <c r="WN217" s="1"/>
      <c r="WO217" s="1"/>
      <c r="WP217" s="1"/>
      <c r="WQ217" s="1"/>
      <c r="WR217" s="1"/>
      <c r="WS217" s="1"/>
      <c r="WT217" s="1"/>
      <c r="WU217" s="1"/>
      <c r="WV217" s="1"/>
      <c r="WW217" s="1"/>
      <c r="WX217" s="1"/>
      <c r="WY217" s="1"/>
      <c r="WZ217" s="1"/>
      <c r="XA217" s="1"/>
      <c r="XB217" s="1"/>
      <c r="XC217" s="1"/>
      <c r="XD217" s="1"/>
      <c r="XE217" s="1"/>
      <c r="XF217" s="1"/>
      <c r="XG217" s="1"/>
      <c r="XH217" s="1"/>
      <c r="XI217" s="1"/>
      <c r="XJ217" s="1"/>
      <c r="XK217" s="1"/>
      <c r="XL217" s="1"/>
      <c r="XM217" s="1"/>
      <c r="XN217" s="1"/>
      <c r="XO217" s="1"/>
      <c r="XP217" s="1"/>
      <c r="XQ217" s="1"/>
      <c r="XR217" s="1"/>
      <c r="XS217" s="1"/>
      <c r="XT217" s="1"/>
      <c r="XU217" s="1"/>
      <c r="XV217" s="1"/>
      <c r="XW217" s="1"/>
      <c r="XX217" s="1"/>
      <c r="XY217" s="1"/>
      <c r="XZ217" s="1"/>
      <c r="YA217" s="1"/>
      <c r="YB217" s="1"/>
      <c r="YC217" s="1"/>
      <c r="YD217" s="1"/>
      <c r="YE217" s="1"/>
      <c r="YF217" s="1"/>
      <c r="YG217" s="1"/>
      <c r="YH217" s="1"/>
      <c r="YI217" s="1"/>
      <c r="YJ217" s="1"/>
      <c r="YK217" s="1"/>
      <c r="YL217" s="1"/>
      <c r="YM217" s="1"/>
      <c r="YN217" s="1"/>
      <c r="YO217" s="1"/>
      <c r="YP217" s="1"/>
      <c r="YQ217" s="1"/>
      <c r="YR217" s="1"/>
      <c r="YS217" s="1"/>
      <c r="YT217" s="1"/>
      <c r="YU217" s="1"/>
      <c r="YV217" s="1"/>
      <c r="YW217" s="1"/>
      <c r="YX217" s="1"/>
      <c r="YY217" s="1"/>
      <c r="YZ217" s="1"/>
      <c r="ZA217" s="1"/>
      <c r="ZB217" s="1"/>
      <c r="ZC217" s="1"/>
      <c r="ZD217" s="1"/>
      <c r="ZE217" s="1"/>
      <c r="ZF217" s="1"/>
      <c r="ZG217" s="1"/>
      <c r="ZH217" s="1"/>
      <c r="ZI217" s="1"/>
      <c r="ZJ217" s="1"/>
      <c r="ZK217" s="1"/>
      <c r="ZL217" s="1"/>
      <c r="ZM217" s="1"/>
      <c r="ZN217" s="1"/>
      <c r="ZO217" s="1"/>
      <c r="ZP217" s="1"/>
      <c r="ZQ217" s="1"/>
      <c r="ZR217" s="1"/>
      <c r="ZS217" s="1"/>
      <c r="ZT217" s="1"/>
      <c r="ZU217" s="1"/>
      <c r="ZV217" s="1"/>
      <c r="ZW217" s="1"/>
      <c r="ZX217" s="1"/>
      <c r="ZY217" s="1"/>
      <c r="ZZ217" s="1"/>
      <c r="AAA217" s="1"/>
      <c r="AAB217" s="1"/>
      <c r="AAC217" s="1"/>
      <c r="AAD217" s="1"/>
      <c r="AAE217" s="1"/>
      <c r="AAF217" s="1"/>
      <c r="AAG217" s="1"/>
      <c r="AAH217" s="1"/>
      <c r="AAI217" s="1"/>
      <c r="AAJ217" s="1"/>
      <c r="AAK217" s="1"/>
      <c r="AAL217" s="1"/>
      <c r="AAM217" s="1"/>
      <c r="AAN217" s="1"/>
      <c r="AAO217" s="1"/>
      <c r="AAP217" s="1"/>
      <c r="AAQ217" s="1"/>
      <c r="AAR217" s="1"/>
      <c r="AAS217" s="1"/>
      <c r="AAT217" s="1"/>
      <c r="AAU217" s="1"/>
      <c r="AAV217" s="1"/>
      <c r="AAW217" s="1"/>
      <c r="AAX217" s="1"/>
      <c r="AAY217" s="1"/>
      <c r="AAZ217" s="1"/>
      <c r="ABA217" s="1"/>
      <c r="ABB217" s="1"/>
      <c r="ABC217" s="1"/>
      <c r="ABD217" s="1"/>
      <c r="ABE217" s="1"/>
      <c r="ABF217" s="1"/>
      <c r="ABG217" s="1"/>
      <c r="ABH217" s="1"/>
      <c r="ABI217" s="1"/>
      <c r="ABJ217" s="1"/>
      <c r="ABK217" s="1"/>
      <c r="ABL217" s="1"/>
      <c r="ABM217" s="1"/>
      <c r="ABN217" s="1"/>
      <c r="ABO217" s="1"/>
      <c r="ABP217" s="1"/>
      <c r="ABQ217" s="1"/>
      <c r="ABR217" s="1"/>
      <c r="ABS217" s="1"/>
      <c r="ABT217" s="1"/>
      <c r="ABU217" s="1"/>
      <c r="ABV217" s="1"/>
      <c r="ABW217" s="1"/>
      <c r="ABX217" s="1"/>
      <c r="ABY217" s="1"/>
      <c r="ABZ217" s="1"/>
      <c r="ACA217" s="1"/>
      <c r="ACB217" s="1"/>
      <c r="ACC217" s="1"/>
      <c r="ACD217" s="1"/>
      <c r="ACE217" s="1"/>
      <c r="ACF217" s="1"/>
      <c r="ACG217" s="1"/>
      <c r="ACH217" s="1"/>
      <c r="ACI217" s="1"/>
      <c r="ACJ217" s="1"/>
      <c r="ACK217" s="1"/>
      <c r="ACL217" s="1"/>
      <c r="ACM217" s="1"/>
      <c r="ACN217" s="1"/>
      <c r="ACO217" s="1"/>
      <c r="ACP217" s="1"/>
      <c r="ACQ217" s="1"/>
      <c r="ACR217" s="1"/>
      <c r="ACS217" s="1"/>
      <c r="ACT217" s="1"/>
      <c r="ACU217" s="1"/>
      <c r="ACV217" s="1"/>
      <c r="ACW217" s="1"/>
      <c r="ACX217" s="1"/>
      <c r="ACY217" s="1"/>
      <c r="ACZ217" s="1"/>
      <c r="ADA217" s="1"/>
    </row>
    <row r="218" spans="1:781" s="76" customFormat="1" ht="15.6" x14ac:dyDescent="0.3">
      <c r="A218" s="40">
        <v>3</v>
      </c>
      <c r="B218" s="21" t="s">
        <v>689</v>
      </c>
      <c r="C218" s="22" t="s">
        <v>65</v>
      </c>
      <c r="D218" s="23"/>
      <c r="E218" s="23"/>
      <c r="F218" s="23"/>
      <c r="G218" s="74"/>
      <c r="H218" s="23">
        <v>1</v>
      </c>
      <c r="I218" s="23" t="s">
        <v>41</v>
      </c>
      <c r="J218" s="23" t="s">
        <v>235</v>
      </c>
      <c r="K218" s="25">
        <v>1987</v>
      </c>
      <c r="L218" s="26">
        <v>31967</v>
      </c>
      <c r="M218" s="27"/>
      <c r="N218" s="28"/>
      <c r="O218" s="28"/>
      <c r="P218" s="29" t="s">
        <v>533</v>
      </c>
      <c r="Q218" s="30"/>
      <c r="R218" s="31" t="s">
        <v>542</v>
      </c>
      <c r="S218" s="32" t="str">
        <f t="shared" si="41"/>
        <v>Au</v>
      </c>
      <c r="T218" s="33"/>
      <c r="U218" s="33"/>
      <c r="V218" s="33"/>
      <c r="W218" s="33"/>
      <c r="X218" s="33"/>
      <c r="Y218" s="33"/>
      <c r="Z218" s="33"/>
      <c r="AA218" s="1"/>
      <c r="AB218" s="34">
        <f t="shared" si="42"/>
        <v>0</v>
      </c>
      <c r="AC218" s="34">
        <f t="shared" si="43"/>
        <v>0</v>
      </c>
      <c r="AD218" s="34">
        <f t="shared" si="44"/>
        <v>0</v>
      </c>
      <c r="AE218" s="34">
        <f t="shared" si="45"/>
        <v>0</v>
      </c>
      <c r="AF218" s="35"/>
      <c r="AG218" s="35">
        <f t="shared" si="49"/>
        <v>0</v>
      </c>
      <c r="AH218" s="35">
        <f t="shared" si="50"/>
        <v>0</v>
      </c>
      <c r="AI218" s="35">
        <f t="shared" si="51"/>
        <v>0</v>
      </c>
      <c r="AK218" s="1"/>
      <c r="AL218" s="1"/>
      <c r="AM218" s="1"/>
      <c r="AN218" s="1"/>
      <c r="AO218" s="1"/>
      <c r="AP218" s="1"/>
      <c r="AQ218" s="1"/>
      <c r="AR218" s="1"/>
      <c r="AS218" s="1"/>
      <c r="AT218" s="1"/>
      <c r="AU218" s="1"/>
      <c r="AV218" s="1"/>
      <c r="AW218" s="1"/>
      <c r="AX218" s="1"/>
      <c r="AY218" s="1"/>
      <c r="AZ218" s="1"/>
      <c r="BA218" s="1"/>
      <c r="BB218" s="1"/>
      <c r="BC218" s="1"/>
      <c r="BD218" s="1"/>
      <c r="BE218" s="1"/>
      <c r="BF218" s="1"/>
      <c r="BG218" s="1"/>
      <c r="BH218" s="1"/>
      <c r="BI218" s="1"/>
      <c r="BJ218" s="1"/>
      <c r="BK218" s="1"/>
      <c r="BL218" s="1"/>
      <c r="BM218" s="1"/>
      <c r="BN218" s="1"/>
      <c r="BO218" s="1"/>
      <c r="BP218" s="1"/>
      <c r="BQ218" s="1"/>
      <c r="BR218" s="1"/>
      <c r="BS218" s="1"/>
      <c r="BT218" s="1"/>
      <c r="BU218" s="1"/>
      <c r="BV218" s="1"/>
      <c r="BW218" s="1"/>
      <c r="BX218" s="1"/>
      <c r="BY218" s="1"/>
      <c r="BZ218" s="1"/>
      <c r="CA218" s="1"/>
      <c r="CB218" s="1"/>
      <c r="CC218" s="1"/>
      <c r="CD218" s="1"/>
      <c r="CE218" s="1"/>
      <c r="CF218" s="1"/>
      <c r="CG218" s="1"/>
      <c r="CH218" s="1"/>
      <c r="CI218" s="1"/>
      <c r="CJ218" s="1"/>
      <c r="CK218" s="1"/>
      <c r="CL218" s="1"/>
      <c r="CM218" s="1"/>
      <c r="CN218" s="1"/>
      <c r="CO218" s="1"/>
      <c r="CP218" s="1"/>
      <c r="CQ218" s="1"/>
      <c r="CR218" s="1"/>
      <c r="CS218" s="1"/>
      <c r="CT218" s="1"/>
      <c r="CU218" s="1"/>
      <c r="CV218" s="1"/>
      <c r="CW218" s="1"/>
      <c r="CX218" s="1"/>
      <c r="CY218" s="1"/>
      <c r="CZ218" s="1"/>
      <c r="DA218" s="1"/>
      <c r="DB218" s="1"/>
      <c r="DC218" s="1"/>
      <c r="DD218" s="1"/>
      <c r="DE218" s="1"/>
      <c r="DF218" s="1"/>
      <c r="DG218" s="1"/>
      <c r="DH218" s="1"/>
      <c r="DI218" s="1"/>
      <c r="DJ218" s="1"/>
      <c r="DK218" s="1"/>
      <c r="DL218" s="1"/>
      <c r="DM218" s="1"/>
      <c r="DN218" s="1"/>
      <c r="DO218" s="1"/>
      <c r="DP218" s="1"/>
      <c r="DQ218" s="1"/>
      <c r="DR218" s="1"/>
      <c r="DS218" s="1"/>
      <c r="DT218" s="1"/>
      <c r="DU218" s="1"/>
      <c r="DV218" s="1"/>
      <c r="DW218" s="1"/>
      <c r="DX218" s="1"/>
      <c r="DY218" s="1"/>
      <c r="DZ218" s="1"/>
      <c r="EA218" s="1"/>
      <c r="EB218" s="1"/>
      <c r="EC218" s="1"/>
      <c r="ED218" s="1"/>
      <c r="EE218" s="1"/>
      <c r="EF218" s="1"/>
      <c r="EG218" s="1"/>
      <c r="EH218" s="1"/>
      <c r="EI218" s="1"/>
      <c r="EJ218" s="1"/>
      <c r="EK218" s="1"/>
      <c r="EL218" s="1"/>
      <c r="EM218" s="1"/>
      <c r="EN218" s="1"/>
      <c r="EO218" s="1"/>
      <c r="EP218" s="1"/>
      <c r="EQ218" s="1"/>
      <c r="ER218" s="1"/>
      <c r="ES218" s="1"/>
      <c r="ET218" s="1"/>
      <c r="EU218" s="1"/>
      <c r="EV218" s="1"/>
      <c r="EW218" s="1"/>
      <c r="EX218" s="1"/>
      <c r="EY218" s="1"/>
      <c r="EZ218" s="1"/>
      <c r="FA218" s="1"/>
      <c r="FB218" s="1"/>
      <c r="FC218" s="1"/>
      <c r="FD218" s="1"/>
      <c r="FE218" s="1"/>
      <c r="FF218" s="1"/>
      <c r="FG218" s="1"/>
      <c r="FH218" s="1"/>
      <c r="FI218" s="1"/>
      <c r="FJ218" s="1"/>
      <c r="FK218" s="1"/>
      <c r="FL218" s="1"/>
      <c r="FM218" s="1"/>
      <c r="FN218" s="1"/>
      <c r="FO218" s="1"/>
      <c r="FP218" s="1"/>
      <c r="FQ218" s="1"/>
      <c r="FR218" s="1"/>
      <c r="FS218" s="1"/>
      <c r="FT218" s="1"/>
      <c r="FU218" s="1"/>
      <c r="FV218" s="1"/>
      <c r="FW218" s="1"/>
      <c r="FX218" s="1"/>
      <c r="FY218" s="1"/>
      <c r="FZ218" s="1"/>
      <c r="GA218" s="1"/>
      <c r="GB218" s="1"/>
      <c r="GC218" s="1"/>
      <c r="GD218" s="1"/>
      <c r="GE218" s="1"/>
      <c r="GF218" s="1"/>
      <c r="GG218" s="1"/>
      <c r="GH218" s="1"/>
      <c r="GI218" s="1"/>
      <c r="GJ218" s="1"/>
      <c r="GK218" s="1"/>
      <c r="GL218" s="1"/>
      <c r="GM218" s="1"/>
      <c r="GN218" s="1"/>
      <c r="GO218" s="1"/>
      <c r="GP218" s="1"/>
      <c r="GQ218" s="1"/>
      <c r="GR218" s="1"/>
      <c r="GS218" s="1"/>
      <c r="GT218" s="1"/>
      <c r="GU218" s="1"/>
      <c r="GV218" s="1"/>
      <c r="GW218" s="1"/>
      <c r="GX218" s="1"/>
      <c r="GY218" s="1"/>
      <c r="GZ218" s="1"/>
      <c r="HA218" s="1"/>
      <c r="HB218" s="1"/>
      <c r="HC218" s="1"/>
      <c r="HD218" s="1"/>
      <c r="HE218" s="1"/>
      <c r="HF218" s="1"/>
      <c r="HG218" s="1"/>
      <c r="HH218" s="1"/>
      <c r="HI218" s="1"/>
      <c r="HJ218" s="1"/>
      <c r="HK218" s="1"/>
      <c r="HL218" s="1"/>
      <c r="HM218" s="1"/>
      <c r="HN218" s="1"/>
      <c r="HO218" s="1"/>
      <c r="HP218" s="1"/>
      <c r="HQ218" s="1"/>
      <c r="HR218" s="1"/>
      <c r="HS218" s="1"/>
      <c r="HT218" s="1"/>
      <c r="HU218" s="1"/>
      <c r="HV218" s="1"/>
      <c r="HW218" s="1"/>
      <c r="HX218" s="1"/>
      <c r="HY218" s="1"/>
      <c r="HZ218" s="1"/>
      <c r="IA218" s="1"/>
      <c r="IB218" s="1"/>
      <c r="IC218" s="1"/>
      <c r="ID218" s="1"/>
      <c r="IE218" s="1"/>
      <c r="IF218" s="1"/>
      <c r="IG218" s="1"/>
      <c r="IH218" s="1"/>
      <c r="II218" s="1"/>
      <c r="IJ218" s="1"/>
      <c r="IK218" s="1"/>
      <c r="IL218" s="1"/>
      <c r="IM218" s="1"/>
      <c r="IN218" s="1"/>
      <c r="IO218" s="1"/>
      <c r="IP218" s="1"/>
      <c r="IQ218" s="1"/>
      <c r="IR218" s="1"/>
      <c r="IS218" s="1"/>
      <c r="IT218" s="1"/>
      <c r="IU218" s="1"/>
      <c r="IV218" s="1"/>
      <c r="IW218" s="1"/>
      <c r="IX218" s="1"/>
      <c r="IY218" s="1"/>
      <c r="IZ218" s="1"/>
      <c r="JA218" s="1"/>
      <c r="JB218" s="1"/>
      <c r="JC218" s="1"/>
      <c r="JD218" s="1"/>
      <c r="JE218" s="1"/>
      <c r="JF218" s="1"/>
      <c r="JG218" s="1"/>
      <c r="JH218" s="1"/>
      <c r="JI218" s="1"/>
      <c r="JJ218" s="1"/>
      <c r="JK218" s="1"/>
      <c r="JL218" s="1"/>
      <c r="JM218" s="1"/>
      <c r="JN218" s="1"/>
      <c r="JO218" s="1"/>
      <c r="JP218" s="1"/>
      <c r="JQ218" s="1"/>
      <c r="JR218" s="1"/>
      <c r="JS218" s="1"/>
      <c r="JT218" s="1"/>
      <c r="JU218" s="1"/>
      <c r="JV218" s="1"/>
      <c r="JW218" s="1"/>
      <c r="JX218" s="1"/>
      <c r="JY218" s="1"/>
      <c r="JZ218" s="1"/>
      <c r="KA218" s="1"/>
      <c r="KB218" s="1"/>
      <c r="KC218" s="1"/>
      <c r="KD218" s="1"/>
      <c r="KE218" s="1"/>
      <c r="KF218" s="1"/>
      <c r="KG218" s="1"/>
      <c r="KH218" s="1"/>
      <c r="KI218" s="1"/>
      <c r="KJ218" s="1"/>
      <c r="KK218" s="1"/>
      <c r="KL218" s="1"/>
      <c r="KM218" s="1"/>
      <c r="KN218" s="1"/>
      <c r="KO218" s="1"/>
      <c r="KP218" s="1"/>
      <c r="KQ218" s="1"/>
      <c r="KR218" s="1"/>
      <c r="KS218" s="1"/>
      <c r="KT218" s="1"/>
      <c r="KU218" s="1"/>
      <c r="KV218" s="1"/>
      <c r="KW218" s="1"/>
      <c r="KX218" s="1"/>
      <c r="KY218" s="1"/>
      <c r="KZ218" s="1"/>
      <c r="LA218" s="1"/>
      <c r="LB218" s="1"/>
      <c r="LC218" s="1"/>
      <c r="LD218" s="1"/>
      <c r="LE218" s="1"/>
      <c r="LF218" s="1"/>
      <c r="LG218" s="1"/>
      <c r="LH218" s="1"/>
      <c r="LI218" s="1"/>
      <c r="LJ218" s="1"/>
      <c r="LK218" s="1"/>
      <c r="LL218" s="1"/>
      <c r="LM218" s="1"/>
      <c r="LN218" s="1"/>
      <c r="LO218" s="1"/>
      <c r="LP218" s="1"/>
      <c r="LQ218" s="1"/>
      <c r="LR218" s="1"/>
      <c r="LS218" s="1"/>
      <c r="LT218" s="1"/>
      <c r="LU218" s="1"/>
      <c r="LV218" s="1"/>
      <c r="LW218" s="1"/>
      <c r="LX218" s="1"/>
      <c r="LY218" s="1"/>
      <c r="LZ218" s="1"/>
      <c r="MA218" s="1"/>
      <c r="MB218" s="1"/>
      <c r="MC218" s="1"/>
      <c r="MD218" s="1"/>
      <c r="ME218" s="1"/>
      <c r="MF218" s="1"/>
      <c r="MG218" s="1"/>
      <c r="MH218" s="1"/>
      <c r="MI218" s="1"/>
      <c r="MJ218" s="1"/>
      <c r="MK218" s="1"/>
      <c r="ML218" s="1"/>
      <c r="MM218" s="1"/>
      <c r="MN218" s="1"/>
      <c r="MO218" s="1"/>
      <c r="MP218" s="1"/>
      <c r="MQ218" s="1"/>
      <c r="MR218" s="1"/>
      <c r="MS218" s="1"/>
      <c r="MT218" s="1"/>
      <c r="MU218" s="1"/>
      <c r="MV218" s="1"/>
      <c r="MW218" s="1"/>
      <c r="MX218" s="1"/>
      <c r="MY218" s="1"/>
      <c r="MZ218" s="1"/>
      <c r="NA218" s="1"/>
      <c r="NB218" s="1"/>
      <c r="NC218" s="1"/>
      <c r="ND218" s="1"/>
      <c r="NE218" s="1"/>
      <c r="NF218" s="1"/>
      <c r="NG218" s="1"/>
      <c r="NH218" s="1"/>
      <c r="NI218" s="1"/>
      <c r="NJ218" s="1"/>
      <c r="NK218" s="1"/>
      <c r="NL218" s="1"/>
      <c r="NM218" s="1"/>
      <c r="NN218" s="1"/>
      <c r="NO218" s="1"/>
      <c r="NP218" s="1"/>
      <c r="NQ218" s="1"/>
      <c r="NR218" s="1"/>
      <c r="NS218" s="1"/>
      <c r="NT218" s="1"/>
      <c r="NU218" s="1"/>
      <c r="NV218" s="1"/>
      <c r="NW218" s="1"/>
      <c r="NX218" s="1"/>
      <c r="NY218" s="1"/>
      <c r="NZ218" s="1"/>
      <c r="OA218" s="1"/>
      <c r="OB218" s="1"/>
      <c r="OC218" s="1"/>
      <c r="OD218" s="1"/>
      <c r="OE218" s="1"/>
      <c r="OF218" s="1"/>
      <c r="OG218" s="1"/>
      <c r="OH218" s="1"/>
      <c r="OI218" s="1"/>
      <c r="OJ218" s="1"/>
      <c r="OK218" s="1"/>
      <c r="OL218" s="1"/>
      <c r="OM218" s="1"/>
      <c r="ON218" s="1"/>
      <c r="OO218" s="1"/>
      <c r="OP218" s="1"/>
      <c r="OQ218" s="1"/>
      <c r="OR218" s="1"/>
      <c r="OS218" s="1"/>
      <c r="OT218" s="1"/>
      <c r="OU218" s="1"/>
      <c r="OV218" s="1"/>
      <c r="OW218" s="1"/>
      <c r="OX218" s="1"/>
      <c r="OY218" s="1"/>
      <c r="OZ218" s="1"/>
      <c r="PA218" s="1"/>
      <c r="PB218" s="1"/>
      <c r="PC218" s="1"/>
      <c r="PD218" s="1"/>
      <c r="PE218" s="1"/>
      <c r="PF218" s="1"/>
      <c r="PG218" s="1"/>
      <c r="PH218" s="1"/>
      <c r="PI218" s="1"/>
      <c r="PJ218" s="1"/>
      <c r="PK218" s="1"/>
      <c r="PL218" s="1"/>
      <c r="PM218" s="1"/>
      <c r="PN218" s="1"/>
      <c r="PO218" s="1"/>
      <c r="PP218" s="1"/>
      <c r="PQ218" s="1"/>
      <c r="PR218" s="1"/>
      <c r="PS218" s="1"/>
      <c r="PT218" s="1"/>
      <c r="PU218" s="1"/>
      <c r="PV218" s="1"/>
      <c r="PW218" s="1"/>
      <c r="PX218" s="1"/>
      <c r="PY218" s="1"/>
      <c r="PZ218" s="1"/>
      <c r="QA218" s="1"/>
      <c r="QB218" s="1"/>
      <c r="QC218" s="1"/>
      <c r="QD218" s="1"/>
      <c r="QE218" s="1"/>
      <c r="QF218" s="1"/>
      <c r="QG218" s="1"/>
      <c r="QH218" s="1"/>
      <c r="QI218" s="1"/>
      <c r="QJ218" s="1"/>
      <c r="QK218" s="1"/>
      <c r="QL218" s="1"/>
      <c r="QM218" s="1"/>
      <c r="QN218" s="1"/>
      <c r="QO218" s="1"/>
      <c r="QP218" s="1"/>
      <c r="QQ218" s="1"/>
      <c r="QR218" s="1"/>
      <c r="QS218" s="1"/>
      <c r="QT218" s="1"/>
      <c r="QU218" s="1"/>
      <c r="QV218" s="1"/>
      <c r="QW218" s="1"/>
      <c r="QX218" s="1"/>
      <c r="QY218" s="1"/>
      <c r="QZ218" s="1"/>
      <c r="RA218" s="1"/>
      <c r="RB218" s="1"/>
      <c r="RC218" s="1"/>
      <c r="RD218" s="1"/>
      <c r="RE218" s="1"/>
      <c r="RF218" s="1"/>
      <c r="RG218" s="1"/>
      <c r="RH218" s="1"/>
      <c r="RI218" s="1"/>
      <c r="RJ218" s="1"/>
      <c r="RK218" s="1"/>
      <c r="RL218" s="1"/>
      <c r="RM218" s="1"/>
      <c r="RN218" s="1"/>
      <c r="RO218" s="1"/>
      <c r="RP218" s="1"/>
      <c r="RQ218" s="1"/>
      <c r="RR218" s="1"/>
      <c r="RS218" s="1"/>
      <c r="RT218" s="1"/>
      <c r="RU218" s="1"/>
      <c r="RV218" s="1"/>
      <c r="RW218" s="1"/>
      <c r="RX218" s="1"/>
      <c r="RY218" s="1"/>
      <c r="RZ218" s="1"/>
      <c r="SA218" s="1"/>
      <c r="SB218" s="1"/>
      <c r="SC218" s="1"/>
      <c r="SD218" s="1"/>
      <c r="SE218" s="1"/>
      <c r="SF218" s="1"/>
      <c r="SG218" s="1"/>
      <c r="SH218" s="1"/>
      <c r="SI218" s="1"/>
      <c r="SJ218" s="1"/>
      <c r="SK218" s="1"/>
      <c r="SL218" s="1"/>
      <c r="SM218" s="1"/>
      <c r="SN218" s="1"/>
      <c r="SO218" s="1"/>
      <c r="SP218" s="1"/>
      <c r="SQ218" s="1"/>
      <c r="SR218" s="1"/>
      <c r="SS218" s="1"/>
      <c r="ST218" s="1"/>
      <c r="SU218" s="1"/>
      <c r="SV218" s="1"/>
      <c r="SW218" s="1"/>
      <c r="SX218" s="1"/>
      <c r="SY218" s="1"/>
      <c r="SZ218" s="1"/>
      <c r="TA218" s="1"/>
      <c r="TB218" s="1"/>
      <c r="TC218" s="1"/>
      <c r="TD218" s="1"/>
      <c r="TE218" s="1"/>
      <c r="TF218" s="1"/>
      <c r="TG218" s="1"/>
      <c r="TH218" s="1"/>
      <c r="TI218" s="1"/>
      <c r="TJ218" s="1"/>
      <c r="TK218" s="1"/>
      <c r="TL218" s="1"/>
      <c r="TM218" s="1"/>
      <c r="TN218" s="1"/>
      <c r="TO218" s="1"/>
      <c r="TP218" s="1"/>
      <c r="TQ218" s="1"/>
      <c r="TR218" s="1"/>
      <c r="TS218" s="1"/>
      <c r="TT218" s="1"/>
      <c r="TU218" s="1"/>
      <c r="TV218" s="1"/>
      <c r="TW218" s="1"/>
      <c r="TX218" s="1"/>
      <c r="TY218" s="1"/>
      <c r="TZ218" s="1"/>
      <c r="UA218" s="1"/>
      <c r="UB218" s="1"/>
      <c r="UC218" s="1"/>
      <c r="UD218" s="1"/>
      <c r="UE218" s="1"/>
      <c r="UF218" s="1"/>
      <c r="UG218" s="1"/>
      <c r="UH218" s="1"/>
      <c r="UI218" s="1"/>
      <c r="UJ218" s="1"/>
      <c r="UK218" s="1"/>
      <c r="UL218" s="1"/>
      <c r="UM218" s="1"/>
      <c r="UN218" s="1"/>
      <c r="UO218" s="1"/>
      <c r="UP218" s="1"/>
      <c r="UQ218" s="1"/>
      <c r="UR218" s="1"/>
      <c r="US218" s="1"/>
      <c r="UT218" s="1"/>
      <c r="UU218" s="1"/>
      <c r="UV218" s="1"/>
      <c r="UW218" s="1"/>
      <c r="UX218" s="1"/>
      <c r="UY218" s="1"/>
      <c r="UZ218" s="1"/>
      <c r="VA218" s="1"/>
      <c r="VB218" s="1"/>
      <c r="VC218" s="1"/>
      <c r="VD218" s="1"/>
      <c r="VE218" s="1"/>
      <c r="VF218" s="1"/>
      <c r="VG218" s="1"/>
      <c r="VH218" s="1"/>
      <c r="VI218" s="1"/>
      <c r="VJ218" s="1"/>
      <c r="VK218" s="1"/>
      <c r="VL218" s="1"/>
      <c r="VM218" s="1"/>
      <c r="VN218" s="1"/>
      <c r="VO218" s="1"/>
      <c r="VP218" s="1"/>
      <c r="VQ218" s="1"/>
      <c r="VR218" s="1"/>
      <c r="VS218" s="1"/>
      <c r="VT218" s="1"/>
      <c r="VU218" s="1"/>
      <c r="VV218" s="1"/>
      <c r="VW218" s="1"/>
      <c r="VX218" s="1"/>
      <c r="VY218" s="1"/>
      <c r="VZ218" s="1"/>
      <c r="WA218" s="1"/>
      <c r="WB218" s="1"/>
      <c r="WC218" s="1"/>
      <c r="WD218" s="1"/>
      <c r="WE218" s="1"/>
      <c r="WF218" s="1"/>
      <c r="WG218" s="1"/>
      <c r="WH218" s="1"/>
      <c r="WI218" s="1"/>
      <c r="WJ218" s="1"/>
      <c r="WK218" s="1"/>
      <c r="WL218" s="1"/>
      <c r="WM218" s="1"/>
      <c r="WN218" s="1"/>
      <c r="WO218" s="1"/>
      <c r="WP218" s="1"/>
      <c r="WQ218" s="1"/>
      <c r="WR218" s="1"/>
      <c r="WS218" s="1"/>
      <c r="WT218" s="1"/>
      <c r="WU218" s="1"/>
      <c r="WV218" s="1"/>
      <c r="WW218" s="1"/>
      <c r="WX218" s="1"/>
      <c r="WY218" s="1"/>
      <c r="WZ218" s="1"/>
      <c r="XA218" s="1"/>
      <c r="XB218" s="1"/>
      <c r="XC218" s="1"/>
      <c r="XD218" s="1"/>
      <c r="XE218" s="1"/>
      <c r="XF218" s="1"/>
      <c r="XG218" s="1"/>
      <c r="XH218" s="1"/>
      <c r="XI218" s="1"/>
      <c r="XJ218" s="1"/>
      <c r="XK218" s="1"/>
      <c r="XL218" s="1"/>
      <c r="XM218" s="1"/>
      <c r="XN218" s="1"/>
      <c r="XO218" s="1"/>
      <c r="XP218" s="1"/>
      <c r="XQ218" s="1"/>
      <c r="XR218" s="1"/>
      <c r="XS218" s="1"/>
      <c r="XT218" s="1"/>
      <c r="XU218" s="1"/>
      <c r="XV218" s="1"/>
      <c r="XW218" s="1"/>
      <c r="XX218" s="1"/>
      <c r="XY218" s="1"/>
      <c r="XZ218" s="1"/>
      <c r="YA218" s="1"/>
      <c r="YB218" s="1"/>
      <c r="YC218" s="1"/>
      <c r="YD218" s="1"/>
      <c r="YE218" s="1"/>
      <c r="YF218" s="1"/>
      <c r="YG218" s="1"/>
      <c r="YH218" s="1"/>
      <c r="YI218" s="1"/>
      <c r="YJ218" s="1"/>
      <c r="YK218" s="1"/>
      <c r="YL218" s="1"/>
      <c r="YM218" s="1"/>
      <c r="YN218" s="1"/>
      <c r="YO218" s="1"/>
      <c r="YP218" s="1"/>
      <c r="YQ218" s="1"/>
      <c r="YR218" s="1"/>
      <c r="YS218" s="1"/>
      <c r="YT218" s="1"/>
      <c r="YU218" s="1"/>
      <c r="YV218" s="1"/>
      <c r="YW218" s="1"/>
      <c r="YX218" s="1"/>
      <c r="YY218" s="1"/>
      <c r="YZ218" s="1"/>
      <c r="ZA218" s="1"/>
      <c r="ZB218" s="1"/>
      <c r="ZC218" s="1"/>
      <c r="ZD218" s="1"/>
      <c r="ZE218" s="1"/>
      <c r="ZF218" s="1"/>
      <c r="ZG218" s="1"/>
      <c r="ZH218" s="1"/>
      <c r="ZI218" s="1"/>
      <c r="ZJ218" s="1"/>
      <c r="ZK218" s="1"/>
      <c r="ZL218" s="1"/>
      <c r="ZM218" s="1"/>
      <c r="ZN218" s="1"/>
      <c r="ZO218" s="1"/>
      <c r="ZP218" s="1"/>
      <c r="ZQ218" s="1"/>
      <c r="ZR218" s="1"/>
      <c r="ZS218" s="1"/>
      <c r="ZT218" s="1"/>
      <c r="ZU218" s="1"/>
      <c r="ZV218" s="1"/>
      <c r="ZW218" s="1"/>
      <c r="ZX218" s="1"/>
      <c r="ZY218" s="1"/>
      <c r="ZZ218" s="1"/>
      <c r="AAA218" s="1"/>
      <c r="AAB218" s="1"/>
      <c r="AAC218" s="1"/>
      <c r="AAD218" s="1"/>
      <c r="AAE218" s="1"/>
      <c r="AAF218" s="1"/>
      <c r="AAG218" s="1"/>
      <c r="AAH218" s="1"/>
      <c r="AAI218" s="1"/>
      <c r="AAJ218" s="1"/>
      <c r="AAK218" s="1"/>
      <c r="AAL218" s="1"/>
      <c r="AAM218" s="1"/>
      <c r="AAN218" s="1"/>
      <c r="AAO218" s="1"/>
      <c r="AAP218" s="1"/>
      <c r="AAQ218" s="1"/>
      <c r="AAR218" s="1"/>
      <c r="AAS218" s="1"/>
      <c r="AAT218" s="1"/>
      <c r="AAU218" s="1"/>
      <c r="AAV218" s="1"/>
      <c r="AAW218" s="1"/>
      <c r="AAX218" s="1"/>
      <c r="AAY218" s="1"/>
      <c r="AAZ218" s="1"/>
      <c r="ABA218" s="1"/>
      <c r="ABB218" s="1"/>
      <c r="ABC218" s="1"/>
      <c r="ABD218" s="1"/>
      <c r="ABE218" s="1"/>
      <c r="ABF218" s="1"/>
      <c r="ABG218" s="1"/>
      <c r="ABH218" s="1"/>
      <c r="ABI218" s="1"/>
      <c r="ABJ218" s="1"/>
      <c r="ABK218" s="1"/>
      <c r="ABL218" s="1"/>
      <c r="ABM218" s="1"/>
      <c r="ABN218" s="1"/>
      <c r="ABO218" s="1"/>
      <c r="ABP218" s="1"/>
      <c r="ABQ218" s="1"/>
      <c r="ABR218" s="1"/>
      <c r="ABS218" s="1"/>
      <c r="ABT218" s="1"/>
      <c r="ABU218" s="1"/>
      <c r="ABV218" s="1"/>
      <c r="ABW218" s="1"/>
      <c r="ABX218" s="1"/>
      <c r="ABY218" s="1"/>
      <c r="ABZ218" s="1"/>
      <c r="ACA218" s="1"/>
      <c r="ACB218" s="1"/>
      <c r="ACC218" s="1"/>
      <c r="ACD218" s="1"/>
      <c r="ACE218" s="1"/>
      <c r="ACF218" s="1"/>
      <c r="ACG218" s="1"/>
      <c r="ACH218" s="1"/>
      <c r="ACI218" s="1"/>
      <c r="ACJ218" s="1"/>
      <c r="ACK218" s="1"/>
      <c r="ACL218" s="1"/>
      <c r="ACM218" s="1"/>
      <c r="ACN218" s="1"/>
      <c r="ACO218" s="1"/>
      <c r="ACP218" s="1"/>
      <c r="ACQ218" s="1"/>
      <c r="ACR218" s="1"/>
      <c r="ACS218" s="1"/>
      <c r="ACT218" s="1"/>
      <c r="ACU218" s="1"/>
      <c r="ACV218" s="1"/>
      <c r="ACW218" s="1"/>
      <c r="ACX218" s="1"/>
      <c r="ACY218" s="1"/>
      <c r="ACZ218" s="1"/>
      <c r="ADA218" s="1"/>
    </row>
    <row r="219" spans="1:781" s="76" customFormat="1" ht="15.6" x14ac:dyDescent="0.3">
      <c r="A219" s="42">
        <v>2</v>
      </c>
      <c r="B219" s="21" t="s">
        <v>690</v>
      </c>
      <c r="C219" s="22" t="s">
        <v>52</v>
      </c>
      <c r="D219" s="23"/>
      <c r="E219" s="23"/>
      <c r="F219" s="23"/>
      <c r="G219" s="74"/>
      <c r="H219" s="23">
        <v>1</v>
      </c>
      <c r="I219" s="23" t="s">
        <v>41</v>
      </c>
      <c r="J219" s="23" t="s">
        <v>235</v>
      </c>
      <c r="K219" s="25">
        <v>1987</v>
      </c>
      <c r="L219" s="26">
        <v>31875</v>
      </c>
      <c r="M219" s="27">
        <v>87000</v>
      </c>
      <c r="N219" s="28">
        <v>80</v>
      </c>
      <c r="O219" s="28"/>
      <c r="P219" s="29" t="s">
        <v>112</v>
      </c>
      <c r="Q219" s="30" t="s">
        <v>691</v>
      </c>
      <c r="R219" s="31" t="s">
        <v>424</v>
      </c>
      <c r="S219" s="32" t="str">
        <f t="shared" si="41"/>
        <v>Coal</v>
      </c>
      <c r="T219" s="33"/>
      <c r="U219" s="33"/>
      <c r="V219" s="33"/>
      <c r="W219" s="33"/>
      <c r="X219" s="33"/>
      <c r="Y219" s="33"/>
      <c r="Z219" s="33"/>
      <c r="AA219" s="1"/>
      <c r="AB219" s="34">
        <f t="shared" si="42"/>
        <v>4.5870277799892757E-2</v>
      </c>
      <c r="AC219" s="34">
        <f t="shared" si="43"/>
        <v>2.0512820512820511</v>
      </c>
      <c r="AD219" s="34">
        <f t="shared" si="44"/>
        <v>0</v>
      </c>
      <c r="AE219" s="34">
        <f t="shared" si="45"/>
        <v>2.0971523290819438</v>
      </c>
      <c r="AF219" s="35"/>
      <c r="AG219" s="35">
        <f t="shared" si="49"/>
        <v>0</v>
      </c>
      <c r="AH219" s="35">
        <f t="shared" si="50"/>
        <v>2.0971523290819438</v>
      </c>
      <c r="AI219" s="35">
        <f t="shared" si="51"/>
        <v>0</v>
      </c>
      <c r="AK219" s="1"/>
      <c r="AL219" s="1"/>
      <c r="AM219" s="1"/>
      <c r="AN219" s="1"/>
      <c r="AO219" s="1"/>
      <c r="AP219" s="1"/>
      <c r="AQ219" s="1"/>
      <c r="AR219" s="1"/>
      <c r="AS219" s="1"/>
      <c r="AT219" s="1"/>
      <c r="AU219" s="1"/>
      <c r="AV219" s="1"/>
      <c r="AW219" s="1"/>
      <c r="AX219" s="1"/>
      <c r="AY219" s="1"/>
      <c r="AZ219" s="1"/>
      <c r="BA219" s="1"/>
      <c r="BB219" s="1"/>
      <c r="BC219" s="1"/>
      <c r="BD219" s="1"/>
      <c r="BE219" s="1"/>
      <c r="BF219" s="1"/>
      <c r="BG219" s="1"/>
      <c r="BH219" s="1"/>
      <c r="BI219" s="1"/>
      <c r="BJ219" s="1"/>
      <c r="BK219" s="1"/>
      <c r="BL219" s="1"/>
      <c r="BM219" s="1"/>
      <c r="BN219" s="1"/>
      <c r="BO219" s="1"/>
      <c r="BP219" s="1"/>
      <c r="BQ219" s="1"/>
      <c r="BR219" s="1"/>
      <c r="BS219" s="1"/>
      <c r="BT219" s="1"/>
      <c r="BU219" s="1"/>
      <c r="BV219" s="1"/>
      <c r="BW219" s="1"/>
      <c r="BX219" s="1"/>
      <c r="BY219" s="1"/>
      <c r="BZ219" s="1"/>
      <c r="CA219" s="1"/>
      <c r="CB219" s="1"/>
      <c r="CC219" s="1"/>
      <c r="CD219" s="1"/>
      <c r="CE219" s="1"/>
      <c r="CF219" s="1"/>
      <c r="CG219" s="1"/>
      <c r="CH219" s="1"/>
      <c r="CI219" s="1"/>
      <c r="CJ219" s="1"/>
      <c r="CK219" s="1"/>
      <c r="CL219" s="1"/>
      <c r="CM219" s="1"/>
      <c r="CN219" s="1"/>
      <c r="CO219" s="1"/>
      <c r="CP219" s="1"/>
      <c r="CQ219" s="1"/>
      <c r="CR219" s="1"/>
      <c r="CS219" s="1"/>
      <c r="CT219" s="1"/>
      <c r="CU219" s="1"/>
      <c r="CV219" s="1"/>
      <c r="CW219" s="1"/>
      <c r="CX219" s="1"/>
      <c r="CY219" s="1"/>
      <c r="CZ219" s="1"/>
      <c r="DA219" s="1"/>
      <c r="DB219" s="1"/>
      <c r="DC219" s="1"/>
      <c r="DD219" s="1"/>
      <c r="DE219" s="1"/>
      <c r="DF219" s="1"/>
      <c r="DG219" s="1"/>
      <c r="DH219" s="1"/>
      <c r="DI219" s="1"/>
      <c r="DJ219" s="1"/>
      <c r="DK219" s="1"/>
      <c r="DL219" s="1"/>
      <c r="DM219" s="1"/>
      <c r="DN219" s="1"/>
      <c r="DO219" s="1"/>
      <c r="DP219" s="1"/>
      <c r="DQ219" s="1"/>
      <c r="DR219" s="1"/>
      <c r="DS219" s="1"/>
      <c r="DT219" s="1"/>
      <c r="DU219" s="1"/>
      <c r="DV219" s="1"/>
      <c r="DW219" s="1"/>
      <c r="DX219" s="1"/>
      <c r="DY219" s="1"/>
      <c r="DZ219" s="1"/>
      <c r="EA219" s="1"/>
      <c r="EB219" s="1"/>
      <c r="EC219" s="1"/>
      <c r="ED219" s="1"/>
      <c r="EE219" s="1"/>
      <c r="EF219" s="1"/>
      <c r="EG219" s="1"/>
      <c r="EH219" s="1"/>
      <c r="EI219" s="1"/>
      <c r="EJ219" s="1"/>
      <c r="EK219" s="1"/>
      <c r="EL219" s="1"/>
      <c r="EM219" s="1"/>
      <c r="EN219" s="1"/>
      <c r="EO219" s="1"/>
      <c r="EP219" s="1"/>
      <c r="EQ219" s="1"/>
      <c r="ER219" s="1"/>
      <c r="ES219" s="1"/>
      <c r="ET219" s="1"/>
      <c r="EU219" s="1"/>
      <c r="EV219" s="1"/>
      <c r="EW219" s="1"/>
      <c r="EX219" s="1"/>
      <c r="EY219" s="1"/>
      <c r="EZ219" s="1"/>
      <c r="FA219" s="1"/>
      <c r="FB219" s="1"/>
      <c r="FC219" s="1"/>
      <c r="FD219" s="1"/>
      <c r="FE219" s="1"/>
      <c r="FF219" s="1"/>
      <c r="FG219" s="1"/>
      <c r="FH219" s="1"/>
      <c r="FI219" s="1"/>
      <c r="FJ219" s="1"/>
      <c r="FK219" s="1"/>
      <c r="FL219" s="1"/>
      <c r="FM219" s="1"/>
      <c r="FN219" s="1"/>
      <c r="FO219" s="1"/>
      <c r="FP219" s="1"/>
      <c r="FQ219" s="1"/>
      <c r="FR219" s="1"/>
      <c r="FS219" s="1"/>
      <c r="FT219" s="1"/>
      <c r="FU219" s="1"/>
      <c r="FV219" s="1"/>
      <c r="FW219" s="1"/>
      <c r="FX219" s="1"/>
      <c r="FY219" s="1"/>
      <c r="FZ219" s="1"/>
      <c r="GA219" s="1"/>
      <c r="GB219" s="1"/>
      <c r="GC219" s="1"/>
      <c r="GD219" s="1"/>
      <c r="GE219" s="1"/>
      <c r="GF219" s="1"/>
      <c r="GG219" s="1"/>
      <c r="GH219" s="1"/>
      <c r="GI219" s="1"/>
      <c r="GJ219" s="1"/>
      <c r="GK219" s="1"/>
      <c r="GL219" s="1"/>
      <c r="GM219" s="1"/>
      <c r="GN219" s="1"/>
      <c r="GO219" s="1"/>
      <c r="GP219" s="1"/>
      <c r="GQ219" s="1"/>
      <c r="GR219" s="1"/>
      <c r="GS219" s="1"/>
      <c r="GT219" s="1"/>
      <c r="GU219" s="1"/>
      <c r="GV219" s="1"/>
      <c r="GW219" s="1"/>
      <c r="GX219" s="1"/>
      <c r="GY219" s="1"/>
      <c r="GZ219" s="1"/>
      <c r="HA219" s="1"/>
      <c r="HB219" s="1"/>
      <c r="HC219" s="1"/>
      <c r="HD219" s="1"/>
      <c r="HE219" s="1"/>
      <c r="HF219" s="1"/>
      <c r="HG219" s="1"/>
      <c r="HH219" s="1"/>
      <c r="HI219" s="1"/>
      <c r="HJ219" s="1"/>
      <c r="HK219" s="1"/>
      <c r="HL219" s="1"/>
      <c r="HM219" s="1"/>
      <c r="HN219" s="1"/>
      <c r="HO219" s="1"/>
      <c r="HP219" s="1"/>
      <c r="HQ219" s="1"/>
      <c r="HR219" s="1"/>
      <c r="HS219" s="1"/>
      <c r="HT219" s="1"/>
      <c r="HU219" s="1"/>
      <c r="HV219" s="1"/>
      <c r="HW219" s="1"/>
      <c r="HX219" s="1"/>
      <c r="HY219" s="1"/>
      <c r="HZ219" s="1"/>
      <c r="IA219" s="1"/>
      <c r="IB219" s="1"/>
      <c r="IC219" s="1"/>
      <c r="ID219" s="1"/>
      <c r="IE219" s="1"/>
      <c r="IF219" s="1"/>
      <c r="IG219" s="1"/>
      <c r="IH219" s="1"/>
      <c r="II219" s="1"/>
      <c r="IJ219" s="1"/>
      <c r="IK219" s="1"/>
      <c r="IL219" s="1"/>
      <c r="IM219" s="1"/>
      <c r="IN219" s="1"/>
      <c r="IO219" s="1"/>
      <c r="IP219" s="1"/>
      <c r="IQ219" s="1"/>
      <c r="IR219" s="1"/>
      <c r="IS219" s="1"/>
      <c r="IT219" s="1"/>
      <c r="IU219" s="1"/>
      <c r="IV219" s="1"/>
      <c r="IW219" s="1"/>
      <c r="IX219" s="1"/>
      <c r="IY219" s="1"/>
      <c r="IZ219" s="1"/>
      <c r="JA219" s="1"/>
      <c r="JB219" s="1"/>
      <c r="JC219" s="1"/>
      <c r="JD219" s="1"/>
      <c r="JE219" s="1"/>
      <c r="JF219" s="1"/>
      <c r="JG219" s="1"/>
      <c r="JH219" s="1"/>
      <c r="JI219" s="1"/>
      <c r="JJ219" s="1"/>
      <c r="JK219" s="1"/>
      <c r="JL219" s="1"/>
      <c r="JM219" s="1"/>
      <c r="JN219" s="1"/>
      <c r="JO219" s="1"/>
      <c r="JP219" s="1"/>
      <c r="JQ219" s="1"/>
      <c r="JR219" s="1"/>
      <c r="JS219" s="1"/>
      <c r="JT219" s="1"/>
      <c r="JU219" s="1"/>
      <c r="JV219" s="1"/>
      <c r="JW219" s="1"/>
      <c r="JX219" s="1"/>
      <c r="JY219" s="1"/>
      <c r="JZ219" s="1"/>
      <c r="KA219" s="1"/>
      <c r="KB219" s="1"/>
      <c r="KC219" s="1"/>
      <c r="KD219" s="1"/>
      <c r="KE219" s="1"/>
      <c r="KF219" s="1"/>
      <c r="KG219" s="1"/>
      <c r="KH219" s="1"/>
      <c r="KI219" s="1"/>
      <c r="KJ219" s="1"/>
      <c r="KK219" s="1"/>
      <c r="KL219" s="1"/>
      <c r="KM219" s="1"/>
      <c r="KN219" s="1"/>
      <c r="KO219" s="1"/>
      <c r="KP219" s="1"/>
      <c r="KQ219" s="1"/>
      <c r="KR219" s="1"/>
      <c r="KS219" s="1"/>
      <c r="KT219" s="1"/>
      <c r="KU219" s="1"/>
      <c r="KV219" s="1"/>
      <c r="KW219" s="1"/>
      <c r="KX219" s="1"/>
      <c r="KY219" s="1"/>
      <c r="KZ219" s="1"/>
      <c r="LA219" s="1"/>
      <c r="LB219" s="1"/>
      <c r="LC219" s="1"/>
      <c r="LD219" s="1"/>
      <c r="LE219" s="1"/>
      <c r="LF219" s="1"/>
      <c r="LG219" s="1"/>
      <c r="LH219" s="1"/>
      <c r="LI219" s="1"/>
      <c r="LJ219" s="1"/>
      <c r="LK219" s="1"/>
      <c r="LL219" s="1"/>
      <c r="LM219" s="1"/>
      <c r="LN219" s="1"/>
      <c r="LO219" s="1"/>
      <c r="LP219" s="1"/>
      <c r="LQ219" s="1"/>
      <c r="LR219" s="1"/>
      <c r="LS219" s="1"/>
      <c r="LT219" s="1"/>
      <c r="LU219" s="1"/>
      <c r="LV219" s="1"/>
      <c r="LW219" s="1"/>
      <c r="LX219" s="1"/>
      <c r="LY219" s="1"/>
      <c r="LZ219" s="1"/>
      <c r="MA219" s="1"/>
      <c r="MB219" s="1"/>
      <c r="MC219" s="1"/>
      <c r="MD219" s="1"/>
      <c r="ME219" s="1"/>
      <c r="MF219" s="1"/>
      <c r="MG219" s="1"/>
      <c r="MH219" s="1"/>
      <c r="MI219" s="1"/>
      <c r="MJ219" s="1"/>
      <c r="MK219" s="1"/>
      <c r="ML219" s="1"/>
      <c r="MM219" s="1"/>
      <c r="MN219" s="1"/>
      <c r="MO219" s="1"/>
      <c r="MP219" s="1"/>
      <c r="MQ219" s="1"/>
      <c r="MR219" s="1"/>
      <c r="MS219" s="1"/>
      <c r="MT219" s="1"/>
      <c r="MU219" s="1"/>
      <c r="MV219" s="1"/>
      <c r="MW219" s="1"/>
      <c r="MX219" s="1"/>
      <c r="MY219" s="1"/>
      <c r="MZ219" s="1"/>
      <c r="NA219" s="1"/>
      <c r="NB219" s="1"/>
      <c r="NC219" s="1"/>
      <c r="ND219" s="1"/>
      <c r="NE219" s="1"/>
      <c r="NF219" s="1"/>
      <c r="NG219" s="1"/>
      <c r="NH219" s="1"/>
      <c r="NI219" s="1"/>
      <c r="NJ219" s="1"/>
      <c r="NK219" s="1"/>
      <c r="NL219" s="1"/>
      <c r="NM219" s="1"/>
      <c r="NN219" s="1"/>
      <c r="NO219" s="1"/>
      <c r="NP219" s="1"/>
      <c r="NQ219" s="1"/>
      <c r="NR219" s="1"/>
      <c r="NS219" s="1"/>
      <c r="NT219" s="1"/>
      <c r="NU219" s="1"/>
      <c r="NV219" s="1"/>
      <c r="NW219" s="1"/>
      <c r="NX219" s="1"/>
      <c r="NY219" s="1"/>
      <c r="NZ219" s="1"/>
      <c r="OA219" s="1"/>
      <c r="OB219" s="1"/>
      <c r="OC219" s="1"/>
      <c r="OD219" s="1"/>
      <c r="OE219" s="1"/>
      <c r="OF219" s="1"/>
      <c r="OG219" s="1"/>
      <c r="OH219" s="1"/>
      <c r="OI219" s="1"/>
      <c r="OJ219" s="1"/>
      <c r="OK219" s="1"/>
      <c r="OL219" s="1"/>
      <c r="OM219" s="1"/>
      <c r="ON219" s="1"/>
      <c r="OO219" s="1"/>
      <c r="OP219" s="1"/>
      <c r="OQ219" s="1"/>
      <c r="OR219" s="1"/>
      <c r="OS219" s="1"/>
      <c r="OT219" s="1"/>
      <c r="OU219" s="1"/>
      <c r="OV219" s="1"/>
      <c r="OW219" s="1"/>
      <c r="OX219" s="1"/>
      <c r="OY219" s="1"/>
      <c r="OZ219" s="1"/>
      <c r="PA219" s="1"/>
      <c r="PB219" s="1"/>
      <c r="PC219" s="1"/>
      <c r="PD219" s="1"/>
      <c r="PE219" s="1"/>
      <c r="PF219" s="1"/>
      <c r="PG219" s="1"/>
      <c r="PH219" s="1"/>
      <c r="PI219" s="1"/>
      <c r="PJ219" s="1"/>
      <c r="PK219" s="1"/>
      <c r="PL219" s="1"/>
      <c r="PM219" s="1"/>
      <c r="PN219" s="1"/>
      <c r="PO219" s="1"/>
      <c r="PP219" s="1"/>
      <c r="PQ219" s="1"/>
      <c r="PR219" s="1"/>
      <c r="PS219" s="1"/>
      <c r="PT219" s="1"/>
      <c r="PU219" s="1"/>
      <c r="PV219" s="1"/>
      <c r="PW219" s="1"/>
      <c r="PX219" s="1"/>
      <c r="PY219" s="1"/>
      <c r="PZ219" s="1"/>
      <c r="QA219" s="1"/>
      <c r="QB219" s="1"/>
      <c r="QC219" s="1"/>
      <c r="QD219" s="1"/>
      <c r="QE219" s="1"/>
      <c r="QF219" s="1"/>
      <c r="QG219" s="1"/>
      <c r="QH219" s="1"/>
      <c r="QI219" s="1"/>
      <c r="QJ219" s="1"/>
      <c r="QK219" s="1"/>
      <c r="QL219" s="1"/>
      <c r="QM219" s="1"/>
      <c r="QN219" s="1"/>
      <c r="QO219" s="1"/>
      <c r="QP219" s="1"/>
      <c r="QQ219" s="1"/>
      <c r="QR219" s="1"/>
      <c r="QS219" s="1"/>
      <c r="QT219" s="1"/>
      <c r="QU219" s="1"/>
      <c r="QV219" s="1"/>
      <c r="QW219" s="1"/>
      <c r="QX219" s="1"/>
      <c r="QY219" s="1"/>
      <c r="QZ219" s="1"/>
      <c r="RA219" s="1"/>
      <c r="RB219" s="1"/>
      <c r="RC219" s="1"/>
      <c r="RD219" s="1"/>
      <c r="RE219" s="1"/>
      <c r="RF219" s="1"/>
      <c r="RG219" s="1"/>
      <c r="RH219" s="1"/>
      <c r="RI219" s="1"/>
      <c r="RJ219" s="1"/>
      <c r="RK219" s="1"/>
      <c r="RL219" s="1"/>
      <c r="RM219" s="1"/>
      <c r="RN219" s="1"/>
      <c r="RO219" s="1"/>
      <c r="RP219" s="1"/>
      <c r="RQ219" s="1"/>
      <c r="RR219" s="1"/>
      <c r="RS219" s="1"/>
      <c r="RT219" s="1"/>
      <c r="RU219" s="1"/>
      <c r="RV219" s="1"/>
      <c r="RW219" s="1"/>
      <c r="RX219" s="1"/>
      <c r="RY219" s="1"/>
      <c r="RZ219" s="1"/>
      <c r="SA219" s="1"/>
      <c r="SB219" s="1"/>
      <c r="SC219" s="1"/>
      <c r="SD219" s="1"/>
      <c r="SE219" s="1"/>
      <c r="SF219" s="1"/>
      <c r="SG219" s="1"/>
      <c r="SH219" s="1"/>
      <c r="SI219" s="1"/>
      <c r="SJ219" s="1"/>
      <c r="SK219" s="1"/>
      <c r="SL219" s="1"/>
      <c r="SM219" s="1"/>
      <c r="SN219" s="1"/>
      <c r="SO219" s="1"/>
      <c r="SP219" s="1"/>
      <c r="SQ219" s="1"/>
      <c r="SR219" s="1"/>
      <c r="SS219" s="1"/>
      <c r="ST219" s="1"/>
      <c r="SU219" s="1"/>
      <c r="SV219" s="1"/>
      <c r="SW219" s="1"/>
      <c r="SX219" s="1"/>
      <c r="SY219" s="1"/>
      <c r="SZ219" s="1"/>
      <c r="TA219" s="1"/>
      <c r="TB219" s="1"/>
      <c r="TC219" s="1"/>
      <c r="TD219" s="1"/>
      <c r="TE219" s="1"/>
      <c r="TF219" s="1"/>
      <c r="TG219" s="1"/>
      <c r="TH219" s="1"/>
      <c r="TI219" s="1"/>
      <c r="TJ219" s="1"/>
      <c r="TK219" s="1"/>
      <c r="TL219" s="1"/>
      <c r="TM219" s="1"/>
      <c r="TN219" s="1"/>
      <c r="TO219" s="1"/>
      <c r="TP219" s="1"/>
      <c r="TQ219" s="1"/>
      <c r="TR219" s="1"/>
      <c r="TS219" s="1"/>
      <c r="TT219" s="1"/>
      <c r="TU219" s="1"/>
      <c r="TV219" s="1"/>
      <c r="TW219" s="1"/>
      <c r="TX219" s="1"/>
      <c r="TY219" s="1"/>
      <c r="TZ219" s="1"/>
      <c r="UA219" s="1"/>
      <c r="UB219" s="1"/>
      <c r="UC219" s="1"/>
      <c r="UD219" s="1"/>
      <c r="UE219" s="1"/>
      <c r="UF219" s="1"/>
      <c r="UG219" s="1"/>
      <c r="UH219" s="1"/>
      <c r="UI219" s="1"/>
      <c r="UJ219" s="1"/>
      <c r="UK219" s="1"/>
      <c r="UL219" s="1"/>
      <c r="UM219" s="1"/>
      <c r="UN219" s="1"/>
      <c r="UO219" s="1"/>
      <c r="UP219" s="1"/>
      <c r="UQ219" s="1"/>
      <c r="UR219" s="1"/>
      <c r="US219" s="1"/>
      <c r="UT219" s="1"/>
      <c r="UU219" s="1"/>
      <c r="UV219" s="1"/>
      <c r="UW219" s="1"/>
      <c r="UX219" s="1"/>
      <c r="UY219" s="1"/>
      <c r="UZ219" s="1"/>
      <c r="VA219" s="1"/>
      <c r="VB219" s="1"/>
      <c r="VC219" s="1"/>
      <c r="VD219" s="1"/>
      <c r="VE219" s="1"/>
      <c r="VF219" s="1"/>
      <c r="VG219" s="1"/>
      <c r="VH219" s="1"/>
      <c r="VI219" s="1"/>
      <c r="VJ219" s="1"/>
      <c r="VK219" s="1"/>
      <c r="VL219" s="1"/>
      <c r="VM219" s="1"/>
      <c r="VN219" s="1"/>
      <c r="VO219" s="1"/>
      <c r="VP219" s="1"/>
      <c r="VQ219" s="1"/>
      <c r="VR219" s="1"/>
      <c r="VS219" s="1"/>
      <c r="VT219" s="1"/>
      <c r="VU219" s="1"/>
      <c r="VV219" s="1"/>
      <c r="VW219" s="1"/>
      <c r="VX219" s="1"/>
      <c r="VY219" s="1"/>
      <c r="VZ219" s="1"/>
      <c r="WA219" s="1"/>
      <c r="WB219" s="1"/>
      <c r="WC219" s="1"/>
      <c r="WD219" s="1"/>
      <c r="WE219" s="1"/>
      <c r="WF219" s="1"/>
      <c r="WG219" s="1"/>
      <c r="WH219" s="1"/>
      <c r="WI219" s="1"/>
      <c r="WJ219" s="1"/>
      <c r="WK219" s="1"/>
      <c r="WL219" s="1"/>
      <c r="WM219" s="1"/>
      <c r="WN219" s="1"/>
      <c r="WO219" s="1"/>
      <c r="WP219" s="1"/>
      <c r="WQ219" s="1"/>
      <c r="WR219" s="1"/>
      <c r="WS219" s="1"/>
      <c r="WT219" s="1"/>
      <c r="WU219" s="1"/>
      <c r="WV219" s="1"/>
      <c r="WW219" s="1"/>
      <c r="WX219" s="1"/>
      <c r="WY219" s="1"/>
      <c r="WZ219" s="1"/>
      <c r="XA219" s="1"/>
      <c r="XB219" s="1"/>
      <c r="XC219" s="1"/>
      <c r="XD219" s="1"/>
      <c r="XE219" s="1"/>
      <c r="XF219" s="1"/>
      <c r="XG219" s="1"/>
      <c r="XH219" s="1"/>
      <c r="XI219" s="1"/>
      <c r="XJ219" s="1"/>
      <c r="XK219" s="1"/>
      <c r="XL219" s="1"/>
      <c r="XM219" s="1"/>
      <c r="XN219" s="1"/>
      <c r="XO219" s="1"/>
      <c r="XP219" s="1"/>
      <c r="XQ219" s="1"/>
      <c r="XR219" s="1"/>
      <c r="XS219" s="1"/>
      <c r="XT219" s="1"/>
      <c r="XU219" s="1"/>
      <c r="XV219" s="1"/>
      <c r="XW219" s="1"/>
      <c r="XX219" s="1"/>
      <c r="XY219" s="1"/>
      <c r="XZ219" s="1"/>
      <c r="YA219" s="1"/>
      <c r="YB219" s="1"/>
      <c r="YC219" s="1"/>
      <c r="YD219" s="1"/>
      <c r="YE219" s="1"/>
      <c r="YF219" s="1"/>
      <c r="YG219" s="1"/>
      <c r="YH219" s="1"/>
      <c r="YI219" s="1"/>
      <c r="YJ219" s="1"/>
      <c r="YK219" s="1"/>
      <c r="YL219" s="1"/>
      <c r="YM219" s="1"/>
      <c r="YN219" s="1"/>
      <c r="YO219" s="1"/>
      <c r="YP219" s="1"/>
      <c r="YQ219" s="1"/>
      <c r="YR219" s="1"/>
      <c r="YS219" s="1"/>
      <c r="YT219" s="1"/>
      <c r="YU219" s="1"/>
      <c r="YV219" s="1"/>
      <c r="YW219" s="1"/>
      <c r="YX219" s="1"/>
      <c r="YY219" s="1"/>
      <c r="YZ219" s="1"/>
      <c r="ZA219" s="1"/>
      <c r="ZB219" s="1"/>
      <c r="ZC219" s="1"/>
      <c r="ZD219" s="1"/>
      <c r="ZE219" s="1"/>
      <c r="ZF219" s="1"/>
      <c r="ZG219" s="1"/>
      <c r="ZH219" s="1"/>
      <c r="ZI219" s="1"/>
      <c r="ZJ219" s="1"/>
      <c r="ZK219" s="1"/>
      <c r="ZL219" s="1"/>
      <c r="ZM219" s="1"/>
      <c r="ZN219" s="1"/>
      <c r="ZO219" s="1"/>
      <c r="ZP219" s="1"/>
      <c r="ZQ219" s="1"/>
      <c r="ZR219" s="1"/>
      <c r="ZS219" s="1"/>
      <c r="ZT219" s="1"/>
      <c r="ZU219" s="1"/>
      <c r="ZV219" s="1"/>
      <c r="ZW219" s="1"/>
      <c r="ZX219" s="1"/>
      <c r="ZY219" s="1"/>
      <c r="ZZ219" s="1"/>
      <c r="AAA219" s="1"/>
      <c r="AAB219" s="1"/>
      <c r="AAC219" s="1"/>
      <c r="AAD219" s="1"/>
      <c r="AAE219" s="1"/>
      <c r="AAF219" s="1"/>
      <c r="AAG219" s="1"/>
      <c r="AAH219" s="1"/>
      <c r="AAI219" s="1"/>
      <c r="AAJ219" s="1"/>
      <c r="AAK219" s="1"/>
      <c r="AAL219" s="1"/>
      <c r="AAM219" s="1"/>
      <c r="AAN219" s="1"/>
      <c r="AAO219" s="1"/>
      <c r="AAP219" s="1"/>
      <c r="AAQ219" s="1"/>
      <c r="AAR219" s="1"/>
      <c r="AAS219" s="1"/>
      <c r="AAT219" s="1"/>
      <c r="AAU219" s="1"/>
      <c r="AAV219" s="1"/>
      <c r="AAW219" s="1"/>
      <c r="AAX219" s="1"/>
      <c r="AAY219" s="1"/>
      <c r="AAZ219" s="1"/>
      <c r="ABA219" s="1"/>
      <c r="ABB219" s="1"/>
      <c r="ABC219" s="1"/>
      <c r="ABD219" s="1"/>
      <c r="ABE219" s="1"/>
      <c r="ABF219" s="1"/>
      <c r="ABG219" s="1"/>
      <c r="ABH219" s="1"/>
      <c r="ABI219" s="1"/>
      <c r="ABJ219" s="1"/>
      <c r="ABK219" s="1"/>
      <c r="ABL219" s="1"/>
      <c r="ABM219" s="1"/>
      <c r="ABN219" s="1"/>
      <c r="ABO219" s="1"/>
      <c r="ABP219" s="1"/>
      <c r="ABQ219" s="1"/>
      <c r="ABR219" s="1"/>
      <c r="ABS219" s="1"/>
      <c r="ABT219" s="1"/>
      <c r="ABU219" s="1"/>
      <c r="ABV219" s="1"/>
      <c r="ABW219" s="1"/>
      <c r="ABX219" s="1"/>
      <c r="ABY219" s="1"/>
      <c r="ABZ219" s="1"/>
      <c r="ACA219" s="1"/>
      <c r="ACB219" s="1"/>
      <c r="ACC219" s="1"/>
      <c r="ACD219" s="1"/>
      <c r="ACE219" s="1"/>
      <c r="ACF219" s="1"/>
      <c r="ACG219" s="1"/>
      <c r="ACH219" s="1"/>
      <c r="ACI219" s="1"/>
      <c r="ACJ219" s="1"/>
      <c r="ACK219" s="1"/>
      <c r="ACL219" s="1"/>
      <c r="ACM219" s="1"/>
      <c r="ACN219" s="1"/>
      <c r="ACO219" s="1"/>
      <c r="ACP219" s="1"/>
      <c r="ACQ219" s="1"/>
      <c r="ACR219" s="1"/>
      <c r="ACS219" s="1"/>
      <c r="ACT219" s="1"/>
      <c r="ACU219" s="1"/>
      <c r="ACV219" s="1"/>
      <c r="ACW219" s="1"/>
      <c r="ACX219" s="1"/>
      <c r="ACY219" s="1"/>
      <c r="ACZ219" s="1"/>
      <c r="ADA219" s="1"/>
    </row>
    <row r="220" spans="1:781" s="76" customFormat="1" ht="28.8" x14ac:dyDescent="0.3">
      <c r="A220" s="40">
        <v>3</v>
      </c>
      <c r="B220" s="21" t="s">
        <v>692</v>
      </c>
      <c r="C220" s="22" t="s">
        <v>52</v>
      </c>
      <c r="D220" s="23" t="s">
        <v>204</v>
      </c>
      <c r="E220" s="22" t="s">
        <v>693</v>
      </c>
      <c r="F220" s="23">
        <v>53</v>
      </c>
      <c r="G220" s="74">
        <v>52000000</v>
      </c>
      <c r="H220" s="23">
        <v>1</v>
      </c>
      <c r="I220" s="23" t="s">
        <v>41</v>
      </c>
      <c r="J220" s="23" t="s">
        <v>72</v>
      </c>
      <c r="K220" s="25">
        <v>1987</v>
      </c>
      <c r="L220" s="26">
        <v>31861</v>
      </c>
      <c r="M220" s="45">
        <v>0</v>
      </c>
      <c r="N220" s="28"/>
      <c r="O220" s="28"/>
      <c r="P220" s="29" t="s">
        <v>593</v>
      </c>
      <c r="Q220" s="30" t="s">
        <v>694</v>
      </c>
      <c r="R220" s="31" t="s">
        <v>424</v>
      </c>
      <c r="S220" s="32" t="str">
        <f t="shared" si="41"/>
        <v>Coal</v>
      </c>
      <c r="T220" s="33"/>
      <c r="U220" s="33"/>
      <c r="V220" s="33"/>
      <c r="W220" s="33"/>
      <c r="X220" s="33"/>
      <c r="Y220" s="33"/>
      <c r="Z220" s="33"/>
      <c r="AA220" s="1"/>
      <c r="AB220" s="34">
        <f>M220/189653</f>
        <v>0</v>
      </c>
      <c r="AC220" s="34">
        <f t="shared" si="43"/>
        <v>0</v>
      </c>
      <c r="AD220" s="34">
        <f t="shared" si="44"/>
        <v>0</v>
      </c>
      <c r="AE220" s="34">
        <f t="shared" si="45"/>
        <v>0</v>
      </c>
      <c r="AF220" s="35"/>
      <c r="AG220" s="35">
        <f t="shared" si="49"/>
        <v>0</v>
      </c>
      <c r="AH220" s="35">
        <f t="shared" si="50"/>
        <v>0</v>
      </c>
      <c r="AI220" s="35">
        <f t="shared" si="51"/>
        <v>0</v>
      </c>
      <c r="AK220" s="1"/>
      <c r="AL220" s="1"/>
      <c r="AM220" s="1"/>
      <c r="AN220" s="1"/>
      <c r="AO220" s="1"/>
      <c r="AP220" s="1"/>
      <c r="AQ220" s="1"/>
      <c r="AR220" s="1"/>
      <c r="AS220" s="1"/>
      <c r="AT220" s="1"/>
      <c r="AU220" s="1"/>
      <c r="AV220" s="1"/>
      <c r="AW220" s="1"/>
      <c r="AX220" s="1"/>
      <c r="AY220" s="1"/>
      <c r="AZ220" s="1"/>
      <c r="BA220" s="1"/>
      <c r="BB220" s="1"/>
      <c r="BC220" s="1"/>
      <c r="BD220" s="1"/>
      <c r="BE220" s="1"/>
      <c r="BF220" s="1"/>
      <c r="BG220" s="1"/>
      <c r="BH220" s="1"/>
      <c r="BI220" s="1"/>
      <c r="BJ220" s="1"/>
      <c r="BK220" s="1"/>
      <c r="BL220" s="1"/>
      <c r="BM220" s="1"/>
      <c r="BN220" s="1"/>
      <c r="BO220" s="1"/>
      <c r="BP220" s="1"/>
      <c r="BQ220" s="1"/>
      <c r="BR220" s="1"/>
      <c r="BS220" s="1"/>
      <c r="BT220" s="1"/>
      <c r="BU220" s="1"/>
      <c r="BV220" s="1"/>
      <c r="BW220" s="1"/>
      <c r="BX220" s="1"/>
      <c r="BY220" s="1"/>
      <c r="BZ220" s="1"/>
      <c r="CA220" s="1"/>
      <c r="CB220" s="1"/>
      <c r="CC220" s="1"/>
      <c r="CD220" s="1"/>
      <c r="CE220" s="1"/>
      <c r="CF220" s="1"/>
      <c r="CG220" s="1"/>
      <c r="CH220" s="1"/>
      <c r="CI220" s="1"/>
      <c r="CJ220" s="1"/>
      <c r="CK220" s="1"/>
      <c r="CL220" s="1"/>
      <c r="CM220" s="1"/>
      <c r="CN220" s="1"/>
      <c r="CO220" s="1"/>
      <c r="CP220" s="1"/>
      <c r="CQ220" s="1"/>
      <c r="CR220" s="1"/>
      <c r="CS220" s="1"/>
      <c r="CT220" s="1"/>
      <c r="CU220" s="1"/>
      <c r="CV220" s="1"/>
      <c r="CW220" s="1"/>
      <c r="CX220" s="1"/>
      <c r="CY220" s="1"/>
      <c r="CZ220" s="1"/>
      <c r="DA220" s="1"/>
      <c r="DB220" s="1"/>
      <c r="DC220" s="1"/>
      <c r="DD220" s="1"/>
      <c r="DE220" s="1"/>
      <c r="DF220" s="1"/>
      <c r="DG220" s="1"/>
      <c r="DH220" s="1"/>
      <c r="DI220" s="1"/>
      <c r="DJ220" s="1"/>
      <c r="DK220" s="1"/>
      <c r="DL220" s="1"/>
      <c r="DM220" s="1"/>
      <c r="DN220" s="1"/>
      <c r="DO220" s="1"/>
      <c r="DP220" s="1"/>
      <c r="DQ220" s="1"/>
      <c r="DR220" s="1"/>
      <c r="DS220" s="1"/>
      <c r="DT220" s="1"/>
      <c r="DU220" s="1"/>
      <c r="DV220" s="1"/>
      <c r="DW220" s="1"/>
      <c r="DX220" s="1"/>
      <c r="DY220" s="1"/>
      <c r="DZ220" s="1"/>
      <c r="EA220" s="1"/>
      <c r="EB220" s="1"/>
      <c r="EC220" s="1"/>
      <c r="ED220" s="1"/>
      <c r="EE220" s="1"/>
      <c r="EF220" s="1"/>
      <c r="EG220" s="1"/>
      <c r="EH220" s="1"/>
      <c r="EI220" s="1"/>
      <c r="EJ220" s="1"/>
      <c r="EK220" s="1"/>
      <c r="EL220" s="1"/>
      <c r="EM220" s="1"/>
      <c r="EN220" s="1"/>
      <c r="EO220" s="1"/>
      <c r="EP220" s="1"/>
      <c r="EQ220" s="1"/>
      <c r="ER220" s="1"/>
      <c r="ES220" s="1"/>
      <c r="ET220" s="1"/>
      <c r="EU220" s="1"/>
      <c r="EV220" s="1"/>
      <c r="EW220" s="1"/>
      <c r="EX220" s="1"/>
      <c r="EY220" s="1"/>
      <c r="EZ220" s="1"/>
      <c r="FA220" s="1"/>
      <c r="FB220" s="1"/>
      <c r="FC220" s="1"/>
      <c r="FD220" s="1"/>
      <c r="FE220" s="1"/>
      <c r="FF220" s="1"/>
      <c r="FG220" s="1"/>
      <c r="FH220" s="1"/>
      <c r="FI220" s="1"/>
      <c r="FJ220" s="1"/>
      <c r="FK220" s="1"/>
      <c r="FL220" s="1"/>
      <c r="FM220" s="1"/>
      <c r="FN220" s="1"/>
      <c r="FO220" s="1"/>
      <c r="FP220" s="1"/>
      <c r="FQ220" s="1"/>
      <c r="FR220" s="1"/>
      <c r="FS220" s="1"/>
      <c r="FT220" s="1"/>
      <c r="FU220" s="1"/>
      <c r="FV220" s="1"/>
      <c r="FW220" s="1"/>
      <c r="FX220" s="1"/>
      <c r="FY220" s="1"/>
      <c r="FZ220" s="1"/>
      <c r="GA220" s="1"/>
      <c r="GB220" s="1"/>
      <c r="GC220" s="1"/>
      <c r="GD220" s="1"/>
      <c r="GE220" s="1"/>
      <c r="GF220" s="1"/>
      <c r="GG220" s="1"/>
      <c r="GH220" s="1"/>
      <c r="GI220" s="1"/>
      <c r="GJ220" s="1"/>
      <c r="GK220" s="1"/>
      <c r="GL220" s="1"/>
      <c r="GM220" s="1"/>
      <c r="GN220" s="1"/>
      <c r="GO220" s="1"/>
      <c r="GP220" s="1"/>
      <c r="GQ220" s="1"/>
      <c r="GR220" s="1"/>
      <c r="GS220" s="1"/>
      <c r="GT220" s="1"/>
      <c r="GU220" s="1"/>
      <c r="GV220" s="1"/>
      <c r="GW220" s="1"/>
      <c r="GX220" s="1"/>
      <c r="GY220" s="1"/>
      <c r="GZ220" s="1"/>
      <c r="HA220" s="1"/>
      <c r="HB220" s="1"/>
      <c r="HC220" s="1"/>
      <c r="HD220" s="1"/>
      <c r="HE220" s="1"/>
      <c r="HF220" s="1"/>
      <c r="HG220" s="1"/>
      <c r="HH220" s="1"/>
      <c r="HI220" s="1"/>
      <c r="HJ220" s="1"/>
      <c r="HK220" s="1"/>
      <c r="HL220" s="1"/>
      <c r="HM220" s="1"/>
      <c r="HN220" s="1"/>
      <c r="HO220" s="1"/>
      <c r="HP220" s="1"/>
      <c r="HQ220" s="1"/>
      <c r="HR220" s="1"/>
      <c r="HS220" s="1"/>
      <c r="HT220" s="1"/>
      <c r="HU220" s="1"/>
      <c r="HV220" s="1"/>
      <c r="HW220" s="1"/>
      <c r="HX220" s="1"/>
      <c r="HY220" s="1"/>
      <c r="HZ220" s="1"/>
      <c r="IA220" s="1"/>
      <c r="IB220" s="1"/>
      <c r="IC220" s="1"/>
      <c r="ID220" s="1"/>
      <c r="IE220" s="1"/>
      <c r="IF220" s="1"/>
      <c r="IG220" s="1"/>
      <c r="IH220" s="1"/>
      <c r="II220" s="1"/>
      <c r="IJ220" s="1"/>
      <c r="IK220" s="1"/>
      <c r="IL220" s="1"/>
      <c r="IM220" s="1"/>
      <c r="IN220" s="1"/>
      <c r="IO220" s="1"/>
      <c r="IP220" s="1"/>
      <c r="IQ220" s="1"/>
      <c r="IR220" s="1"/>
      <c r="IS220" s="1"/>
      <c r="IT220" s="1"/>
      <c r="IU220" s="1"/>
      <c r="IV220" s="1"/>
      <c r="IW220" s="1"/>
      <c r="IX220" s="1"/>
      <c r="IY220" s="1"/>
      <c r="IZ220" s="1"/>
      <c r="JA220" s="1"/>
      <c r="JB220" s="1"/>
      <c r="JC220" s="1"/>
      <c r="JD220" s="1"/>
      <c r="JE220" s="1"/>
      <c r="JF220" s="1"/>
      <c r="JG220" s="1"/>
      <c r="JH220" s="1"/>
      <c r="JI220" s="1"/>
      <c r="JJ220" s="1"/>
      <c r="JK220" s="1"/>
      <c r="JL220" s="1"/>
      <c r="JM220" s="1"/>
      <c r="JN220" s="1"/>
      <c r="JO220" s="1"/>
      <c r="JP220" s="1"/>
      <c r="JQ220" s="1"/>
      <c r="JR220" s="1"/>
      <c r="JS220" s="1"/>
      <c r="JT220" s="1"/>
      <c r="JU220" s="1"/>
      <c r="JV220" s="1"/>
      <c r="JW220" s="1"/>
      <c r="JX220" s="1"/>
      <c r="JY220" s="1"/>
      <c r="JZ220" s="1"/>
      <c r="KA220" s="1"/>
      <c r="KB220" s="1"/>
      <c r="KC220" s="1"/>
      <c r="KD220" s="1"/>
      <c r="KE220" s="1"/>
      <c r="KF220" s="1"/>
      <c r="KG220" s="1"/>
      <c r="KH220" s="1"/>
      <c r="KI220" s="1"/>
      <c r="KJ220" s="1"/>
      <c r="KK220" s="1"/>
      <c r="KL220" s="1"/>
      <c r="KM220" s="1"/>
      <c r="KN220" s="1"/>
      <c r="KO220" s="1"/>
      <c r="KP220" s="1"/>
      <c r="KQ220" s="1"/>
      <c r="KR220" s="1"/>
      <c r="KS220" s="1"/>
      <c r="KT220" s="1"/>
      <c r="KU220" s="1"/>
      <c r="KV220" s="1"/>
      <c r="KW220" s="1"/>
      <c r="KX220" s="1"/>
      <c r="KY220" s="1"/>
      <c r="KZ220" s="1"/>
      <c r="LA220" s="1"/>
      <c r="LB220" s="1"/>
      <c r="LC220" s="1"/>
      <c r="LD220" s="1"/>
      <c r="LE220" s="1"/>
      <c r="LF220" s="1"/>
      <c r="LG220" s="1"/>
      <c r="LH220" s="1"/>
      <c r="LI220" s="1"/>
      <c r="LJ220" s="1"/>
      <c r="LK220" s="1"/>
      <c r="LL220" s="1"/>
      <c r="LM220" s="1"/>
      <c r="LN220" s="1"/>
      <c r="LO220" s="1"/>
      <c r="LP220" s="1"/>
      <c r="LQ220" s="1"/>
      <c r="LR220" s="1"/>
      <c r="LS220" s="1"/>
      <c r="LT220" s="1"/>
      <c r="LU220" s="1"/>
      <c r="LV220" s="1"/>
      <c r="LW220" s="1"/>
      <c r="LX220" s="1"/>
      <c r="LY220" s="1"/>
      <c r="LZ220" s="1"/>
      <c r="MA220" s="1"/>
      <c r="MB220" s="1"/>
      <c r="MC220" s="1"/>
      <c r="MD220" s="1"/>
      <c r="ME220" s="1"/>
      <c r="MF220" s="1"/>
      <c r="MG220" s="1"/>
      <c r="MH220" s="1"/>
      <c r="MI220" s="1"/>
      <c r="MJ220" s="1"/>
      <c r="MK220" s="1"/>
      <c r="ML220" s="1"/>
      <c r="MM220" s="1"/>
      <c r="MN220" s="1"/>
      <c r="MO220" s="1"/>
      <c r="MP220" s="1"/>
      <c r="MQ220" s="1"/>
      <c r="MR220" s="1"/>
      <c r="MS220" s="1"/>
      <c r="MT220" s="1"/>
      <c r="MU220" s="1"/>
      <c r="MV220" s="1"/>
      <c r="MW220" s="1"/>
      <c r="MX220" s="1"/>
      <c r="MY220" s="1"/>
      <c r="MZ220" s="1"/>
      <c r="NA220" s="1"/>
      <c r="NB220" s="1"/>
      <c r="NC220" s="1"/>
      <c r="ND220" s="1"/>
      <c r="NE220" s="1"/>
      <c r="NF220" s="1"/>
      <c r="NG220" s="1"/>
      <c r="NH220" s="1"/>
      <c r="NI220" s="1"/>
      <c r="NJ220" s="1"/>
      <c r="NK220" s="1"/>
      <c r="NL220" s="1"/>
      <c r="NM220" s="1"/>
      <c r="NN220" s="1"/>
      <c r="NO220" s="1"/>
      <c r="NP220" s="1"/>
      <c r="NQ220" s="1"/>
      <c r="NR220" s="1"/>
      <c r="NS220" s="1"/>
      <c r="NT220" s="1"/>
      <c r="NU220" s="1"/>
      <c r="NV220" s="1"/>
      <c r="NW220" s="1"/>
      <c r="NX220" s="1"/>
      <c r="NY220" s="1"/>
      <c r="NZ220" s="1"/>
      <c r="OA220" s="1"/>
      <c r="OB220" s="1"/>
      <c r="OC220" s="1"/>
      <c r="OD220" s="1"/>
      <c r="OE220" s="1"/>
      <c r="OF220" s="1"/>
      <c r="OG220" s="1"/>
      <c r="OH220" s="1"/>
      <c r="OI220" s="1"/>
      <c r="OJ220" s="1"/>
      <c r="OK220" s="1"/>
      <c r="OL220" s="1"/>
      <c r="OM220" s="1"/>
      <c r="ON220" s="1"/>
      <c r="OO220" s="1"/>
      <c r="OP220" s="1"/>
      <c r="OQ220" s="1"/>
      <c r="OR220" s="1"/>
      <c r="OS220" s="1"/>
      <c r="OT220" s="1"/>
      <c r="OU220" s="1"/>
      <c r="OV220" s="1"/>
      <c r="OW220" s="1"/>
      <c r="OX220" s="1"/>
      <c r="OY220" s="1"/>
      <c r="OZ220" s="1"/>
      <c r="PA220" s="1"/>
      <c r="PB220" s="1"/>
      <c r="PC220" s="1"/>
      <c r="PD220" s="1"/>
      <c r="PE220" s="1"/>
      <c r="PF220" s="1"/>
      <c r="PG220" s="1"/>
      <c r="PH220" s="1"/>
      <c r="PI220" s="1"/>
      <c r="PJ220" s="1"/>
      <c r="PK220" s="1"/>
      <c r="PL220" s="1"/>
      <c r="PM220" s="1"/>
      <c r="PN220" s="1"/>
      <c r="PO220" s="1"/>
      <c r="PP220" s="1"/>
      <c r="PQ220" s="1"/>
      <c r="PR220" s="1"/>
      <c r="PS220" s="1"/>
      <c r="PT220" s="1"/>
      <c r="PU220" s="1"/>
      <c r="PV220" s="1"/>
      <c r="PW220" s="1"/>
      <c r="PX220" s="1"/>
      <c r="PY220" s="1"/>
      <c r="PZ220" s="1"/>
      <c r="QA220" s="1"/>
      <c r="QB220" s="1"/>
      <c r="QC220" s="1"/>
      <c r="QD220" s="1"/>
      <c r="QE220" s="1"/>
      <c r="QF220" s="1"/>
      <c r="QG220" s="1"/>
      <c r="QH220" s="1"/>
      <c r="QI220" s="1"/>
      <c r="QJ220" s="1"/>
      <c r="QK220" s="1"/>
      <c r="QL220" s="1"/>
      <c r="QM220" s="1"/>
      <c r="QN220" s="1"/>
      <c r="QO220" s="1"/>
      <c r="QP220" s="1"/>
      <c r="QQ220" s="1"/>
      <c r="QR220" s="1"/>
      <c r="QS220" s="1"/>
      <c r="QT220" s="1"/>
      <c r="QU220" s="1"/>
      <c r="QV220" s="1"/>
      <c r="QW220" s="1"/>
      <c r="QX220" s="1"/>
      <c r="QY220" s="1"/>
      <c r="QZ220" s="1"/>
      <c r="RA220" s="1"/>
      <c r="RB220" s="1"/>
      <c r="RC220" s="1"/>
      <c r="RD220" s="1"/>
      <c r="RE220" s="1"/>
      <c r="RF220" s="1"/>
      <c r="RG220" s="1"/>
      <c r="RH220" s="1"/>
      <c r="RI220" s="1"/>
      <c r="RJ220" s="1"/>
      <c r="RK220" s="1"/>
      <c r="RL220" s="1"/>
      <c r="RM220" s="1"/>
      <c r="RN220" s="1"/>
      <c r="RO220" s="1"/>
      <c r="RP220" s="1"/>
      <c r="RQ220" s="1"/>
      <c r="RR220" s="1"/>
      <c r="RS220" s="1"/>
      <c r="RT220" s="1"/>
      <c r="RU220" s="1"/>
      <c r="RV220" s="1"/>
      <c r="RW220" s="1"/>
      <c r="RX220" s="1"/>
      <c r="RY220" s="1"/>
      <c r="RZ220" s="1"/>
      <c r="SA220" s="1"/>
      <c r="SB220" s="1"/>
      <c r="SC220" s="1"/>
      <c r="SD220" s="1"/>
      <c r="SE220" s="1"/>
      <c r="SF220" s="1"/>
      <c r="SG220" s="1"/>
      <c r="SH220" s="1"/>
      <c r="SI220" s="1"/>
      <c r="SJ220" s="1"/>
      <c r="SK220" s="1"/>
      <c r="SL220" s="1"/>
      <c r="SM220" s="1"/>
      <c r="SN220" s="1"/>
      <c r="SO220" s="1"/>
      <c r="SP220" s="1"/>
      <c r="SQ220" s="1"/>
      <c r="SR220" s="1"/>
      <c r="SS220" s="1"/>
      <c r="ST220" s="1"/>
      <c r="SU220" s="1"/>
      <c r="SV220" s="1"/>
      <c r="SW220" s="1"/>
      <c r="SX220" s="1"/>
      <c r="SY220" s="1"/>
      <c r="SZ220" s="1"/>
      <c r="TA220" s="1"/>
      <c r="TB220" s="1"/>
      <c r="TC220" s="1"/>
      <c r="TD220" s="1"/>
      <c r="TE220" s="1"/>
      <c r="TF220" s="1"/>
      <c r="TG220" s="1"/>
      <c r="TH220" s="1"/>
      <c r="TI220" s="1"/>
      <c r="TJ220" s="1"/>
      <c r="TK220" s="1"/>
      <c r="TL220" s="1"/>
      <c r="TM220" s="1"/>
      <c r="TN220" s="1"/>
      <c r="TO220" s="1"/>
      <c r="TP220" s="1"/>
      <c r="TQ220" s="1"/>
      <c r="TR220" s="1"/>
      <c r="TS220" s="1"/>
      <c r="TT220" s="1"/>
      <c r="TU220" s="1"/>
      <c r="TV220" s="1"/>
      <c r="TW220" s="1"/>
      <c r="TX220" s="1"/>
      <c r="TY220" s="1"/>
      <c r="TZ220" s="1"/>
      <c r="UA220" s="1"/>
      <c r="UB220" s="1"/>
      <c r="UC220" s="1"/>
      <c r="UD220" s="1"/>
      <c r="UE220" s="1"/>
      <c r="UF220" s="1"/>
      <c r="UG220" s="1"/>
      <c r="UH220" s="1"/>
      <c r="UI220" s="1"/>
      <c r="UJ220" s="1"/>
      <c r="UK220" s="1"/>
      <c r="UL220" s="1"/>
      <c r="UM220" s="1"/>
      <c r="UN220" s="1"/>
      <c r="UO220" s="1"/>
      <c r="UP220" s="1"/>
      <c r="UQ220" s="1"/>
      <c r="UR220" s="1"/>
      <c r="US220" s="1"/>
      <c r="UT220" s="1"/>
      <c r="UU220" s="1"/>
      <c r="UV220" s="1"/>
      <c r="UW220" s="1"/>
      <c r="UX220" s="1"/>
      <c r="UY220" s="1"/>
      <c r="UZ220" s="1"/>
      <c r="VA220" s="1"/>
      <c r="VB220" s="1"/>
      <c r="VC220" s="1"/>
      <c r="VD220" s="1"/>
      <c r="VE220" s="1"/>
      <c r="VF220" s="1"/>
      <c r="VG220" s="1"/>
      <c r="VH220" s="1"/>
      <c r="VI220" s="1"/>
      <c r="VJ220" s="1"/>
      <c r="VK220" s="1"/>
      <c r="VL220" s="1"/>
      <c r="VM220" s="1"/>
      <c r="VN220" s="1"/>
      <c r="VO220" s="1"/>
      <c r="VP220" s="1"/>
      <c r="VQ220" s="1"/>
      <c r="VR220" s="1"/>
      <c r="VS220" s="1"/>
      <c r="VT220" s="1"/>
      <c r="VU220" s="1"/>
      <c r="VV220" s="1"/>
      <c r="VW220" s="1"/>
      <c r="VX220" s="1"/>
      <c r="VY220" s="1"/>
      <c r="VZ220" s="1"/>
      <c r="WA220" s="1"/>
      <c r="WB220" s="1"/>
      <c r="WC220" s="1"/>
      <c r="WD220" s="1"/>
      <c r="WE220" s="1"/>
      <c r="WF220" s="1"/>
      <c r="WG220" s="1"/>
      <c r="WH220" s="1"/>
      <c r="WI220" s="1"/>
      <c r="WJ220" s="1"/>
      <c r="WK220" s="1"/>
      <c r="WL220" s="1"/>
      <c r="WM220" s="1"/>
      <c r="WN220" s="1"/>
      <c r="WO220" s="1"/>
      <c r="WP220" s="1"/>
      <c r="WQ220" s="1"/>
      <c r="WR220" s="1"/>
      <c r="WS220" s="1"/>
      <c r="WT220" s="1"/>
      <c r="WU220" s="1"/>
      <c r="WV220" s="1"/>
      <c r="WW220" s="1"/>
      <c r="WX220" s="1"/>
      <c r="WY220" s="1"/>
      <c r="WZ220" s="1"/>
      <c r="XA220" s="1"/>
      <c r="XB220" s="1"/>
      <c r="XC220" s="1"/>
      <c r="XD220" s="1"/>
      <c r="XE220" s="1"/>
      <c r="XF220" s="1"/>
      <c r="XG220" s="1"/>
      <c r="XH220" s="1"/>
      <c r="XI220" s="1"/>
      <c r="XJ220" s="1"/>
      <c r="XK220" s="1"/>
      <c r="XL220" s="1"/>
      <c r="XM220" s="1"/>
      <c r="XN220" s="1"/>
      <c r="XO220" s="1"/>
      <c r="XP220" s="1"/>
      <c r="XQ220" s="1"/>
      <c r="XR220" s="1"/>
      <c r="XS220" s="1"/>
      <c r="XT220" s="1"/>
      <c r="XU220" s="1"/>
      <c r="XV220" s="1"/>
      <c r="XW220" s="1"/>
      <c r="XX220" s="1"/>
      <c r="XY220" s="1"/>
      <c r="XZ220" s="1"/>
      <c r="YA220" s="1"/>
      <c r="YB220" s="1"/>
      <c r="YC220" s="1"/>
      <c r="YD220" s="1"/>
      <c r="YE220" s="1"/>
      <c r="YF220" s="1"/>
      <c r="YG220" s="1"/>
      <c r="YH220" s="1"/>
      <c r="YI220" s="1"/>
      <c r="YJ220" s="1"/>
      <c r="YK220" s="1"/>
      <c r="YL220" s="1"/>
      <c r="YM220" s="1"/>
      <c r="YN220" s="1"/>
      <c r="YO220" s="1"/>
      <c r="YP220" s="1"/>
      <c r="YQ220" s="1"/>
      <c r="YR220" s="1"/>
      <c r="YS220" s="1"/>
      <c r="YT220" s="1"/>
      <c r="YU220" s="1"/>
      <c r="YV220" s="1"/>
      <c r="YW220" s="1"/>
      <c r="YX220" s="1"/>
      <c r="YY220" s="1"/>
      <c r="YZ220" s="1"/>
      <c r="ZA220" s="1"/>
      <c r="ZB220" s="1"/>
      <c r="ZC220" s="1"/>
      <c r="ZD220" s="1"/>
      <c r="ZE220" s="1"/>
      <c r="ZF220" s="1"/>
      <c r="ZG220" s="1"/>
      <c r="ZH220" s="1"/>
      <c r="ZI220" s="1"/>
      <c r="ZJ220" s="1"/>
      <c r="ZK220" s="1"/>
      <c r="ZL220" s="1"/>
      <c r="ZM220" s="1"/>
      <c r="ZN220" s="1"/>
      <c r="ZO220" s="1"/>
      <c r="ZP220" s="1"/>
      <c r="ZQ220" s="1"/>
      <c r="ZR220" s="1"/>
      <c r="ZS220" s="1"/>
      <c r="ZT220" s="1"/>
      <c r="ZU220" s="1"/>
      <c r="ZV220" s="1"/>
      <c r="ZW220" s="1"/>
      <c r="ZX220" s="1"/>
      <c r="ZY220" s="1"/>
      <c r="ZZ220" s="1"/>
      <c r="AAA220" s="1"/>
      <c r="AAB220" s="1"/>
      <c r="AAC220" s="1"/>
      <c r="AAD220" s="1"/>
      <c r="AAE220" s="1"/>
      <c r="AAF220" s="1"/>
      <c r="AAG220" s="1"/>
      <c r="AAH220" s="1"/>
      <c r="AAI220" s="1"/>
      <c r="AAJ220" s="1"/>
      <c r="AAK220" s="1"/>
      <c r="AAL220" s="1"/>
      <c r="AAM220" s="1"/>
      <c r="AAN220" s="1"/>
      <c r="AAO220" s="1"/>
      <c r="AAP220" s="1"/>
      <c r="AAQ220" s="1"/>
      <c r="AAR220" s="1"/>
      <c r="AAS220" s="1"/>
      <c r="AAT220" s="1"/>
      <c r="AAU220" s="1"/>
      <c r="AAV220" s="1"/>
      <c r="AAW220" s="1"/>
      <c r="AAX220" s="1"/>
      <c r="AAY220" s="1"/>
      <c r="AAZ220" s="1"/>
      <c r="ABA220" s="1"/>
      <c r="ABB220" s="1"/>
      <c r="ABC220" s="1"/>
      <c r="ABD220" s="1"/>
      <c r="ABE220" s="1"/>
      <c r="ABF220" s="1"/>
      <c r="ABG220" s="1"/>
      <c r="ABH220" s="1"/>
      <c r="ABI220" s="1"/>
      <c r="ABJ220" s="1"/>
      <c r="ABK220" s="1"/>
      <c r="ABL220" s="1"/>
      <c r="ABM220" s="1"/>
      <c r="ABN220" s="1"/>
      <c r="ABO220" s="1"/>
      <c r="ABP220" s="1"/>
      <c r="ABQ220" s="1"/>
      <c r="ABR220" s="1"/>
      <c r="ABS220" s="1"/>
      <c r="ABT220" s="1"/>
      <c r="ABU220" s="1"/>
      <c r="ABV220" s="1"/>
      <c r="ABW220" s="1"/>
      <c r="ABX220" s="1"/>
      <c r="ABY220" s="1"/>
      <c r="ABZ220" s="1"/>
      <c r="ACA220" s="1"/>
      <c r="ACB220" s="1"/>
      <c r="ACC220" s="1"/>
      <c r="ACD220" s="1"/>
      <c r="ACE220" s="1"/>
      <c r="ACF220" s="1"/>
      <c r="ACG220" s="1"/>
      <c r="ACH220" s="1"/>
      <c r="ACI220" s="1"/>
      <c r="ACJ220" s="1"/>
      <c r="ACK220" s="1"/>
      <c r="ACL220" s="1"/>
      <c r="ACM220" s="1"/>
      <c r="ACN220" s="1"/>
      <c r="ACO220" s="1"/>
      <c r="ACP220" s="1"/>
      <c r="ACQ220" s="1"/>
      <c r="ACR220" s="1"/>
      <c r="ACS220" s="1"/>
      <c r="ACT220" s="1"/>
      <c r="ACU220" s="1"/>
      <c r="ACV220" s="1"/>
      <c r="ACW220" s="1"/>
      <c r="ACX220" s="1"/>
      <c r="ACY220" s="1"/>
      <c r="ACZ220" s="1"/>
      <c r="ADA220" s="1"/>
    </row>
    <row r="221" spans="1:781" s="76" customFormat="1" ht="15.6" x14ac:dyDescent="0.3">
      <c r="A221" s="40">
        <v>3</v>
      </c>
      <c r="B221" s="21" t="s">
        <v>695</v>
      </c>
      <c r="C221" s="22" t="s">
        <v>147</v>
      </c>
      <c r="D221" s="23" t="s">
        <v>204</v>
      </c>
      <c r="E221" s="23" t="s">
        <v>222</v>
      </c>
      <c r="F221" s="23">
        <v>31</v>
      </c>
      <c r="G221" s="74"/>
      <c r="H221" s="23">
        <v>1</v>
      </c>
      <c r="I221" s="23" t="s">
        <v>41</v>
      </c>
      <c r="J221" s="23" t="s">
        <v>72</v>
      </c>
      <c r="K221" s="25">
        <v>1987</v>
      </c>
      <c r="L221" s="26">
        <v>31857</v>
      </c>
      <c r="M221" s="27">
        <v>2230</v>
      </c>
      <c r="N221" s="28"/>
      <c r="O221" s="28"/>
      <c r="P221" s="29" t="s">
        <v>593</v>
      </c>
      <c r="Q221" s="30"/>
      <c r="R221" s="31"/>
      <c r="S221" s="32" t="str">
        <f t="shared" si="41"/>
        <v>Fe</v>
      </c>
      <c r="T221" s="33"/>
      <c r="U221" s="33"/>
      <c r="V221" s="33"/>
      <c r="W221" s="33"/>
      <c r="X221" s="33"/>
      <c r="Y221" s="33"/>
      <c r="Z221" s="33"/>
      <c r="AA221" s="1"/>
      <c r="AB221" s="34">
        <f t="shared" ref="AB221:AB262" si="52">M221/1896653</f>
        <v>1.1757553964800097E-3</v>
      </c>
      <c r="AC221" s="34">
        <f t="shared" si="43"/>
        <v>0</v>
      </c>
      <c r="AD221" s="34">
        <f t="shared" si="44"/>
        <v>0</v>
      </c>
      <c r="AE221" s="34">
        <f t="shared" si="45"/>
        <v>1.1757553964800097E-3</v>
      </c>
      <c r="AF221" s="35"/>
      <c r="AG221" s="35">
        <f t="shared" si="49"/>
        <v>0</v>
      </c>
      <c r="AH221" s="35">
        <f t="shared" si="50"/>
        <v>0</v>
      </c>
      <c r="AI221" s="35">
        <f t="shared" si="51"/>
        <v>1.1757553964800097E-3</v>
      </c>
      <c r="AK221" s="1"/>
      <c r="AL221" s="1"/>
      <c r="AM221" s="1"/>
      <c r="AN221" s="1"/>
      <c r="AO221" s="1"/>
      <c r="AP221" s="1"/>
      <c r="AQ221" s="1"/>
      <c r="AR221" s="1"/>
      <c r="AS221" s="1"/>
      <c r="AT221" s="1"/>
      <c r="AU221" s="1"/>
      <c r="AV221" s="1"/>
      <c r="AW221" s="1"/>
      <c r="AX221" s="1"/>
      <c r="AY221" s="1"/>
      <c r="AZ221" s="1"/>
      <c r="BA221" s="1"/>
      <c r="BB221" s="1"/>
      <c r="BC221" s="1"/>
      <c r="BD221" s="1"/>
      <c r="BE221" s="1"/>
      <c r="BF221" s="1"/>
      <c r="BG221" s="1"/>
      <c r="BH221" s="1"/>
      <c r="BI221" s="1"/>
      <c r="BJ221" s="1"/>
      <c r="BK221" s="1"/>
      <c r="BL221" s="1"/>
      <c r="BM221" s="1"/>
      <c r="BN221" s="1"/>
      <c r="BO221" s="1"/>
      <c r="BP221" s="1"/>
      <c r="BQ221" s="1"/>
      <c r="BR221" s="1"/>
      <c r="BS221" s="1"/>
      <c r="BT221" s="1"/>
      <c r="BU221" s="1"/>
      <c r="BV221" s="1"/>
      <c r="BW221" s="1"/>
      <c r="BX221" s="1"/>
      <c r="BY221" s="1"/>
      <c r="BZ221" s="1"/>
      <c r="CA221" s="1"/>
      <c r="CB221" s="1"/>
      <c r="CC221" s="1"/>
      <c r="CD221" s="1"/>
      <c r="CE221" s="1"/>
      <c r="CF221" s="1"/>
      <c r="CG221" s="1"/>
      <c r="CH221" s="1"/>
      <c r="CI221" s="1"/>
      <c r="CJ221" s="1"/>
      <c r="CK221" s="1"/>
      <c r="CL221" s="1"/>
      <c r="CM221" s="1"/>
      <c r="CN221" s="1"/>
      <c r="CO221" s="1"/>
      <c r="CP221" s="1"/>
      <c r="CQ221" s="1"/>
      <c r="CR221" s="1"/>
      <c r="CS221" s="1"/>
      <c r="CT221" s="1"/>
      <c r="CU221" s="1"/>
      <c r="CV221" s="1"/>
      <c r="CW221" s="1"/>
      <c r="CX221" s="1"/>
      <c r="CY221" s="1"/>
      <c r="CZ221" s="1"/>
      <c r="DA221" s="1"/>
      <c r="DB221" s="1"/>
      <c r="DC221" s="1"/>
      <c r="DD221" s="1"/>
      <c r="DE221" s="1"/>
      <c r="DF221" s="1"/>
      <c r="DG221" s="1"/>
      <c r="DH221" s="1"/>
      <c r="DI221" s="1"/>
      <c r="DJ221" s="1"/>
      <c r="DK221" s="1"/>
      <c r="DL221" s="1"/>
      <c r="DM221" s="1"/>
      <c r="DN221" s="1"/>
      <c r="DO221" s="1"/>
      <c r="DP221" s="1"/>
      <c r="DQ221" s="1"/>
      <c r="DR221" s="1"/>
      <c r="DS221" s="1"/>
      <c r="DT221" s="1"/>
      <c r="DU221" s="1"/>
      <c r="DV221" s="1"/>
      <c r="DW221" s="1"/>
      <c r="DX221" s="1"/>
      <c r="DY221" s="1"/>
      <c r="DZ221" s="1"/>
      <c r="EA221" s="1"/>
      <c r="EB221" s="1"/>
      <c r="EC221" s="1"/>
      <c r="ED221" s="1"/>
      <c r="EE221" s="1"/>
      <c r="EF221" s="1"/>
      <c r="EG221" s="1"/>
      <c r="EH221" s="1"/>
      <c r="EI221" s="1"/>
      <c r="EJ221" s="1"/>
      <c r="EK221" s="1"/>
      <c r="EL221" s="1"/>
      <c r="EM221" s="1"/>
      <c r="EN221" s="1"/>
      <c r="EO221" s="1"/>
      <c r="EP221" s="1"/>
      <c r="EQ221" s="1"/>
      <c r="ER221" s="1"/>
      <c r="ES221" s="1"/>
      <c r="ET221" s="1"/>
      <c r="EU221" s="1"/>
      <c r="EV221" s="1"/>
      <c r="EW221" s="1"/>
      <c r="EX221" s="1"/>
      <c r="EY221" s="1"/>
      <c r="EZ221" s="1"/>
      <c r="FA221" s="1"/>
      <c r="FB221" s="1"/>
      <c r="FC221" s="1"/>
      <c r="FD221" s="1"/>
      <c r="FE221" s="1"/>
      <c r="FF221" s="1"/>
      <c r="FG221" s="1"/>
      <c r="FH221" s="1"/>
      <c r="FI221" s="1"/>
      <c r="FJ221" s="1"/>
      <c r="FK221" s="1"/>
      <c r="FL221" s="1"/>
      <c r="FM221" s="1"/>
      <c r="FN221" s="1"/>
      <c r="FO221" s="1"/>
      <c r="FP221" s="1"/>
      <c r="FQ221" s="1"/>
      <c r="FR221" s="1"/>
      <c r="FS221" s="1"/>
      <c r="FT221" s="1"/>
      <c r="FU221" s="1"/>
      <c r="FV221" s="1"/>
      <c r="FW221" s="1"/>
      <c r="FX221" s="1"/>
      <c r="FY221" s="1"/>
      <c r="FZ221" s="1"/>
      <c r="GA221" s="1"/>
      <c r="GB221" s="1"/>
      <c r="GC221" s="1"/>
      <c r="GD221" s="1"/>
      <c r="GE221" s="1"/>
      <c r="GF221" s="1"/>
      <c r="GG221" s="1"/>
      <c r="GH221" s="1"/>
      <c r="GI221" s="1"/>
      <c r="GJ221" s="1"/>
      <c r="GK221" s="1"/>
      <c r="GL221" s="1"/>
      <c r="GM221" s="1"/>
      <c r="GN221" s="1"/>
      <c r="GO221" s="1"/>
      <c r="GP221" s="1"/>
      <c r="GQ221" s="1"/>
      <c r="GR221" s="1"/>
      <c r="GS221" s="1"/>
      <c r="GT221" s="1"/>
      <c r="GU221" s="1"/>
      <c r="GV221" s="1"/>
      <c r="GW221" s="1"/>
      <c r="GX221" s="1"/>
      <c r="GY221" s="1"/>
      <c r="GZ221" s="1"/>
      <c r="HA221" s="1"/>
      <c r="HB221" s="1"/>
      <c r="HC221" s="1"/>
      <c r="HD221" s="1"/>
      <c r="HE221" s="1"/>
      <c r="HF221" s="1"/>
      <c r="HG221" s="1"/>
      <c r="HH221" s="1"/>
      <c r="HI221" s="1"/>
      <c r="HJ221" s="1"/>
      <c r="HK221" s="1"/>
      <c r="HL221" s="1"/>
      <c r="HM221" s="1"/>
      <c r="HN221" s="1"/>
      <c r="HO221" s="1"/>
      <c r="HP221" s="1"/>
      <c r="HQ221" s="1"/>
      <c r="HR221" s="1"/>
      <c r="HS221" s="1"/>
      <c r="HT221" s="1"/>
      <c r="HU221" s="1"/>
      <c r="HV221" s="1"/>
      <c r="HW221" s="1"/>
      <c r="HX221" s="1"/>
      <c r="HY221" s="1"/>
      <c r="HZ221" s="1"/>
      <c r="IA221" s="1"/>
      <c r="IB221" s="1"/>
      <c r="IC221" s="1"/>
      <c r="ID221" s="1"/>
      <c r="IE221" s="1"/>
      <c r="IF221" s="1"/>
      <c r="IG221" s="1"/>
      <c r="IH221" s="1"/>
      <c r="II221" s="1"/>
      <c r="IJ221" s="1"/>
      <c r="IK221" s="1"/>
      <c r="IL221" s="1"/>
      <c r="IM221" s="1"/>
      <c r="IN221" s="1"/>
      <c r="IO221" s="1"/>
      <c r="IP221" s="1"/>
      <c r="IQ221" s="1"/>
      <c r="IR221" s="1"/>
      <c r="IS221" s="1"/>
      <c r="IT221" s="1"/>
      <c r="IU221" s="1"/>
      <c r="IV221" s="1"/>
      <c r="IW221" s="1"/>
      <c r="IX221" s="1"/>
      <c r="IY221" s="1"/>
      <c r="IZ221" s="1"/>
      <c r="JA221" s="1"/>
      <c r="JB221" s="1"/>
      <c r="JC221" s="1"/>
      <c r="JD221" s="1"/>
      <c r="JE221" s="1"/>
      <c r="JF221" s="1"/>
      <c r="JG221" s="1"/>
      <c r="JH221" s="1"/>
      <c r="JI221" s="1"/>
      <c r="JJ221" s="1"/>
      <c r="JK221" s="1"/>
      <c r="JL221" s="1"/>
      <c r="JM221" s="1"/>
      <c r="JN221" s="1"/>
      <c r="JO221" s="1"/>
      <c r="JP221" s="1"/>
      <c r="JQ221" s="1"/>
      <c r="JR221" s="1"/>
      <c r="JS221" s="1"/>
      <c r="JT221" s="1"/>
      <c r="JU221" s="1"/>
      <c r="JV221" s="1"/>
      <c r="JW221" s="1"/>
      <c r="JX221" s="1"/>
      <c r="JY221" s="1"/>
      <c r="JZ221" s="1"/>
      <c r="KA221" s="1"/>
      <c r="KB221" s="1"/>
      <c r="KC221" s="1"/>
      <c r="KD221" s="1"/>
      <c r="KE221" s="1"/>
      <c r="KF221" s="1"/>
      <c r="KG221" s="1"/>
      <c r="KH221" s="1"/>
      <c r="KI221" s="1"/>
      <c r="KJ221" s="1"/>
      <c r="KK221" s="1"/>
      <c r="KL221" s="1"/>
      <c r="KM221" s="1"/>
      <c r="KN221" s="1"/>
      <c r="KO221" s="1"/>
      <c r="KP221" s="1"/>
      <c r="KQ221" s="1"/>
      <c r="KR221" s="1"/>
      <c r="KS221" s="1"/>
      <c r="KT221" s="1"/>
      <c r="KU221" s="1"/>
      <c r="KV221" s="1"/>
      <c r="KW221" s="1"/>
      <c r="KX221" s="1"/>
      <c r="KY221" s="1"/>
      <c r="KZ221" s="1"/>
      <c r="LA221" s="1"/>
      <c r="LB221" s="1"/>
      <c r="LC221" s="1"/>
      <c r="LD221" s="1"/>
      <c r="LE221" s="1"/>
      <c r="LF221" s="1"/>
      <c r="LG221" s="1"/>
      <c r="LH221" s="1"/>
      <c r="LI221" s="1"/>
      <c r="LJ221" s="1"/>
      <c r="LK221" s="1"/>
      <c r="LL221" s="1"/>
      <c r="LM221" s="1"/>
      <c r="LN221" s="1"/>
      <c r="LO221" s="1"/>
      <c r="LP221" s="1"/>
      <c r="LQ221" s="1"/>
      <c r="LR221" s="1"/>
      <c r="LS221" s="1"/>
      <c r="LT221" s="1"/>
      <c r="LU221" s="1"/>
      <c r="LV221" s="1"/>
      <c r="LW221" s="1"/>
      <c r="LX221" s="1"/>
      <c r="LY221" s="1"/>
      <c r="LZ221" s="1"/>
      <c r="MA221" s="1"/>
      <c r="MB221" s="1"/>
      <c r="MC221" s="1"/>
      <c r="MD221" s="1"/>
      <c r="ME221" s="1"/>
      <c r="MF221" s="1"/>
      <c r="MG221" s="1"/>
      <c r="MH221" s="1"/>
      <c r="MI221" s="1"/>
      <c r="MJ221" s="1"/>
      <c r="MK221" s="1"/>
      <c r="ML221" s="1"/>
      <c r="MM221" s="1"/>
      <c r="MN221" s="1"/>
      <c r="MO221" s="1"/>
      <c r="MP221" s="1"/>
      <c r="MQ221" s="1"/>
      <c r="MR221" s="1"/>
      <c r="MS221" s="1"/>
      <c r="MT221" s="1"/>
      <c r="MU221" s="1"/>
      <c r="MV221" s="1"/>
      <c r="MW221" s="1"/>
      <c r="MX221" s="1"/>
      <c r="MY221" s="1"/>
      <c r="MZ221" s="1"/>
      <c r="NA221" s="1"/>
      <c r="NB221" s="1"/>
      <c r="NC221" s="1"/>
      <c r="ND221" s="1"/>
      <c r="NE221" s="1"/>
      <c r="NF221" s="1"/>
      <c r="NG221" s="1"/>
      <c r="NH221" s="1"/>
      <c r="NI221" s="1"/>
      <c r="NJ221" s="1"/>
      <c r="NK221" s="1"/>
      <c r="NL221" s="1"/>
      <c r="NM221" s="1"/>
      <c r="NN221" s="1"/>
      <c r="NO221" s="1"/>
      <c r="NP221" s="1"/>
      <c r="NQ221" s="1"/>
      <c r="NR221" s="1"/>
      <c r="NS221" s="1"/>
      <c r="NT221" s="1"/>
      <c r="NU221" s="1"/>
      <c r="NV221" s="1"/>
      <c r="NW221" s="1"/>
      <c r="NX221" s="1"/>
      <c r="NY221" s="1"/>
      <c r="NZ221" s="1"/>
      <c r="OA221" s="1"/>
      <c r="OB221" s="1"/>
      <c r="OC221" s="1"/>
      <c r="OD221" s="1"/>
      <c r="OE221" s="1"/>
      <c r="OF221" s="1"/>
      <c r="OG221" s="1"/>
      <c r="OH221" s="1"/>
      <c r="OI221" s="1"/>
      <c r="OJ221" s="1"/>
      <c r="OK221" s="1"/>
      <c r="OL221" s="1"/>
      <c r="OM221" s="1"/>
      <c r="ON221" s="1"/>
      <c r="OO221" s="1"/>
      <c r="OP221" s="1"/>
      <c r="OQ221" s="1"/>
      <c r="OR221" s="1"/>
      <c r="OS221" s="1"/>
      <c r="OT221" s="1"/>
      <c r="OU221" s="1"/>
      <c r="OV221" s="1"/>
      <c r="OW221" s="1"/>
      <c r="OX221" s="1"/>
      <c r="OY221" s="1"/>
      <c r="OZ221" s="1"/>
      <c r="PA221" s="1"/>
      <c r="PB221" s="1"/>
      <c r="PC221" s="1"/>
      <c r="PD221" s="1"/>
      <c r="PE221" s="1"/>
      <c r="PF221" s="1"/>
      <c r="PG221" s="1"/>
      <c r="PH221" s="1"/>
      <c r="PI221" s="1"/>
      <c r="PJ221" s="1"/>
      <c r="PK221" s="1"/>
      <c r="PL221" s="1"/>
      <c r="PM221" s="1"/>
      <c r="PN221" s="1"/>
      <c r="PO221" s="1"/>
      <c r="PP221" s="1"/>
      <c r="PQ221" s="1"/>
      <c r="PR221" s="1"/>
      <c r="PS221" s="1"/>
      <c r="PT221" s="1"/>
      <c r="PU221" s="1"/>
      <c r="PV221" s="1"/>
      <c r="PW221" s="1"/>
      <c r="PX221" s="1"/>
      <c r="PY221" s="1"/>
      <c r="PZ221" s="1"/>
      <c r="QA221" s="1"/>
      <c r="QB221" s="1"/>
      <c r="QC221" s="1"/>
      <c r="QD221" s="1"/>
      <c r="QE221" s="1"/>
      <c r="QF221" s="1"/>
      <c r="QG221" s="1"/>
      <c r="QH221" s="1"/>
      <c r="QI221" s="1"/>
      <c r="QJ221" s="1"/>
      <c r="QK221" s="1"/>
      <c r="QL221" s="1"/>
      <c r="QM221" s="1"/>
      <c r="QN221" s="1"/>
      <c r="QO221" s="1"/>
      <c r="QP221" s="1"/>
      <c r="QQ221" s="1"/>
      <c r="QR221" s="1"/>
      <c r="QS221" s="1"/>
      <c r="QT221" s="1"/>
      <c r="QU221" s="1"/>
      <c r="QV221" s="1"/>
      <c r="QW221" s="1"/>
      <c r="QX221" s="1"/>
      <c r="QY221" s="1"/>
      <c r="QZ221" s="1"/>
      <c r="RA221" s="1"/>
      <c r="RB221" s="1"/>
      <c r="RC221" s="1"/>
      <c r="RD221" s="1"/>
      <c r="RE221" s="1"/>
      <c r="RF221" s="1"/>
      <c r="RG221" s="1"/>
      <c r="RH221" s="1"/>
      <c r="RI221" s="1"/>
      <c r="RJ221" s="1"/>
      <c r="RK221" s="1"/>
      <c r="RL221" s="1"/>
      <c r="RM221" s="1"/>
      <c r="RN221" s="1"/>
      <c r="RO221" s="1"/>
      <c r="RP221" s="1"/>
      <c r="RQ221" s="1"/>
      <c r="RR221" s="1"/>
      <c r="RS221" s="1"/>
      <c r="RT221" s="1"/>
      <c r="RU221" s="1"/>
      <c r="RV221" s="1"/>
      <c r="RW221" s="1"/>
      <c r="RX221" s="1"/>
      <c r="RY221" s="1"/>
      <c r="RZ221" s="1"/>
      <c r="SA221" s="1"/>
      <c r="SB221" s="1"/>
      <c r="SC221" s="1"/>
      <c r="SD221" s="1"/>
      <c r="SE221" s="1"/>
      <c r="SF221" s="1"/>
      <c r="SG221" s="1"/>
      <c r="SH221" s="1"/>
      <c r="SI221" s="1"/>
      <c r="SJ221" s="1"/>
      <c r="SK221" s="1"/>
      <c r="SL221" s="1"/>
      <c r="SM221" s="1"/>
      <c r="SN221" s="1"/>
      <c r="SO221" s="1"/>
      <c r="SP221" s="1"/>
      <c r="SQ221" s="1"/>
      <c r="SR221" s="1"/>
      <c r="SS221" s="1"/>
      <c r="ST221" s="1"/>
      <c r="SU221" s="1"/>
      <c r="SV221" s="1"/>
      <c r="SW221" s="1"/>
      <c r="SX221" s="1"/>
      <c r="SY221" s="1"/>
      <c r="SZ221" s="1"/>
      <c r="TA221" s="1"/>
      <c r="TB221" s="1"/>
      <c r="TC221" s="1"/>
      <c r="TD221" s="1"/>
      <c r="TE221" s="1"/>
      <c r="TF221" s="1"/>
      <c r="TG221" s="1"/>
      <c r="TH221" s="1"/>
      <c r="TI221" s="1"/>
      <c r="TJ221" s="1"/>
      <c r="TK221" s="1"/>
      <c r="TL221" s="1"/>
      <c r="TM221" s="1"/>
      <c r="TN221" s="1"/>
      <c r="TO221" s="1"/>
      <c r="TP221" s="1"/>
      <c r="TQ221" s="1"/>
      <c r="TR221" s="1"/>
      <c r="TS221" s="1"/>
      <c r="TT221" s="1"/>
      <c r="TU221" s="1"/>
      <c r="TV221" s="1"/>
      <c r="TW221" s="1"/>
      <c r="TX221" s="1"/>
      <c r="TY221" s="1"/>
      <c r="TZ221" s="1"/>
      <c r="UA221" s="1"/>
      <c r="UB221" s="1"/>
      <c r="UC221" s="1"/>
      <c r="UD221" s="1"/>
      <c r="UE221" s="1"/>
      <c r="UF221" s="1"/>
      <c r="UG221" s="1"/>
      <c r="UH221" s="1"/>
      <c r="UI221" s="1"/>
      <c r="UJ221" s="1"/>
      <c r="UK221" s="1"/>
      <c r="UL221" s="1"/>
      <c r="UM221" s="1"/>
      <c r="UN221" s="1"/>
      <c r="UO221" s="1"/>
      <c r="UP221" s="1"/>
      <c r="UQ221" s="1"/>
      <c r="UR221" s="1"/>
      <c r="US221" s="1"/>
      <c r="UT221" s="1"/>
      <c r="UU221" s="1"/>
      <c r="UV221" s="1"/>
      <c r="UW221" s="1"/>
      <c r="UX221" s="1"/>
      <c r="UY221" s="1"/>
      <c r="UZ221" s="1"/>
      <c r="VA221" s="1"/>
      <c r="VB221" s="1"/>
      <c r="VC221" s="1"/>
      <c r="VD221" s="1"/>
      <c r="VE221" s="1"/>
      <c r="VF221" s="1"/>
      <c r="VG221" s="1"/>
      <c r="VH221" s="1"/>
      <c r="VI221" s="1"/>
      <c r="VJ221" s="1"/>
      <c r="VK221" s="1"/>
      <c r="VL221" s="1"/>
      <c r="VM221" s="1"/>
      <c r="VN221" s="1"/>
      <c r="VO221" s="1"/>
      <c r="VP221" s="1"/>
      <c r="VQ221" s="1"/>
      <c r="VR221" s="1"/>
      <c r="VS221" s="1"/>
      <c r="VT221" s="1"/>
      <c r="VU221" s="1"/>
      <c r="VV221" s="1"/>
      <c r="VW221" s="1"/>
      <c r="VX221" s="1"/>
      <c r="VY221" s="1"/>
      <c r="VZ221" s="1"/>
      <c r="WA221" s="1"/>
      <c r="WB221" s="1"/>
      <c r="WC221" s="1"/>
      <c r="WD221" s="1"/>
      <c r="WE221" s="1"/>
      <c r="WF221" s="1"/>
      <c r="WG221" s="1"/>
      <c r="WH221" s="1"/>
      <c r="WI221" s="1"/>
      <c r="WJ221" s="1"/>
      <c r="WK221" s="1"/>
      <c r="WL221" s="1"/>
      <c r="WM221" s="1"/>
      <c r="WN221" s="1"/>
      <c r="WO221" s="1"/>
      <c r="WP221" s="1"/>
      <c r="WQ221" s="1"/>
      <c r="WR221" s="1"/>
      <c r="WS221" s="1"/>
      <c r="WT221" s="1"/>
      <c r="WU221" s="1"/>
      <c r="WV221" s="1"/>
      <c r="WW221" s="1"/>
      <c r="WX221" s="1"/>
      <c r="WY221" s="1"/>
      <c r="WZ221" s="1"/>
      <c r="XA221" s="1"/>
      <c r="XB221" s="1"/>
      <c r="XC221" s="1"/>
      <c r="XD221" s="1"/>
      <c r="XE221" s="1"/>
      <c r="XF221" s="1"/>
      <c r="XG221" s="1"/>
      <c r="XH221" s="1"/>
      <c r="XI221" s="1"/>
      <c r="XJ221" s="1"/>
      <c r="XK221" s="1"/>
      <c r="XL221" s="1"/>
      <c r="XM221" s="1"/>
      <c r="XN221" s="1"/>
      <c r="XO221" s="1"/>
      <c r="XP221" s="1"/>
      <c r="XQ221" s="1"/>
      <c r="XR221" s="1"/>
      <c r="XS221" s="1"/>
      <c r="XT221" s="1"/>
      <c r="XU221" s="1"/>
      <c r="XV221" s="1"/>
      <c r="XW221" s="1"/>
      <c r="XX221" s="1"/>
      <c r="XY221" s="1"/>
      <c r="XZ221" s="1"/>
      <c r="YA221" s="1"/>
      <c r="YB221" s="1"/>
      <c r="YC221" s="1"/>
      <c r="YD221" s="1"/>
      <c r="YE221" s="1"/>
      <c r="YF221" s="1"/>
      <c r="YG221" s="1"/>
      <c r="YH221" s="1"/>
      <c r="YI221" s="1"/>
      <c r="YJ221" s="1"/>
      <c r="YK221" s="1"/>
      <c r="YL221" s="1"/>
      <c r="YM221" s="1"/>
      <c r="YN221" s="1"/>
      <c r="YO221" s="1"/>
      <c r="YP221" s="1"/>
      <c r="YQ221" s="1"/>
      <c r="YR221" s="1"/>
      <c r="YS221" s="1"/>
      <c r="YT221" s="1"/>
      <c r="YU221" s="1"/>
      <c r="YV221" s="1"/>
      <c r="YW221" s="1"/>
      <c r="YX221" s="1"/>
      <c r="YY221" s="1"/>
      <c r="YZ221" s="1"/>
      <c r="ZA221" s="1"/>
      <c r="ZB221" s="1"/>
      <c r="ZC221" s="1"/>
      <c r="ZD221" s="1"/>
      <c r="ZE221" s="1"/>
      <c r="ZF221" s="1"/>
      <c r="ZG221" s="1"/>
      <c r="ZH221" s="1"/>
      <c r="ZI221" s="1"/>
      <c r="ZJ221" s="1"/>
      <c r="ZK221" s="1"/>
      <c r="ZL221" s="1"/>
      <c r="ZM221" s="1"/>
      <c r="ZN221" s="1"/>
      <c r="ZO221" s="1"/>
      <c r="ZP221" s="1"/>
      <c r="ZQ221" s="1"/>
      <c r="ZR221" s="1"/>
      <c r="ZS221" s="1"/>
      <c r="ZT221" s="1"/>
      <c r="ZU221" s="1"/>
      <c r="ZV221" s="1"/>
      <c r="ZW221" s="1"/>
      <c r="ZX221" s="1"/>
      <c r="ZY221" s="1"/>
      <c r="ZZ221" s="1"/>
      <c r="AAA221" s="1"/>
      <c r="AAB221" s="1"/>
      <c r="AAC221" s="1"/>
      <c r="AAD221" s="1"/>
      <c r="AAE221" s="1"/>
      <c r="AAF221" s="1"/>
      <c r="AAG221" s="1"/>
      <c r="AAH221" s="1"/>
      <c r="AAI221" s="1"/>
      <c r="AAJ221" s="1"/>
      <c r="AAK221" s="1"/>
      <c r="AAL221" s="1"/>
      <c r="AAM221" s="1"/>
      <c r="AAN221" s="1"/>
      <c r="AAO221" s="1"/>
      <c r="AAP221" s="1"/>
      <c r="AAQ221" s="1"/>
      <c r="AAR221" s="1"/>
      <c r="AAS221" s="1"/>
      <c r="AAT221" s="1"/>
      <c r="AAU221" s="1"/>
      <c r="AAV221" s="1"/>
      <c r="AAW221" s="1"/>
      <c r="AAX221" s="1"/>
      <c r="AAY221" s="1"/>
      <c r="AAZ221" s="1"/>
      <c r="ABA221" s="1"/>
      <c r="ABB221" s="1"/>
      <c r="ABC221" s="1"/>
      <c r="ABD221" s="1"/>
      <c r="ABE221" s="1"/>
      <c r="ABF221" s="1"/>
      <c r="ABG221" s="1"/>
      <c r="ABH221" s="1"/>
      <c r="ABI221" s="1"/>
      <c r="ABJ221" s="1"/>
      <c r="ABK221" s="1"/>
      <c r="ABL221" s="1"/>
      <c r="ABM221" s="1"/>
      <c r="ABN221" s="1"/>
      <c r="ABO221" s="1"/>
      <c r="ABP221" s="1"/>
      <c r="ABQ221" s="1"/>
      <c r="ABR221" s="1"/>
      <c r="ABS221" s="1"/>
      <c r="ABT221" s="1"/>
      <c r="ABU221" s="1"/>
      <c r="ABV221" s="1"/>
      <c r="ABW221" s="1"/>
      <c r="ABX221" s="1"/>
      <c r="ABY221" s="1"/>
      <c r="ABZ221" s="1"/>
      <c r="ACA221" s="1"/>
      <c r="ACB221" s="1"/>
      <c r="ACC221" s="1"/>
      <c r="ACD221" s="1"/>
      <c r="ACE221" s="1"/>
      <c r="ACF221" s="1"/>
      <c r="ACG221" s="1"/>
      <c r="ACH221" s="1"/>
      <c r="ACI221" s="1"/>
      <c r="ACJ221" s="1"/>
      <c r="ACK221" s="1"/>
      <c r="ACL221" s="1"/>
      <c r="ACM221" s="1"/>
      <c r="ACN221" s="1"/>
      <c r="ACO221" s="1"/>
      <c r="ACP221" s="1"/>
      <c r="ACQ221" s="1"/>
      <c r="ACR221" s="1"/>
      <c r="ACS221" s="1"/>
      <c r="ACT221" s="1"/>
      <c r="ACU221" s="1"/>
      <c r="ACV221" s="1"/>
      <c r="ACW221" s="1"/>
      <c r="ACX221" s="1"/>
      <c r="ACY221" s="1"/>
      <c r="ACZ221" s="1"/>
      <c r="ADA221" s="1"/>
    </row>
    <row r="222" spans="1:781" s="76" customFormat="1" ht="49.2" customHeight="1" x14ac:dyDescent="0.3">
      <c r="A222" s="41">
        <v>4</v>
      </c>
      <c r="B222" s="21" t="s">
        <v>696</v>
      </c>
      <c r="C222" s="22" t="s">
        <v>65</v>
      </c>
      <c r="D222" s="23" t="s">
        <v>123</v>
      </c>
      <c r="E222" s="23" t="s">
        <v>244</v>
      </c>
      <c r="F222" s="23">
        <v>33</v>
      </c>
      <c r="G222" s="74">
        <v>250000</v>
      </c>
      <c r="H222" s="23">
        <v>3</v>
      </c>
      <c r="I222" s="23" t="s">
        <v>235</v>
      </c>
      <c r="J222" s="23" t="s">
        <v>235</v>
      </c>
      <c r="K222" s="25">
        <v>1987</v>
      </c>
      <c r="L222" s="86">
        <v>1987</v>
      </c>
      <c r="M222" s="27"/>
      <c r="N222" s="28"/>
      <c r="O222" s="28"/>
      <c r="P222" s="29" t="s">
        <v>593</v>
      </c>
      <c r="Q222" s="30" t="s">
        <v>697</v>
      </c>
      <c r="R222" s="31"/>
      <c r="S222" s="32" t="str">
        <f t="shared" si="41"/>
        <v>Au</v>
      </c>
      <c r="T222" s="33">
        <v>150</v>
      </c>
      <c r="U222" s="33"/>
      <c r="V222" s="33">
        <v>0.51</v>
      </c>
      <c r="W222" s="33">
        <v>0.41603862960909793</v>
      </c>
      <c r="X222" s="33">
        <v>1986</v>
      </c>
      <c r="Y222" s="33">
        <v>3.5</v>
      </c>
      <c r="Z222" s="33"/>
      <c r="AA222" s="1"/>
      <c r="AB222" s="34">
        <f t="shared" si="52"/>
        <v>0</v>
      </c>
      <c r="AC222" s="34">
        <f t="shared" si="43"/>
        <v>0</v>
      </c>
      <c r="AD222" s="34">
        <f t="shared" si="44"/>
        <v>0</v>
      </c>
      <c r="AE222" s="34">
        <f t="shared" si="45"/>
        <v>0</v>
      </c>
      <c r="AF222" s="35"/>
      <c r="AG222" s="35">
        <f t="shared" si="49"/>
        <v>0</v>
      </c>
      <c r="AH222" s="35">
        <f t="shared" si="50"/>
        <v>0</v>
      </c>
      <c r="AI222" s="35">
        <f t="shared" si="51"/>
        <v>0</v>
      </c>
      <c r="AK222" s="1"/>
      <c r="AL222" s="1"/>
      <c r="AM222" s="1"/>
      <c r="AN222" s="1"/>
      <c r="AO222" s="1"/>
      <c r="AP222" s="1"/>
      <c r="AQ222" s="1"/>
      <c r="AR222" s="1"/>
      <c r="AS222" s="1"/>
      <c r="AT222" s="1"/>
      <c r="AU222" s="1"/>
      <c r="AV222" s="1"/>
      <c r="AW222" s="1"/>
      <c r="AX222" s="1"/>
      <c r="AY222" s="1"/>
      <c r="AZ222" s="1"/>
      <c r="BA222" s="1"/>
      <c r="BB222" s="1"/>
      <c r="BC222" s="1"/>
      <c r="BD222" s="1"/>
      <c r="BE222" s="1"/>
      <c r="BF222" s="1"/>
      <c r="BG222" s="1"/>
      <c r="BH222" s="1"/>
      <c r="BI222" s="1"/>
      <c r="BJ222" s="1"/>
      <c r="BK222" s="1"/>
      <c r="BL222" s="1"/>
      <c r="BM222" s="1"/>
      <c r="BN222" s="1"/>
      <c r="BO222" s="1"/>
      <c r="BP222" s="1"/>
      <c r="BQ222" s="1"/>
      <c r="BR222" s="1"/>
      <c r="BS222" s="1"/>
      <c r="BT222" s="1"/>
      <c r="BU222" s="1"/>
      <c r="BV222" s="1"/>
      <c r="BW222" s="1"/>
      <c r="BX222" s="1"/>
      <c r="BY222" s="1"/>
      <c r="BZ222" s="1"/>
      <c r="CA222" s="1"/>
      <c r="CB222" s="1"/>
      <c r="CC222" s="1"/>
      <c r="CD222" s="1"/>
      <c r="CE222" s="1"/>
      <c r="CF222" s="1"/>
      <c r="CG222" s="1"/>
      <c r="CH222" s="1"/>
      <c r="CI222" s="1"/>
      <c r="CJ222" s="1"/>
      <c r="CK222" s="1"/>
      <c r="CL222" s="1"/>
      <c r="CM222" s="1"/>
      <c r="CN222" s="1"/>
      <c r="CO222" s="1"/>
      <c r="CP222" s="1"/>
      <c r="CQ222" s="1"/>
      <c r="CR222" s="1"/>
      <c r="CS222" s="1"/>
      <c r="CT222" s="1"/>
      <c r="CU222" s="1"/>
      <c r="CV222" s="1"/>
      <c r="CW222" s="1"/>
      <c r="CX222" s="1"/>
      <c r="CY222" s="1"/>
      <c r="CZ222" s="1"/>
      <c r="DA222" s="1"/>
      <c r="DB222" s="1"/>
      <c r="DC222" s="1"/>
      <c r="DD222" s="1"/>
      <c r="DE222" s="1"/>
      <c r="DF222" s="1"/>
      <c r="DG222" s="1"/>
      <c r="DH222" s="1"/>
      <c r="DI222" s="1"/>
      <c r="DJ222" s="1"/>
      <c r="DK222" s="1"/>
      <c r="DL222" s="1"/>
      <c r="DM222" s="1"/>
      <c r="DN222" s="1"/>
      <c r="DO222" s="1"/>
      <c r="DP222" s="1"/>
      <c r="DQ222" s="1"/>
      <c r="DR222" s="1"/>
      <c r="DS222" s="1"/>
      <c r="DT222" s="1"/>
      <c r="DU222" s="1"/>
      <c r="DV222" s="1"/>
      <c r="DW222" s="1"/>
      <c r="DX222" s="1"/>
      <c r="DY222" s="1"/>
      <c r="DZ222" s="1"/>
      <c r="EA222" s="1"/>
      <c r="EB222" s="1"/>
      <c r="EC222" s="1"/>
      <c r="ED222" s="1"/>
      <c r="EE222" s="1"/>
      <c r="EF222" s="1"/>
      <c r="EG222" s="1"/>
      <c r="EH222" s="1"/>
      <c r="EI222" s="1"/>
      <c r="EJ222" s="1"/>
      <c r="EK222" s="1"/>
      <c r="EL222" s="1"/>
      <c r="EM222" s="1"/>
      <c r="EN222" s="1"/>
      <c r="EO222" s="1"/>
      <c r="EP222" s="1"/>
      <c r="EQ222" s="1"/>
      <c r="ER222" s="1"/>
      <c r="ES222" s="1"/>
      <c r="ET222" s="1"/>
      <c r="EU222" s="1"/>
      <c r="EV222" s="1"/>
      <c r="EW222" s="1"/>
      <c r="EX222" s="1"/>
      <c r="EY222" s="1"/>
      <c r="EZ222" s="1"/>
      <c r="FA222" s="1"/>
      <c r="FB222" s="1"/>
      <c r="FC222" s="1"/>
      <c r="FD222" s="1"/>
      <c r="FE222" s="1"/>
      <c r="FF222" s="1"/>
      <c r="FG222" s="1"/>
      <c r="FH222" s="1"/>
      <c r="FI222" s="1"/>
      <c r="FJ222" s="1"/>
      <c r="FK222" s="1"/>
      <c r="FL222" s="1"/>
      <c r="FM222" s="1"/>
      <c r="FN222" s="1"/>
      <c r="FO222" s="1"/>
      <c r="FP222" s="1"/>
      <c r="FQ222" s="1"/>
      <c r="FR222" s="1"/>
      <c r="FS222" s="1"/>
      <c r="FT222" s="1"/>
      <c r="FU222" s="1"/>
      <c r="FV222" s="1"/>
      <c r="FW222" s="1"/>
      <c r="FX222" s="1"/>
      <c r="FY222" s="1"/>
      <c r="FZ222" s="1"/>
      <c r="GA222" s="1"/>
      <c r="GB222" s="1"/>
      <c r="GC222" s="1"/>
      <c r="GD222" s="1"/>
      <c r="GE222" s="1"/>
      <c r="GF222" s="1"/>
      <c r="GG222" s="1"/>
      <c r="GH222" s="1"/>
      <c r="GI222" s="1"/>
      <c r="GJ222" s="1"/>
      <c r="GK222" s="1"/>
      <c r="GL222" s="1"/>
      <c r="GM222" s="1"/>
      <c r="GN222" s="1"/>
      <c r="GO222" s="1"/>
      <c r="GP222" s="1"/>
      <c r="GQ222" s="1"/>
      <c r="GR222" s="1"/>
      <c r="GS222" s="1"/>
      <c r="GT222" s="1"/>
      <c r="GU222" s="1"/>
      <c r="GV222" s="1"/>
      <c r="GW222" s="1"/>
      <c r="GX222" s="1"/>
      <c r="GY222" s="1"/>
      <c r="GZ222" s="1"/>
      <c r="HA222" s="1"/>
      <c r="HB222" s="1"/>
      <c r="HC222" s="1"/>
      <c r="HD222" s="1"/>
      <c r="HE222" s="1"/>
      <c r="HF222" s="1"/>
      <c r="HG222" s="1"/>
      <c r="HH222" s="1"/>
      <c r="HI222" s="1"/>
      <c r="HJ222" s="1"/>
      <c r="HK222" s="1"/>
      <c r="HL222" s="1"/>
      <c r="HM222" s="1"/>
      <c r="HN222" s="1"/>
      <c r="HO222" s="1"/>
      <c r="HP222" s="1"/>
      <c r="HQ222" s="1"/>
      <c r="HR222" s="1"/>
      <c r="HS222" s="1"/>
      <c r="HT222" s="1"/>
      <c r="HU222" s="1"/>
      <c r="HV222" s="1"/>
      <c r="HW222" s="1"/>
      <c r="HX222" s="1"/>
      <c r="HY222" s="1"/>
      <c r="HZ222" s="1"/>
      <c r="IA222" s="1"/>
      <c r="IB222" s="1"/>
      <c r="IC222" s="1"/>
      <c r="ID222" s="1"/>
      <c r="IE222" s="1"/>
      <c r="IF222" s="1"/>
      <c r="IG222" s="1"/>
      <c r="IH222" s="1"/>
      <c r="II222" s="1"/>
      <c r="IJ222" s="1"/>
      <c r="IK222" s="1"/>
      <c r="IL222" s="1"/>
      <c r="IM222" s="1"/>
      <c r="IN222" s="1"/>
      <c r="IO222" s="1"/>
      <c r="IP222" s="1"/>
      <c r="IQ222" s="1"/>
      <c r="IR222" s="1"/>
      <c r="IS222" s="1"/>
      <c r="IT222" s="1"/>
      <c r="IU222" s="1"/>
      <c r="IV222" s="1"/>
      <c r="IW222" s="1"/>
      <c r="IX222" s="1"/>
      <c r="IY222" s="1"/>
      <c r="IZ222" s="1"/>
      <c r="JA222" s="1"/>
      <c r="JB222" s="1"/>
      <c r="JC222" s="1"/>
      <c r="JD222" s="1"/>
      <c r="JE222" s="1"/>
      <c r="JF222" s="1"/>
      <c r="JG222" s="1"/>
      <c r="JH222" s="1"/>
      <c r="JI222" s="1"/>
      <c r="JJ222" s="1"/>
      <c r="JK222" s="1"/>
      <c r="JL222" s="1"/>
      <c r="JM222" s="1"/>
      <c r="JN222" s="1"/>
      <c r="JO222" s="1"/>
      <c r="JP222" s="1"/>
      <c r="JQ222" s="1"/>
      <c r="JR222" s="1"/>
      <c r="JS222" s="1"/>
      <c r="JT222" s="1"/>
      <c r="JU222" s="1"/>
      <c r="JV222" s="1"/>
      <c r="JW222" s="1"/>
      <c r="JX222" s="1"/>
      <c r="JY222" s="1"/>
      <c r="JZ222" s="1"/>
      <c r="KA222" s="1"/>
      <c r="KB222" s="1"/>
      <c r="KC222" s="1"/>
      <c r="KD222" s="1"/>
      <c r="KE222" s="1"/>
      <c r="KF222" s="1"/>
      <c r="KG222" s="1"/>
      <c r="KH222" s="1"/>
      <c r="KI222" s="1"/>
      <c r="KJ222" s="1"/>
      <c r="KK222" s="1"/>
      <c r="KL222" s="1"/>
      <c r="KM222" s="1"/>
      <c r="KN222" s="1"/>
      <c r="KO222" s="1"/>
      <c r="KP222" s="1"/>
      <c r="KQ222" s="1"/>
      <c r="KR222" s="1"/>
      <c r="KS222" s="1"/>
      <c r="KT222" s="1"/>
      <c r="KU222" s="1"/>
      <c r="KV222" s="1"/>
      <c r="KW222" s="1"/>
      <c r="KX222" s="1"/>
      <c r="KY222" s="1"/>
      <c r="KZ222" s="1"/>
      <c r="LA222" s="1"/>
      <c r="LB222" s="1"/>
      <c r="LC222" s="1"/>
      <c r="LD222" s="1"/>
      <c r="LE222" s="1"/>
      <c r="LF222" s="1"/>
      <c r="LG222" s="1"/>
      <c r="LH222" s="1"/>
      <c r="LI222" s="1"/>
      <c r="LJ222" s="1"/>
      <c r="LK222" s="1"/>
      <c r="LL222" s="1"/>
      <c r="LM222" s="1"/>
      <c r="LN222" s="1"/>
      <c r="LO222" s="1"/>
      <c r="LP222" s="1"/>
      <c r="LQ222" s="1"/>
      <c r="LR222" s="1"/>
      <c r="LS222" s="1"/>
      <c r="LT222" s="1"/>
      <c r="LU222" s="1"/>
      <c r="LV222" s="1"/>
      <c r="LW222" s="1"/>
      <c r="LX222" s="1"/>
      <c r="LY222" s="1"/>
      <c r="LZ222" s="1"/>
      <c r="MA222" s="1"/>
      <c r="MB222" s="1"/>
      <c r="MC222" s="1"/>
      <c r="MD222" s="1"/>
      <c r="ME222" s="1"/>
      <c r="MF222" s="1"/>
      <c r="MG222" s="1"/>
      <c r="MH222" s="1"/>
      <c r="MI222" s="1"/>
      <c r="MJ222" s="1"/>
      <c r="MK222" s="1"/>
      <c r="ML222" s="1"/>
      <c r="MM222" s="1"/>
      <c r="MN222" s="1"/>
      <c r="MO222" s="1"/>
      <c r="MP222" s="1"/>
      <c r="MQ222" s="1"/>
      <c r="MR222" s="1"/>
      <c r="MS222" s="1"/>
      <c r="MT222" s="1"/>
      <c r="MU222" s="1"/>
      <c r="MV222" s="1"/>
      <c r="MW222" s="1"/>
      <c r="MX222" s="1"/>
      <c r="MY222" s="1"/>
      <c r="MZ222" s="1"/>
      <c r="NA222" s="1"/>
      <c r="NB222" s="1"/>
      <c r="NC222" s="1"/>
      <c r="ND222" s="1"/>
      <c r="NE222" s="1"/>
      <c r="NF222" s="1"/>
      <c r="NG222" s="1"/>
      <c r="NH222" s="1"/>
      <c r="NI222" s="1"/>
      <c r="NJ222" s="1"/>
      <c r="NK222" s="1"/>
      <c r="NL222" s="1"/>
      <c r="NM222" s="1"/>
      <c r="NN222" s="1"/>
      <c r="NO222" s="1"/>
      <c r="NP222" s="1"/>
      <c r="NQ222" s="1"/>
      <c r="NR222" s="1"/>
      <c r="NS222" s="1"/>
      <c r="NT222" s="1"/>
      <c r="NU222" s="1"/>
      <c r="NV222" s="1"/>
      <c r="NW222" s="1"/>
      <c r="NX222" s="1"/>
      <c r="NY222" s="1"/>
      <c r="NZ222" s="1"/>
      <c r="OA222" s="1"/>
      <c r="OB222" s="1"/>
      <c r="OC222" s="1"/>
      <c r="OD222" s="1"/>
      <c r="OE222" s="1"/>
      <c r="OF222" s="1"/>
      <c r="OG222" s="1"/>
      <c r="OH222" s="1"/>
      <c r="OI222" s="1"/>
      <c r="OJ222" s="1"/>
      <c r="OK222" s="1"/>
      <c r="OL222" s="1"/>
      <c r="OM222" s="1"/>
      <c r="ON222" s="1"/>
      <c r="OO222" s="1"/>
      <c r="OP222" s="1"/>
      <c r="OQ222" s="1"/>
      <c r="OR222" s="1"/>
      <c r="OS222" s="1"/>
      <c r="OT222" s="1"/>
      <c r="OU222" s="1"/>
      <c r="OV222" s="1"/>
      <c r="OW222" s="1"/>
      <c r="OX222" s="1"/>
      <c r="OY222" s="1"/>
      <c r="OZ222" s="1"/>
      <c r="PA222" s="1"/>
      <c r="PB222" s="1"/>
      <c r="PC222" s="1"/>
      <c r="PD222" s="1"/>
      <c r="PE222" s="1"/>
      <c r="PF222" s="1"/>
      <c r="PG222" s="1"/>
      <c r="PH222" s="1"/>
      <c r="PI222" s="1"/>
      <c r="PJ222" s="1"/>
      <c r="PK222" s="1"/>
      <c r="PL222" s="1"/>
      <c r="PM222" s="1"/>
      <c r="PN222" s="1"/>
      <c r="PO222" s="1"/>
      <c r="PP222" s="1"/>
      <c r="PQ222" s="1"/>
      <c r="PR222" s="1"/>
      <c r="PS222" s="1"/>
      <c r="PT222" s="1"/>
      <c r="PU222" s="1"/>
      <c r="PV222" s="1"/>
      <c r="PW222" s="1"/>
      <c r="PX222" s="1"/>
      <c r="PY222" s="1"/>
      <c r="PZ222" s="1"/>
      <c r="QA222" s="1"/>
      <c r="QB222" s="1"/>
      <c r="QC222" s="1"/>
      <c r="QD222" s="1"/>
      <c r="QE222" s="1"/>
      <c r="QF222" s="1"/>
      <c r="QG222" s="1"/>
      <c r="QH222" s="1"/>
      <c r="QI222" s="1"/>
      <c r="QJ222" s="1"/>
      <c r="QK222" s="1"/>
      <c r="QL222" s="1"/>
      <c r="QM222" s="1"/>
      <c r="QN222" s="1"/>
      <c r="QO222" s="1"/>
      <c r="QP222" s="1"/>
      <c r="QQ222" s="1"/>
      <c r="QR222" s="1"/>
      <c r="QS222" s="1"/>
      <c r="QT222" s="1"/>
      <c r="QU222" s="1"/>
      <c r="QV222" s="1"/>
      <c r="QW222" s="1"/>
      <c r="QX222" s="1"/>
      <c r="QY222" s="1"/>
      <c r="QZ222" s="1"/>
      <c r="RA222" s="1"/>
      <c r="RB222" s="1"/>
      <c r="RC222" s="1"/>
      <c r="RD222" s="1"/>
      <c r="RE222" s="1"/>
      <c r="RF222" s="1"/>
      <c r="RG222" s="1"/>
      <c r="RH222" s="1"/>
      <c r="RI222" s="1"/>
      <c r="RJ222" s="1"/>
      <c r="RK222" s="1"/>
      <c r="RL222" s="1"/>
      <c r="RM222" s="1"/>
      <c r="RN222" s="1"/>
      <c r="RO222" s="1"/>
      <c r="RP222" s="1"/>
      <c r="RQ222" s="1"/>
      <c r="RR222" s="1"/>
      <c r="RS222" s="1"/>
      <c r="RT222" s="1"/>
      <c r="RU222" s="1"/>
      <c r="RV222" s="1"/>
      <c r="RW222" s="1"/>
      <c r="RX222" s="1"/>
      <c r="RY222" s="1"/>
      <c r="RZ222" s="1"/>
      <c r="SA222" s="1"/>
      <c r="SB222" s="1"/>
      <c r="SC222" s="1"/>
      <c r="SD222" s="1"/>
      <c r="SE222" s="1"/>
      <c r="SF222" s="1"/>
      <c r="SG222" s="1"/>
      <c r="SH222" s="1"/>
      <c r="SI222" s="1"/>
      <c r="SJ222" s="1"/>
      <c r="SK222" s="1"/>
      <c r="SL222" s="1"/>
      <c r="SM222" s="1"/>
      <c r="SN222" s="1"/>
      <c r="SO222" s="1"/>
      <c r="SP222" s="1"/>
      <c r="SQ222" s="1"/>
      <c r="SR222" s="1"/>
      <c r="SS222" s="1"/>
      <c r="ST222" s="1"/>
      <c r="SU222" s="1"/>
      <c r="SV222" s="1"/>
      <c r="SW222" s="1"/>
      <c r="SX222" s="1"/>
      <c r="SY222" s="1"/>
      <c r="SZ222" s="1"/>
      <c r="TA222" s="1"/>
      <c r="TB222" s="1"/>
      <c r="TC222" s="1"/>
      <c r="TD222" s="1"/>
      <c r="TE222" s="1"/>
      <c r="TF222" s="1"/>
      <c r="TG222" s="1"/>
      <c r="TH222" s="1"/>
      <c r="TI222" s="1"/>
      <c r="TJ222" s="1"/>
      <c r="TK222" s="1"/>
      <c r="TL222" s="1"/>
      <c r="TM222" s="1"/>
      <c r="TN222" s="1"/>
      <c r="TO222" s="1"/>
      <c r="TP222" s="1"/>
      <c r="TQ222" s="1"/>
      <c r="TR222" s="1"/>
      <c r="TS222" s="1"/>
      <c r="TT222" s="1"/>
      <c r="TU222" s="1"/>
      <c r="TV222" s="1"/>
      <c r="TW222" s="1"/>
      <c r="TX222" s="1"/>
      <c r="TY222" s="1"/>
      <c r="TZ222" s="1"/>
      <c r="UA222" s="1"/>
      <c r="UB222" s="1"/>
      <c r="UC222" s="1"/>
      <c r="UD222" s="1"/>
      <c r="UE222" s="1"/>
      <c r="UF222" s="1"/>
      <c r="UG222" s="1"/>
      <c r="UH222" s="1"/>
      <c r="UI222" s="1"/>
      <c r="UJ222" s="1"/>
      <c r="UK222" s="1"/>
      <c r="UL222" s="1"/>
      <c r="UM222" s="1"/>
      <c r="UN222" s="1"/>
      <c r="UO222" s="1"/>
      <c r="UP222" s="1"/>
      <c r="UQ222" s="1"/>
      <c r="UR222" s="1"/>
      <c r="US222" s="1"/>
      <c r="UT222" s="1"/>
      <c r="UU222" s="1"/>
      <c r="UV222" s="1"/>
      <c r="UW222" s="1"/>
      <c r="UX222" s="1"/>
      <c r="UY222" s="1"/>
      <c r="UZ222" s="1"/>
      <c r="VA222" s="1"/>
      <c r="VB222" s="1"/>
      <c r="VC222" s="1"/>
      <c r="VD222" s="1"/>
      <c r="VE222" s="1"/>
      <c r="VF222" s="1"/>
      <c r="VG222" s="1"/>
      <c r="VH222" s="1"/>
      <c r="VI222" s="1"/>
      <c r="VJ222" s="1"/>
      <c r="VK222" s="1"/>
      <c r="VL222" s="1"/>
      <c r="VM222" s="1"/>
      <c r="VN222" s="1"/>
      <c r="VO222" s="1"/>
      <c r="VP222" s="1"/>
      <c r="VQ222" s="1"/>
      <c r="VR222" s="1"/>
      <c r="VS222" s="1"/>
      <c r="VT222" s="1"/>
      <c r="VU222" s="1"/>
      <c r="VV222" s="1"/>
      <c r="VW222" s="1"/>
      <c r="VX222" s="1"/>
      <c r="VY222" s="1"/>
      <c r="VZ222" s="1"/>
      <c r="WA222" s="1"/>
      <c r="WB222" s="1"/>
      <c r="WC222" s="1"/>
      <c r="WD222" s="1"/>
      <c r="WE222" s="1"/>
      <c r="WF222" s="1"/>
      <c r="WG222" s="1"/>
      <c r="WH222" s="1"/>
      <c r="WI222" s="1"/>
      <c r="WJ222" s="1"/>
      <c r="WK222" s="1"/>
      <c r="WL222" s="1"/>
      <c r="WM222" s="1"/>
      <c r="WN222" s="1"/>
      <c r="WO222" s="1"/>
      <c r="WP222" s="1"/>
      <c r="WQ222" s="1"/>
      <c r="WR222" s="1"/>
      <c r="WS222" s="1"/>
      <c r="WT222" s="1"/>
      <c r="WU222" s="1"/>
      <c r="WV222" s="1"/>
      <c r="WW222" s="1"/>
      <c r="WX222" s="1"/>
      <c r="WY222" s="1"/>
      <c r="WZ222" s="1"/>
      <c r="XA222" s="1"/>
      <c r="XB222" s="1"/>
      <c r="XC222" s="1"/>
      <c r="XD222" s="1"/>
      <c r="XE222" s="1"/>
      <c r="XF222" s="1"/>
      <c r="XG222" s="1"/>
      <c r="XH222" s="1"/>
      <c r="XI222" s="1"/>
      <c r="XJ222" s="1"/>
      <c r="XK222" s="1"/>
      <c r="XL222" s="1"/>
      <c r="XM222" s="1"/>
      <c r="XN222" s="1"/>
      <c r="XO222" s="1"/>
      <c r="XP222" s="1"/>
      <c r="XQ222" s="1"/>
      <c r="XR222" s="1"/>
      <c r="XS222" s="1"/>
      <c r="XT222" s="1"/>
      <c r="XU222" s="1"/>
      <c r="XV222" s="1"/>
      <c r="XW222" s="1"/>
      <c r="XX222" s="1"/>
      <c r="XY222" s="1"/>
      <c r="XZ222" s="1"/>
      <c r="YA222" s="1"/>
      <c r="YB222" s="1"/>
      <c r="YC222" s="1"/>
      <c r="YD222" s="1"/>
      <c r="YE222" s="1"/>
      <c r="YF222" s="1"/>
      <c r="YG222" s="1"/>
      <c r="YH222" s="1"/>
      <c r="YI222" s="1"/>
      <c r="YJ222" s="1"/>
      <c r="YK222" s="1"/>
      <c r="YL222" s="1"/>
      <c r="YM222" s="1"/>
      <c r="YN222" s="1"/>
      <c r="YO222" s="1"/>
      <c r="YP222" s="1"/>
      <c r="YQ222" s="1"/>
      <c r="YR222" s="1"/>
      <c r="YS222" s="1"/>
      <c r="YT222" s="1"/>
      <c r="YU222" s="1"/>
      <c r="YV222" s="1"/>
      <c r="YW222" s="1"/>
      <c r="YX222" s="1"/>
      <c r="YY222" s="1"/>
      <c r="YZ222" s="1"/>
      <c r="ZA222" s="1"/>
      <c r="ZB222" s="1"/>
      <c r="ZC222" s="1"/>
      <c r="ZD222" s="1"/>
      <c r="ZE222" s="1"/>
      <c r="ZF222" s="1"/>
      <c r="ZG222" s="1"/>
      <c r="ZH222" s="1"/>
      <c r="ZI222" s="1"/>
      <c r="ZJ222" s="1"/>
      <c r="ZK222" s="1"/>
      <c r="ZL222" s="1"/>
      <c r="ZM222" s="1"/>
      <c r="ZN222" s="1"/>
      <c r="ZO222" s="1"/>
      <c r="ZP222" s="1"/>
      <c r="ZQ222" s="1"/>
      <c r="ZR222" s="1"/>
      <c r="ZS222" s="1"/>
      <c r="ZT222" s="1"/>
      <c r="ZU222" s="1"/>
      <c r="ZV222" s="1"/>
      <c r="ZW222" s="1"/>
      <c r="ZX222" s="1"/>
      <c r="ZY222" s="1"/>
      <c r="ZZ222" s="1"/>
      <c r="AAA222" s="1"/>
      <c r="AAB222" s="1"/>
      <c r="AAC222" s="1"/>
      <c r="AAD222" s="1"/>
      <c r="AAE222" s="1"/>
      <c r="AAF222" s="1"/>
      <c r="AAG222" s="1"/>
      <c r="AAH222" s="1"/>
      <c r="AAI222" s="1"/>
      <c r="AAJ222" s="1"/>
      <c r="AAK222" s="1"/>
      <c r="AAL222" s="1"/>
      <c r="AAM222" s="1"/>
      <c r="AAN222" s="1"/>
      <c r="AAO222" s="1"/>
      <c r="AAP222" s="1"/>
      <c r="AAQ222" s="1"/>
      <c r="AAR222" s="1"/>
      <c r="AAS222" s="1"/>
      <c r="AAT222" s="1"/>
      <c r="AAU222" s="1"/>
      <c r="AAV222" s="1"/>
      <c r="AAW222" s="1"/>
      <c r="AAX222" s="1"/>
      <c r="AAY222" s="1"/>
      <c r="AAZ222" s="1"/>
      <c r="ABA222" s="1"/>
      <c r="ABB222" s="1"/>
      <c r="ABC222" s="1"/>
      <c r="ABD222" s="1"/>
      <c r="ABE222" s="1"/>
      <c r="ABF222" s="1"/>
      <c r="ABG222" s="1"/>
      <c r="ABH222" s="1"/>
      <c r="ABI222" s="1"/>
      <c r="ABJ222" s="1"/>
      <c r="ABK222" s="1"/>
      <c r="ABL222" s="1"/>
      <c r="ABM222" s="1"/>
      <c r="ABN222" s="1"/>
      <c r="ABO222" s="1"/>
      <c r="ABP222" s="1"/>
      <c r="ABQ222" s="1"/>
      <c r="ABR222" s="1"/>
      <c r="ABS222" s="1"/>
      <c r="ABT222" s="1"/>
      <c r="ABU222" s="1"/>
      <c r="ABV222" s="1"/>
      <c r="ABW222" s="1"/>
      <c r="ABX222" s="1"/>
      <c r="ABY222" s="1"/>
      <c r="ABZ222" s="1"/>
      <c r="ACA222" s="1"/>
      <c r="ACB222" s="1"/>
      <c r="ACC222" s="1"/>
      <c r="ACD222" s="1"/>
      <c r="ACE222" s="1"/>
      <c r="ACF222" s="1"/>
      <c r="ACG222" s="1"/>
      <c r="ACH222" s="1"/>
      <c r="ACI222" s="1"/>
      <c r="ACJ222" s="1"/>
      <c r="ACK222" s="1"/>
      <c r="ACL222" s="1"/>
      <c r="ACM222" s="1"/>
      <c r="ACN222" s="1"/>
      <c r="ACO222" s="1"/>
      <c r="ACP222" s="1"/>
      <c r="ACQ222" s="1"/>
      <c r="ACR222" s="1"/>
      <c r="ACS222" s="1"/>
      <c r="ACT222" s="1"/>
      <c r="ACU222" s="1"/>
      <c r="ACV222" s="1"/>
      <c r="ACW222" s="1"/>
      <c r="ACX222" s="1"/>
      <c r="ACY222" s="1"/>
      <c r="ACZ222" s="1"/>
      <c r="ADA222" s="1"/>
    </row>
    <row r="223" spans="1:781" s="76" customFormat="1" ht="24" x14ac:dyDescent="0.3">
      <c r="A223" s="40">
        <v>3</v>
      </c>
      <c r="B223" s="21" t="s">
        <v>698</v>
      </c>
      <c r="C223" s="22" t="s">
        <v>52</v>
      </c>
      <c r="D223" s="23" t="s">
        <v>204</v>
      </c>
      <c r="E223" s="23" t="s">
        <v>356</v>
      </c>
      <c r="F223" s="23">
        <v>37</v>
      </c>
      <c r="G223" s="74">
        <v>300000</v>
      </c>
      <c r="H223" s="23">
        <v>1</v>
      </c>
      <c r="I223" s="23" t="s">
        <v>41</v>
      </c>
      <c r="J223" s="23" t="s">
        <v>72</v>
      </c>
      <c r="K223" s="25">
        <v>1986</v>
      </c>
      <c r="L223" s="26">
        <v>31735</v>
      </c>
      <c r="M223" s="27"/>
      <c r="N223" s="28"/>
      <c r="O223" s="28"/>
      <c r="P223" s="29" t="s">
        <v>593</v>
      </c>
      <c r="Q223" s="30" t="s">
        <v>699</v>
      </c>
      <c r="R223" s="31" t="s">
        <v>424</v>
      </c>
      <c r="S223" s="32" t="str">
        <f t="shared" si="41"/>
        <v>Coal</v>
      </c>
      <c r="T223" s="33"/>
      <c r="U223" s="33"/>
      <c r="V223" s="33"/>
      <c r="W223" s="33"/>
      <c r="X223" s="33"/>
      <c r="Y223" s="33"/>
      <c r="Z223" s="33"/>
      <c r="AA223" s="1"/>
      <c r="AB223" s="34">
        <f t="shared" si="52"/>
        <v>0</v>
      </c>
      <c r="AC223" s="34">
        <f t="shared" si="43"/>
        <v>0</v>
      </c>
      <c r="AD223" s="34">
        <f t="shared" si="44"/>
        <v>0</v>
      </c>
      <c r="AE223" s="34">
        <f t="shared" si="45"/>
        <v>0</v>
      </c>
      <c r="AF223" s="35"/>
      <c r="AG223" s="35">
        <f t="shared" si="49"/>
        <v>0</v>
      </c>
      <c r="AH223" s="35">
        <f t="shared" si="50"/>
        <v>0</v>
      </c>
      <c r="AI223" s="35">
        <f t="shared" si="51"/>
        <v>0</v>
      </c>
      <c r="AK223" s="1"/>
      <c r="AL223" s="1"/>
      <c r="AM223" s="1"/>
      <c r="AN223" s="1"/>
      <c r="AO223" s="1"/>
      <c r="AP223" s="1"/>
      <c r="AQ223" s="1"/>
      <c r="AR223" s="1"/>
      <c r="AS223" s="1"/>
      <c r="AT223" s="1"/>
      <c r="AU223" s="1"/>
      <c r="AV223" s="1"/>
      <c r="AW223" s="1"/>
      <c r="AX223" s="1"/>
      <c r="AY223" s="1"/>
      <c r="AZ223" s="1"/>
      <c r="BA223" s="1"/>
      <c r="BB223" s="1"/>
      <c r="BC223" s="1"/>
      <c r="BD223" s="1"/>
      <c r="BE223" s="1"/>
      <c r="BF223" s="1"/>
      <c r="BG223" s="1"/>
      <c r="BH223" s="1"/>
      <c r="BI223" s="1"/>
      <c r="BJ223" s="1"/>
      <c r="BK223" s="1"/>
      <c r="BL223" s="1"/>
      <c r="BM223" s="1"/>
      <c r="BN223" s="1"/>
      <c r="BO223" s="1"/>
      <c r="BP223" s="1"/>
      <c r="BQ223" s="1"/>
      <c r="BR223" s="1"/>
      <c r="BS223" s="1"/>
      <c r="BT223" s="1"/>
      <c r="BU223" s="1"/>
      <c r="BV223" s="1"/>
      <c r="BW223" s="1"/>
      <c r="BX223" s="1"/>
      <c r="BY223" s="1"/>
      <c r="BZ223" s="1"/>
      <c r="CA223" s="1"/>
      <c r="CB223" s="1"/>
      <c r="CC223" s="1"/>
      <c r="CD223" s="1"/>
      <c r="CE223" s="1"/>
      <c r="CF223" s="1"/>
      <c r="CG223" s="1"/>
      <c r="CH223" s="1"/>
      <c r="CI223" s="1"/>
      <c r="CJ223" s="1"/>
      <c r="CK223" s="1"/>
      <c r="CL223" s="1"/>
      <c r="CM223" s="1"/>
      <c r="CN223" s="1"/>
      <c r="CO223" s="1"/>
      <c r="CP223" s="1"/>
      <c r="CQ223" s="1"/>
      <c r="CR223" s="1"/>
      <c r="CS223" s="1"/>
      <c r="CT223" s="1"/>
      <c r="CU223" s="1"/>
      <c r="CV223" s="1"/>
      <c r="CW223" s="1"/>
      <c r="CX223" s="1"/>
      <c r="CY223" s="1"/>
      <c r="CZ223" s="1"/>
      <c r="DA223" s="1"/>
      <c r="DB223" s="1"/>
      <c r="DC223" s="1"/>
      <c r="DD223" s="1"/>
      <c r="DE223" s="1"/>
      <c r="DF223" s="1"/>
      <c r="DG223" s="1"/>
      <c r="DH223" s="1"/>
      <c r="DI223" s="1"/>
      <c r="DJ223" s="1"/>
      <c r="DK223" s="1"/>
      <c r="DL223" s="1"/>
      <c r="DM223" s="1"/>
      <c r="DN223" s="1"/>
      <c r="DO223" s="1"/>
      <c r="DP223" s="1"/>
      <c r="DQ223" s="1"/>
      <c r="DR223" s="1"/>
      <c r="DS223" s="1"/>
      <c r="DT223" s="1"/>
      <c r="DU223" s="1"/>
      <c r="DV223" s="1"/>
      <c r="DW223" s="1"/>
      <c r="DX223" s="1"/>
      <c r="DY223" s="1"/>
      <c r="DZ223" s="1"/>
      <c r="EA223" s="1"/>
      <c r="EB223" s="1"/>
      <c r="EC223" s="1"/>
      <c r="ED223" s="1"/>
      <c r="EE223" s="1"/>
      <c r="EF223" s="1"/>
      <c r="EG223" s="1"/>
      <c r="EH223" s="1"/>
      <c r="EI223" s="1"/>
      <c r="EJ223" s="1"/>
      <c r="EK223" s="1"/>
      <c r="EL223" s="1"/>
      <c r="EM223" s="1"/>
      <c r="EN223" s="1"/>
      <c r="EO223" s="1"/>
      <c r="EP223" s="1"/>
      <c r="EQ223" s="1"/>
      <c r="ER223" s="1"/>
      <c r="ES223" s="1"/>
      <c r="ET223" s="1"/>
      <c r="EU223" s="1"/>
      <c r="EV223" s="1"/>
      <c r="EW223" s="1"/>
      <c r="EX223" s="1"/>
      <c r="EY223" s="1"/>
      <c r="EZ223" s="1"/>
      <c r="FA223" s="1"/>
      <c r="FB223" s="1"/>
      <c r="FC223" s="1"/>
      <c r="FD223" s="1"/>
      <c r="FE223" s="1"/>
      <c r="FF223" s="1"/>
      <c r="FG223" s="1"/>
      <c r="FH223" s="1"/>
      <c r="FI223" s="1"/>
      <c r="FJ223" s="1"/>
      <c r="FK223" s="1"/>
      <c r="FL223" s="1"/>
      <c r="FM223" s="1"/>
      <c r="FN223" s="1"/>
      <c r="FO223" s="1"/>
      <c r="FP223" s="1"/>
      <c r="FQ223" s="1"/>
      <c r="FR223" s="1"/>
      <c r="FS223" s="1"/>
      <c r="FT223" s="1"/>
      <c r="FU223" s="1"/>
      <c r="FV223" s="1"/>
      <c r="FW223" s="1"/>
      <c r="FX223" s="1"/>
      <c r="FY223" s="1"/>
      <c r="FZ223" s="1"/>
      <c r="GA223" s="1"/>
      <c r="GB223" s="1"/>
      <c r="GC223" s="1"/>
      <c r="GD223" s="1"/>
      <c r="GE223" s="1"/>
      <c r="GF223" s="1"/>
      <c r="GG223" s="1"/>
      <c r="GH223" s="1"/>
      <c r="GI223" s="1"/>
      <c r="GJ223" s="1"/>
      <c r="GK223" s="1"/>
      <c r="GL223" s="1"/>
      <c r="GM223" s="1"/>
      <c r="GN223" s="1"/>
      <c r="GO223" s="1"/>
      <c r="GP223" s="1"/>
      <c r="GQ223" s="1"/>
      <c r="GR223" s="1"/>
      <c r="GS223" s="1"/>
      <c r="GT223" s="1"/>
      <c r="GU223" s="1"/>
      <c r="GV223" s="1"/>
      <c r="GW223" s="1"/>
      <c r="GX223" s="1"/>
      <c r="GY223" s="1"/>
      <c r="GZ223" s="1"/>
      <c r="HA223" s="1"/>
      <c r="HB223" s="1"/>
      <c r="HC223" s="1"/>
      <c r="HD223" s="1"/>
      <c r="HE223" s="1"/>
      <c r="HF223" s="1"/>
      <c r="HG223" s="1"/>
      <c r="HH223" s="1"/>
      <c r="HI223" s="1"/>
      <c r="HJ223" s="1"/>
      <c r="HK223" s="1"/>
      <c r="HL223" s="1"/>
      <c r="HM223" s="1"/>
      <c r="HN223" s="1"/>
      <c r="HO223" s="1"/>
      <c r="HP223" s="1"/>
      <c r="HQ223" s="1"/>
      <c r="HR223" s="1"/>
      <c r="HS223" s="1"/>
      <c r="HT223" s="1"/>
      <c r="HU223" s="1"/>
      <c r="HV223" s="1"/>
      <c r="HW223" s="1"/>
      <c r="HX223" s="1"/>
      <c r="HY223" s="1"/>
      <c r="HZ223" s="1"/>
      <c r="IA223" s="1"/>
      <c r="IB223" s="1"/>
      <c r="IC223" s="1"/>
      <c r="ID223" s="1"/>
      <c r="IE223" s="1"/>
      <c r="IF223" s="1"/>
      <c r="IG223" s="1"/>
      <c r="IH223" s="1"/>
      <c r="II223" s="1"/>
      <c r="IJ223" s="1"/>
      <c r="IK223" s="1"/>
      <c r="IL223" s="1"/>
      <c r="IM223" s="1"/>
      <c r="IN223" s="1"/>
      <c r="IO223" s="1"/>
      <c r="IP223" s="1"/>
      <c r="IQ223" s="1"/>
      <c r="IR223" s="1"/>
      <c r="IS223" s="1"/>
      <c r="IT223" s="1"/>
      <c r="IU223" s="1"/>
      <c r="IV223" s="1"/>
      <c r="IW223" s="1"/>
      <c r="IX223" s="1"/>
      <c r="IY223" s="1"/>
      <c r="IZ223" s="1"/>
      <c r="JA223" s="1"/>
      <c r="JB223" s="1"/>
      <c r="JC223" s="1"/>
      <c r="JD223" s="1"/>
      <c r="JE223" s="1"/>
      <c r="JF223" s="1"/>
      <c r="JG223" s="1"/>
      <c r="JH223" s="1"/>
      <c r="JI223" s="1"/>
      <c r="JJ223" s="1"/>
      <c r="JK223" s="1"/>
      <c r="JL223" s="1"/>
      <c r="JM223" s="1"/>
      <c r="JN223" s="1"/>
      <c r="JO223" s="1"/>
      <c r="JP223" s="1"/>
      <c r="JQ223" s="1"/>
      <c r="JR223" s="1"/>
      <c r="JS223" s="1"/>
      <c r="JT223" s="1"/>
      <c r="JU223" s="1"/>
      <c r="JV223" s="1"/>
      <c r="JW223" s="1"/>
      <c r="JX223" s="1"/>
      <c r="JY223" s="1"/>
      <c r="JZ223" s="1"/>
      <c r="KA223" s="1"/>
      <c r="KB223" s="1"/>
      <c r="KC223" s="1"/>
      <c r="KD223" s="1"/>
      <c r="KE223" s="1"/>
      <c r="KF223" s="1"/>
      <c r="KG223" s="1"/>
      <c r="KH223" s="1"/>
      <c r="KI223" s="1"/>
      <c r="KJ223" s="1"/>
      <c r="KK223" s="1"/>
      <c r="KL223" s="1"/>
      <c r="KM223" s="1"/>
      <c r="KN223" s="1"/>
      <c r="KO223" s="1"/>
      <c r="KP223" s="1"/>
      <c r="KQ223" s="1"/>
      <c r="KR223" s="1"/>
      <c r="KS223" s="1"/>
      <c r="KT223" s="1"/>
      <c r="KU223" s="1"/>
      <c r="KV223" s="1"/>
      <c r="KW223" s="1"/>
      <c r="KX223" s="1"/>
      <c r="KY223" s="1"/>
      <c r="KZ223" s="1"/>
      <c r="LA223" s="1"/>
      <c r="LB223" s="1"/>
      <c r="LC223" s="1"/>
      <c r="LD223" s="1"/>
      <c r="LE223" s="1"/>
      <c r="LF223" s="1"/>
      <c r="LG223" s="1"/>
      <c r="LH223" s="1"/>
      <c r="LI223" s="1"/>
      <c r="LJ223" s="1"/>
      <c r="LK223" s="1"/>
      <c r="LL223" s="1"/>
      <c r="LM223" s="1"/>
      <c r="LN223" s="1"/>
      <c r="LO223" s="1"/>
      <c r="LP223" s="1"/>
      <c r="LQ223" s="1"/>
      <c r="LR223" s="1"/>
      <c r="LS223" s="1"/>
      <c r="LT223" s="1"/>
      <c r="LU223" s="1"/>
      <c r="LV223" s="1"/>
      <c r="LW223" s="1"/>
      <c r="LX223" s="1"/>
      <c r="LY223" s="1"/>
      <c r="LZ223" s="1"/>
      <c r="MA223" s="1"/>
      <c r="MB223" s="1"/>
      <c r="MC223" s="1"/>
      <c r="MD223" s="1"/>
      <c r="ME223" s="1"/>
      <c r="MF223" s="1"/>
      <c r="MG223" s="1"/>
      <c r="MH223" s="1"/>
      <c r="MI223" s="1"/>
      <c r="MJ223" s="1"/>
      <c r="MK223" s="1"/>
      <c r="ML223" s="1"/>
      <c r="MM223" s="1"/>
      <c r="MN223" s="1"/>
      <c r="MO223" s="1"/>
      <c r="MP223" s="1"/>
      <c r="MQ223" s="1"/>
      <c r="MR223" s="1"/>
      <c r="MS223" s="1"/>
      <c r="MT223" s="1"/>
      <c r="MU223" s="1"/>
      <c r="MV223" s="1"/>
      <c r="MW223" s="1"/>
      <c r="MX223" s="1"/>
      <c r="MY223" s="1"/>
      <c r="MZ223" s="1"/>
      <c r="NA223" s="1"/>
      <c r="NB223" s="1"/>
      <c r="NC223" s="1"/>
      <c r="ND223" s="1"/>
      <c r="NE223" s="1"/>
      <c r="NF223" s="1"/>
      <c r="NG223" s="1"/>
      <c r="NH223" s="1"/>
      <c r="NI223" s="1"/>
      <c r="NJ223" s="1"/>
      <c r="NK223" s="1"/>
      <c r="NL223" s="1"/>
      <c r="NM223" s="1"/>
      <c r="NN223" s="1"/>
      <c r="NO223" s="1"/>
      <c r="NP223" s="1"/>
      <c r="NQ223" s="1"/>
      <c r="NR223" s="1"/>
      <c r="NS223" s="1"/>
      <c r="NT223" s="1"/>
      <c r="NU223" s="1"/>
      <c r="NV223" s="1"/>
      <c r="NW223" s="1"/>
      <c r="NX223" s="1"/>
      <c r="NY223" s="1"/>
      <c r="NZ223" s="1"/>
      <c r="OA223" s="1"/>
      <c r="OB223" s="1"/>
      <c r="OC223" s="1"/>
      <c r="OD223" s="1"/>
      <c r="OE223" s="1"/>
      <c r="OF223" s="1"/>
      <c r="OG223" s="1"/>
      <c r="OH223" s="1"/>
      <c r="OI223" s="1"/>
      <c r="OJ223" s="1"/>
      <c r="OK223" s="1"/>
      <c r="OL223" s="1"/>
      <c r="OM223" s="1"/>
      <c r="ON223" s="1"/>
      <c r="OO223" s="1"/>
      <c r="OP223" s="1"/>
      <c r="OQ223" s="1"/>
      <c r="OR223" s="1"/>
      <c r="OS223" s="1"/>
      <c r="OT223" s="1"/>
      <c r="OU223" s="1"/>
      <c r="OV223" s="1"/>
      <c r="OW223" s="1"/>
      <c r="OX223" s="1"/>
      <c r="OY223" s="1"/>
      <c r="OZ223" s="1"/>
      <c r="PA223" s="1"/>
      <c r="PB223" s="1"/>
      <c r="PC223" s="1"/>
      <c r="PD223" s="1"/>
      <c r="PE223" s="1"/>
      <c r="PF223" s="1"/>
      <c r="PG223" s="1"/>
      <c r="PH223" s="1"/>
      <c r="PI223" s="1"/>
      <c r="PJ223" s="1"/>
      <c r="PK223" s="1"/>
      <c r="PL223" s="1"/>
      <c r="PM223" s="1"/>
      <c r="PN223" s="1"/>
      <c r="PO223" s="1"/>
      <c r="PP223" s="1"/>
      <c r="PQ223" s="1"/>
      <c r="PR223" s="1"/>
      <c r="PS223" s="1"/>
      <c r="PT223" s="1"/>
      <c r="PU223" s="1"/>
      <c r="PV223" s="1"/>
      <c r="PW223" s="1"/>
      <c r="PX223" s="1"/>
      <c r="PY223" s="1"/>
      <c r="PZ223" s="1"/>
      <c r="QA223" s="1"/>
      <c r="QB223" s="1"/>
      <c r="QC223" s="1"/>
      <c r="QD223" s="1"/>
      <c r="QE223" s="1"/>
      <c r="QF223" s="1"/>
      <c r="QG223" s="1"/>
      <c r="QH223" s="1"/>
      <c r="QI223" s="1"/>
      <c r="QJ223" s="1"/>
      <c r="QK223" s="1"/>
      <c r="QL223" s="1"/>
      <c r="QM223" s="1"/>
      <c r="QN223" s="1"/>
      <c r="QO223" s="1"/>
      <c r="QP223" s="1"/>
      <c r="QQ223" s="1"/>
      <c r="QR223" s="1"/>
      <c r="QS223" s="1"/>
      <c r="QT223" s="1"/>
      <c r="QU223" s="1"/>
      <c r="QV223" s="1"/>
      <c r="QW223" s="1"/>
      <c r="QX223" s="1"/>
      <c r="QY223" s="1"/>
      <c r="QZ223" s="1"/>
      <c r="RA223" s="1"/>
      <c r="RB223" s="1"/>
      <c r="RC223" s="1"/>
      <c r="RD223" s="1"/>
      <c r="RE223" s="1"/>
      <c r="RF223" s="1"/>
      <c r="RG223" s="1"/>
      <c r="RH223" s="1"/>
      <c r="RI223" s="1"/>
      <c r="RJ223" s="1"/>
      <c r="RK223" s="1"/>
      <c r="RL223" s="1"/>
      <c r="RM223" s="1"/>
      <c r="RN223" s="1"/>
      <c r="RO223" s="1"/>
      <c r="RP223" s="1"/>
      <c r="RQ223" s="1"/>
      <c r="RR223" s="1"/>
      <c r="RS223" s="1"/>
      <c r="RT223" s="1"/>
      <c r="RU223" s="1"/>
      <c r="RV223" s="1"/>
      <c r="RW223" s="1"/>
      <c r="RX223" s="1"/>
      <c r="RY223" s="1"/>
      <c r="RZ223" s="1"/>
      <c r="SA223" s="1"/>
      <c r="SB223" s="1"/>
      <c r="SC223" s="1"/>
      <c r="SD223" s="1"/>
      <c r="SE223" s="1"/>
      <c r="SF223" s="1"/>
      <c r="SG223" s="1"/>
      <c r="SH223" s="1"/>
      <c r="SI223" s="1"/>
      <c r="SJ223" s="1"/>
      <c r="SK223" s="1"/>
      <c r="SL223" s="1"/>
      <c r="SM223" s="1"/>
      <c r="SN223" s="1"/>
      <c r="SO223" s="1"/>
      <c r="SP223" s="1"/>
      <c r="SQ223" s="1"/>
      <c r="SR223" s="1"/>
      <c r="SS223" s="1"/>
      <c r="ST223" s="1"/>
      <c r="SU223" s="1"/>
      <c r="SV223" s="1"/>
      <c r="SW223" s="1"/>
      <c r="SX223" s="1"/>
      <c r="SY223" s="1"/>
      <c r="SZ223" s="1"/>
      <c r="TA223" s="1"/>
      <c r="TB223" s="1"/>
      <c r="TC223" s="1"/>
      <c r="TD223" s="1"/>
      <c r="TE223" s="1"/>
      <c r="TF223" s="1"/>
      <c r="TG223" s="1"/>
      <c r="TH223" s="1"/>
      <c r="TI223" s="1"/>
      <c r="TJ223" s="1"/>
      <c r="TK223" s="1"/>
      <c r="TL223" s="1"/>
      <c r="TM223" s="1"/>
      <c r="TN223" s="1"/>
      <c r="TO223" s="1"/>
      <c r="TP223" s="1"/>
      <c r="TQ223" s="1"/>
      <c r="TR223" s="1"/>
      <c r="TS223" s="1"/>
      <c r="TT223" s="1"/>
      <c r="TU223" s="1"/>
      <c r="TV223" s="1"/>
      <c r="TW223" s="1"/>
      <c r="TX223" s="1"/>
      <c r="TY223" s="1"/>
      <c r="TZ223" s="1"/>
      <c r="UA223" s="1"/>
      <c r="UB223" s="1"/>
      <c r="UC223" s="1"/>
      <c r="UD223" s="1"/>
      <c r="UE223" s="1"/>
      <c r="UF223" s="1"/>
      <c r="UG223" s="1"/>
      <c r="UH223" s="1"/>
      <c r="UI223" s="1"/>
      <c r="UJ223" s="1"/>
      <c r="UK223" s="1"/>
      <c r="UL223" s="1"/>
      <c r="UM223" s="1"/>
      <c r="UN223" s="1"/>
      <c r="UO223" s="1"/>
      <c r="UP223" s="1"/>
      <c r="UQ223" s="1"/>
      <c r="UR223" s="1"/>
      <c r="US223" s="1"/>
      <c r="UT223" s="1"/>
      <c r="UU223" s="1"/>
      <c r="UV223" s="1"/>
      <c r="UW223" s="1"/>
      <c r="UX223" s="1"/>
      <c r="UY223" s="1"/>
      <c r="UZ223" s="1"/>
      <c r="VA223" s="1"/>
      <c r="VB223" s="1"/>
      <c r="VC223" s="1"/>
      <c r="VD223" s="1"/>
      <c r="VE223" s="1"/>
      <c r="VF223" s="1"/>
      <c r="VG223" s="1"/>
      <c r="VH223" s="1"/>
      <c r="VI223" s="1"/>
      <c r="VJ223" s="1"/>
      <c r="VK223" s="1"/>
      <c r="VL223" s="1"/>
      <c r="VM223" s="1"/>
      <c r="VN223" s="1"/>
      <c r="VO223" s="1"/>
      <c r="VP223" s="1"/>
      <c r="VQ223" s="1"/>
      <c r="VR223" s="1"/>
      <c r="VS223" s="1"/>
      <c r="VT223" s="1"/>
      <c r="VU223" s="1"/>
      <c r="VV223" s="1"/>
      <c r="VW223" s="1"/>
      <c r="VX223" s="1"/>
      <c r="VY223" s="1"/>
      <c r="VZ223" s="1"/>
      <c r="WA223" s="1"/>
      <c r="WB223" s="1"/>
      <c r="WC223" s="1"/>
      <c r="WD223" s="1"/>
      <c r="WE223" s="1"/>
      <c r="WF223" s="1"/>
      <c r="WG223" s="1"/>
      <c r="WH223" s="1"/>
      <c r="WI223" s="1"/>
      <c r="WJ223" s="1"/>
      <c r="WK223" s="1"/>
      <c r="WL223" s="1"/>
      <c r="WM223" s="1"/>
      <c r="WN223" s="1"/>
      <c r="WO223" s="1"/>
      <c r="WP223" s="1"/>
      <c r="WQ223" s="1"/>
      <c r="WR223" s="1"/>
      <c r="WS223" s="1"/>
      <c r="WT223" s="1"/>
      <c r="WU223" s="1"/>
      <c r="WV223" s="1"/>
      <c r="WW223" s="1"/>
      <c r="WX223" s="1"/>
      <c r="WY223" s="1"/>
      <c r="WZ223" s="1"/>
      <c r="XA223" s="1"/>
      <c r="XB223" s="1"/>
      <c r="XC223" s="1"/>
      <c r="XD223" s="1"/>
      <c r="XE223" s="1"/>
      <c r="XF223" s="1"/>
      <c r="XG223" s="1"/>
      <c r="XH223" s="1"/>
      <c r="XI223" s="1"/>
      <c r="XJ223" s="1"/>
      <c r="XK223" s="1"/>
      <c r="XL223" s="1"/>
      <c r="XM223" s="1"/>
      <c r="XN223" s="1"/>
      <c r="XO223" s="1"/>
      <c r="XP223" s="1"/>
      <c r="XQ223" s="1"/>
      <c r="XR223" s="1"/>
      <c r="XS223" s="1"/>
      <c r="XT223" s="1"/>
      <c r="XU223" s="1"/>
      <c r="XV223" s="1"/>
      <c r="XW223" s="1"/>
      <c r="XX223" s="1"/>
      <c r="XY223" s="1"/>
      <c r="XZ223" s="1"/>
      <c r="YA223" s="1"/>
      <c r="YB223" s="1"/>
      <c r="YC223" s="1"/>
      <c r="YD223" s="1"/>
      <c r="YE223" s="1"/>
      <c r="YF223" s="1"/>
      <c r="YG223" s="1"/>
      <c r="YH223" s="1"/>
      <c r="YI223" s="1"/>
      <c r="YJ223" s="1"/>
      <c r="YK223" s="1"/>
      <c r="YL223" s="1"/>
      <c r="YM223" s="1"/>
      <c r="YN223" s="1"/>
      <c r="YO223" s="1"/>
      <c r="YP223" s="1"/>
      <c r="YQ223" s="1"/>
      <c r="YR223" s="1"/>
      <c r="YS223" s="1"/>
      <c r="YT223" s="1"/>
      <c r="YU223" s="1"/>
      <c r="YV223" s="1"/>
      <c r="YW223" s="1"/>
      <c r="YX223" s="1"/>
      <c r="YY223" s="1"/>
      <c r="YZ223" s="1"/>
      <c r="ZA223" s="1"/>
      <c r="ZB223" s="1"/>
      <c r="ZC223" s="1"/>
      <c r="ZD223" s="1"/>
      <c r="ZE223" s="1"/>
      <c r="ZF223" s="1"/>
      <c r="ZG223" s="1"/>
      <c r="ZH223" s="1"/>
      <c r="ZI223" s="1"/>
      <c r="ZJ223" s="1"/>
      <c r="ZK223" s="1"/>
      <c r="ZL223" s="1"/>
      <c r="ZM223" s="1"/>
      <c r="ZN223" s="1"/>
      <c r="ZO223" s="1"/>
      <c r="ZP223" s="1"/>
      <c r="ZQ223" s="1"/>
      <c r="ZR223" s="1"/>
      <c r="ZS223" s="1"/>
      <c r="ZT223" s="1"/>
      <c r="ZU223" s="1"/>
      <c r="ZV223" s="1"/>
      <c r="ZW223" s="1"/>
      <c r="ZX223" s="1"/>
      <c r="ZY223" s="1"/>
      <c r="ZZ223" s="1"/>
      <c r="AAA223" s="1"/>
      <c r="AAB223" s="1"/>
      <c r="AAC223" s="1"/>
      <c r="AAD223" s="1"/>
      <c r="AAE223" s="1"/>
      <c r="AAF223" s="1"/>
      <c r="AAG223" s="1"/>
      <c r="AAH223" s="1"/>
      <c r="AAI223" s="1"/>
      <c r="AAJ223" s="1"/>
      <c r="AAK223" s="1"/>
      <c r="AAL223" s="1"/>
      <c r="AAM223" s="1"/>
      <c r="AAN223" s="1"/>
      <c r="AAO223" s="1"/>
      <c r="AAP223" s="1"/>
      <c r="AAQ223" s="1"/>
      <c r="AAR223" s="1"/>
      <c r="AAS223" s="1"/>
      <c r="AAT223" s="1"/>
      <c r="AAU223" s="1"/>
      <c r="AAV223" s="1"/>
      <c r="AAW223" s="1"/>
      <c r="AAX223" s="1"/>
      <c r="AAY223" s="1"/>
      <c r="AAZ223" s="1"/>
      <c r="ABA223" s="1"/>
      <c r="ABB223" s="1"/>
      <c r="ABC223" s="1"/>
      <c r="ABD223" s="1"/>
      <c r="ABE223" s="1"/>
      <c r="ABF223" s="1"/>
      <c r="ABG223" s="1"/>
      <c r="ABH223" s="1"/>
      <c r="ABI223" s="1"/>
      <c r="ABJ223" s="1"/>
      <c r="ABK223" s="1"/>
      <c r="ABL223" s="1"/>
      <c r="ABM223" s="1"/>
      <c r="ABN223" s="1"/>
      <c r="ABO223" s="1"/>
      <c r="ABP223" s="1"/>
      <c r="ABQ223" s="1"/>
      <c r="ABR223" s="1"/>
      <c r="ABS223" s="1"/>
      <c r="ABT223" s="1"/>
      <c r="ABU223" s="1"/>
      <c r="ABV223" s="1"/>
      <c r="ABW223" s="1"/>
      <c r="ABX223" s="1"/>
      <c r="ABY223" s="1"/>
      <c r="ABZ223" s="1"/>
      <c r="ACA223" s="1"/>
      <c r="ACB223" s="1"/>
      <c r="ACC223" s="1"/>
      <c r="ACD223" s="1"/>
      <c r="ACE223" s="1"/>
      <c r="ACF223" s="1"/>
      <c r="ACG223" s="1"/>
      <c r="ACH223" s="1"/>
      <c r="ACI223" s="1"/>
      <c r="ACJ223" s="1"/>
      <c r="ACK223" s="1"/>
      <c r="ACL223" s="1"/>
      <c r="ACM223" s="1"/>
      <c r="ACN223" s="1"/>
      <c r="ACO223" s="1"/>
      <c r="ACP223" s="1"/>
      <c r="ACQ223" s="1"/>
      <c r="ACR223" s="1"/>
      <c r="ACS223" s="1"/>
      <c r="ACT223" s="1"/>
      <c r="ACU223" s="1"/>
      <c r="ACV223" s="1"/>
      <c r="ACW223" s="1"/>
      <c r="ACX223" s="1"/>
      <c r="ACY223" s="1"/>
      <c r="ACZ223" s="1"/>
      <c r="ADA223" s="1"/>
    </row>
    <row r="224" spans="1:781" s="76" customFormat="1" ht="28.8" x14ac:dyDescent="0.3">
      <c r="A224" s="42">
        <v>2</v>
      </c>
      <c r="B224" s="21" t="s">
        <v>700</v>
      </c>
      <c r="C224" s="22" t="s">
        <v>242</v>
      </c>
      <c r="D224" s="23"/>
      <c r="E224" s="23" t="s">
        <v>356</v>
      </c>
      <c r="F224" s="23"/>
      <c r="G224" s="74"/>
      <c r="H224" s="23">
        <v>1</v>
      </c>
      <c r="I224" s="23" t="s">
        <v>41</v>
      </c>
      <c r="J224" s="23" t="s">
        <v>47</v>
      </c>
      <c r="K224" s="25">
        <v>1986</v>
      </c>
      <c r="L224" s="26">
        <v>31702</v>
      </c>
      <c r="M224" s="27">
        <v>100000</v>
      </c>
      <c r="N224" s="28"/>
      <c r="O224" s="28"/>
      <c r="P224" s="29" t="s">
        <v>540</v>
      </c>
      <c r="Q224" s="30" t="s">
        <v>701</v>
      </c>
      <c r="R224" s="31"/>
      <c r="S224" s="32" t="str">
        <f t="shared" si="41"/>
        <v>Cu Au</v>
      </c>
      <c r="T224" s="33"/>
      <c r="U224" s="33"/>
      <c r="V224" s="33"/>
      <c r="W224" s="33"/>
      <c r="X224" s="33"/>
      <c r="Y224" s="33"/>
      <c r="Z224" s="33"/>
      <c r="AA224" s="110"/>
      <c r="AB224" s="34">
        <f t="shared" si="52"/>
        <v>5.2724457241256045E-2</v>
      </c>
      <c r="AC224" s="34">
        <f t="shared" si="43"/>
        <v>0</v>
      </c>
      <c r="AD224" s="34">
        <f t="shared" si="44"/>
        <v>0</v>
      </c>
      <c r="AE224" s="34">
        <f t="shared" si="45"/>
        <v>5.2724457241256045E-2</v>
      </c>
      <c r="AF224" s="35"/>
      <c r="AG224" s="35">
        <f t="shared" si="49"/>
        <v>0</v>
      </c>
      <c r="AH224" s="35">
        <f t="shared" si="50"/>
        <v>5.2724457241256045E-2</v>
      </c>
      <c r="AI224" s="35">
        <f t="shared" si="51"/>
        <v>0</v>
      </c>
      <c r="AK224" s="110"/>
      <c r="AL224" s="110"/>
      <c r="AM224" s="110"/>
      <c r="AN224" s="110"/>
      <c r="AO224" s="110"/>
      <c r="AP224" s="110"/>
      <c r="AQ224" s="110"/>
      <c r="AR224" s="110"/>
      <c r="AS224" s="110"/>
      <c r="AT224" s="110"/>
      <c r="AU224" s="110"/>
      <c r="AV224" s="110"/>
      <c r="AW224" s="110"/>
      <c r="AX224" s="110"/>
      <c r="AY224" s="110"/>
      <c r="AZ224" s="110"/>
      <c r="BA224" s="110"/>
      <c r="BB224" s="110"/>
      <c r="BC224" s="110"/>
      <c r="BD224" s="110"/>
      <c r="BE224" s="110"/>
      <c r="BF224" s="110"/>
      <c r="BG224" s="110"/>
      <c r="BH224" s="110"/>
      <c r="BI224" s="110"/>
      <c r="BJ224" s="110"/>
      <c r="BK224" s="110"/>
      <c r="BL224" s="110"/>
      <c r="BM224" s="110"/>
      <c r="BN224" s="110"/>
      <c r="BO224" s="110"/>
      <c r="BP224" s="110"/>
      <c r="BQ224" s="110"/>
      <c r="BR224" s="110"/>
      <c r="BS224" s="110"/>
      <c r="BT224" s="110"/>
      <c r="BU224" s="110"/>
      <c r="BV224" s="110"/>
      <c r="BW224" s="110"/>
      <c r="BX224" s="110"/>
      <c r="BY224" s="110"/>
      <c r="BZ224" s="110"/>
      <c r="CA224" s="110"/>
      <c r="CB224" s="110"/>
      <c r="CC224" s="110"/>
      <c r="CD224" s="110"/>
      <c r="CE224" s="110"/>
      <c r="CF224" s="110"/>
      <c r="CG224" s="110"/>
      <c r="CH224" s="110"/>
      <c r="CI224" s="110"/>
      <c r="CJ224" s="110"/>
      <c r="CK224" s="110"/>
      <c r="CL224" s="110"/>
      <c r="CM224" s="110"/>
      <c r="CN224" s="110"/>
      <c r="CO224" s="110"/>
      <c r="CP224" s="110"/>
      <c r="CQ224" s="110"/>
      <c r="CR224" s="110"/>
      <c r="CS224" s="110"/>
      <c r="CT224" s="110"/>
      <c r="CU224" s="110"/>
      <c r="CV224" s="110"/>
      <c r="CW224" s="110"/>
      <c r="CX224" s="110"/>
      <c r="CY224" s="110"/>
      <c r="CZ224" s="110"/>
      <c r="DA224" s="110"/>
      <c r="DB224" s="110"/>
      <c r="DC224" s="110"/>
      <c r="DD224" s="110"/>
      <c r="DE224" s="110"/>
      <c r="DF224" s="110"/>
      <c r="DG224" s="110"/>
      <c r="DH224" s="110"/>
      <c r="DI224" s="110"/>
      <c r="DJ224" s="110"/>
      <c r="DK224" s="110"/>
      <c r="DL224" s="110"/>
      <c r="DM224" s="110"/>
      <c r="DN224" s="110"/>
      <c r="DO224" s="110"/>
      <c r="DP224" s="110"/>
      <c r="DQ224" s="110"/>
      <c r="DR224" s="110"/>
      <c r="DS224" s="110"/>
      <c r="DT224" s="110"/>
      <c r="DU224" s="110"/>
      <c r="DV224" s="110"/>
      <c r="DW224" s="110"/>
      <c r="DX224" s="110"/>
      <c r="DY224" s="110"/>
      <c r="DZ224" s="110"/>
      <c r="EA224" s="110"/>
      <c r="EB224" s="110"/>
      <c r="EC224" s="110"/>
      <c r="ED224" s="110"/>
      <c r="EE224" s="110"/>
      <c r="EF224" s="110"/>
      <c r="EG224" s="110"/>
      <c r="EH224" s="110"/>
      <c r="EI224" s="110"/>
      <c r="EJ224" s="110"/>
      <c r="EK224" s="110"/>
      <c r="EL224" s="110"/>
      <c r="EM224" s="110"/>
      <c r="EN224" s="110"/>
      <c r="EO224" s="110"/>
      <c r="EP224" s="110"/>
      <c r="EQ224" s="110"/>
      <c r="ER224" s="110"/>
      <c r="ES224" s="110"/>
      <c r="ET224" s="110"/>
      <c r="EU224" s="110"/>
      <c r="EV224" s="110"/>
      <c r="EW224" s="110"/>
      <c r="EX224" s="110"/>
      <c r="EY224" s="110"/>
      <c r="EZ224" s="110"/>
      <c r="FA224" s="110"/>
      <c r="FB224" s="110"/>
      <c r="FC224" s="110"/>
      <c r="FD224" s="110"/>
      <c r="FE224" s="110"/>
      <c r="FF224" s="110"/>
      <c r="FG224" s="110"/>
      <c r="FH224" s="110"/>
      <c r="FI224" s="110"/>
      <c r="FJ224" s="110"/>
      <c r="FK224" s="110"/>
      <c r="FL224" s="110"/>
      <c r="FM224" s="110"/>
      <c r="FN224" s="110"/>
      <c r="FO224" s="110"/>
      <c r="FP224" s="110"/>
      <c r="FQ224" s="110"/>
      <c r="FR224" s="110"/>
      <c r="FS224" s="110"/>
      <c r="FT224" s="110"/>
      <c r="FU224" s="110"/>
      <c r="FV224" s="110"/>
      <c r="FW224" s="110"/>
      <c r="FX224" s="110"/>
      <c r="FY224" s="110"/>
      <c r="FZ224" s="110"/>
      <c r="GA224" s="110"/>
      <c r="GB224" s="110"/>
      <c r="GC224" s="110"/>
      <c r="GD224" s="110"/>
      <c r="GE224" s="110"/>
      <c r="GF224" s="110"/>
      <c r="GG224" s="110"/>
      <c r="GH224" s="110"/>
      <c r="GI224" s="110"/>
      <c r="GJ224" s="110"/>
      <c r="GK224" s="110"/>
      <c r="GL224" s="110"/>
      <c r="GM224" s="110"/>
      <c r="GN224" s="110"/>
      <c r="GO224" s="110"/>
      <c r="GP224" s="110"/>
      <c r="GQ224" s="110"/>
      <c r="GR224" s="110"/>
      <c r="GS224" s="110"/>
      <c r="GT224" s="110"/>
      <c r="GU224" s="110"/>
      <c r="GV224" s="110"/>
      <c r="GW224" s="110"/>
      <c r="GX224" s="110"/>
      <c r="GY224" s="110"/>
      <c r="GZ224" s="110"/>
      <c r="HA224" s="110"/>
      <c r="HB224" s="110"/>
      <c r="HC224" s="110"/>
      <c r="HD224" s="110"/>
      <c r="HE224" s="110"/>
      <c r="HF224" s="110"/>
      <c r="HG224" s="110"/>
      <c r="HH224" s="110"/>
      <c r="HI224" s="110"/>
      <c r="HJ224" s="110"/>
      <c r="HK224" s="110"/>
      <c r="HL224" s="110"/>
      <c r="HM224" s="110"/>
      <c r="HN224" s="110"/>
      <c r="HO224" s="110"/>
      <c r="HP224" s="110"/>
      <c r="HQ224" s="110"/>
      <c r="HR224" s="110"/>
      <c r="HS224" s="110"/>
      <c r="HT224" s="110"/>
      <c r="HU224" s="110"/>
      <c r="HV224" s="110"/>
      <c r="HW224" s="110"/>
      <c r="HX224" s="110"/>
      <c r="HY224" s="110"/>
      <c r="HZ224" s="110"/>
      <c r="IA224" s="110"/>
      <c r="IB224" s="110"/>
      <c r="IC224" s="110"/>
      <c r="ID224" s="110"/>
      <c r="IE224" s="110"/>
      <c r="IF224" s="110"/>
      <c r="IG224" s="110"/>
      <c r="IH224" s="110"/>
      <c r="II224" s="110"/>
      <c r="IJ224" s="110"/>
      <c r="IK224" s="110"/>
      <c r="IL224" s="110"/>
      <c r="IM224" s="110"/>
      <c r="IN224" s="110"/>
      <c r="IO224" s="110"/>
      <c r="IP224" s="110"/>
      <c r="IQ224" s="110"/>
      <c r="IR224" s="110"/>
      <c r="IS224" s="110"/>
      <c r="IT224" s="110"/>
      <c r="IU224" s="110"/>
      <c r="IV224" s="110"/>
      <c r="IW224" s="110"/>
      <c r="IX224" s="110"/>
      <c r="IY224" s="110"/>
      <c r="IZ224" s="110"/>
      <c r="JA224" s="110"/>
      <c r="JB224" s="110"/>
      <c r="JC224" s="110"/>
      <c r="JD224" s="110"/>
      <c r="JE224" s="110"/>
      <c r="JF224" s="110"/>
      <c r="JG224" s="110"/>
      <c r="JH224" s="110"/>
      <c r="JI224" s="110"/>
      <c r="JJ224" s="110"/>
      <c r="JK224" s="110"/>
      <c r="JL224" s="110"/>
      <c r="JM224" s="110"/>
      <c r="JN224" s="110"/>
      <c r="JO224" s="110"/>
      <c r="JP224" s="110"/>
      <c r="JQ224" s="110"/>
      <c r="JR224" s="110"/>
      <c r="JS224" s="110"/>
      <c r="JT224" s="110"/>
      <c r="JU224" s="110"/>
      <c r="JV224" s="110"/>
      <c r="JW224" s="110"/>
      <c r="JX224" s="110"/>
      <c r="JY224" s="110"/>
      <c r="JZ224" s="110"/>
      <c r="KA224" s="110"/>
      <c r="KB224" s="110"/>
      <c r="KC224" s="110"/>
      <c r="KD224" s="110"/>
      <c r="KE224" s="110"/>
      <c r="KF224" s="110"/>
      <c r="KG224" s="110"/>
      <c r="KH224" s="110"/>
      <c r="KI224" s="110"/>
      <c r="KJ224" s="110"/>
      <c r="KK224" s="110"/>
      <c r="KL224" s="110"/>
      <c r="KM224" s="110"/>
      <c r="KN224" s="110"/>
      <c r="KO224" s="110"/>
      <c r="KP224" s="110"/>
      <c r="KQ224" s="110"/>
      <c r="KR224" s="110"/>
      <c r="KS224" s="110"/>
      <c r="KT224" s="110"/>
      <c r="KU224" s="110"/>
      <c r="KV224" s="110"/>
      <c r="KW224" s="110"/>
      <c r="KX224" s="110"/>
      <c r="KY224" s="110"/>
      <c r="KZ224" s="110"/>
      <c r="LA224" s="110"/>
      <c r="LB224" s="110"/>
      <c r="LC224" s="110"/>
      <c r="LD224" s="110"/>
      <c r="LE224" s="110"/>
      <c r="LF224" s="110"/>
      <c r="LG224" s="110"/>
      <c r="LH224" s="110"/>
      <c r="LI224" s="110"/>
      <c r="LJ224" s="110"/>
      <c r="LK224" s="110"/>
      <c r="LL224" s="110"/>
      <c r="LM224" s="110"/>
      <c r="LN224" s="110"/>
      <c r="LO224" s="110"/>
      <c r="LP224" s="110"/>
      <c r="LQ224" s="110"/>
      <c r="LR224" s="110"/>
      <c r="LS224" s="110"/>
      <c r="LT224" s="110"/>
      <c r="LU224" s="110"/>
      <c r="LV224" s="110"/>
      <c r="LW224" s="110"/>
      <c r="LX224" s="110"/>
      <c r="LY224" s="110"/>
      <c r="LZ224" s="110"/>
      <c r="MA224" s="110"/>
      <c r="MB224" s="110"/>
      <c r="MC224" s="110"/>
      <c r="MD224" s="110"/>
      <c r="ME224" s="110"/>
      <c r="MF224" s="110"/>
      <c r="MG224" s="110"/>
      <c r="MH224" s="110"/>
      <c r="MI224" s="110"/>
      <c r="MJ224" s="110"/>
      <c r="MK224" s="110"/>
      <c r="ML224" s="110"/>
      <c r="MM224" s="110"/>
      <c r="MN224" s="110"/>
      <c r="MO224" s="110"/>
      <c r="MP224" s="110"/>
      <c r="MQ224" s="110"/>
      <c r="MR224" s="110"/>
      <c r="MS224" s="110"/>
      <c r="MT224" s="110"/>
      <c r="MU224" s="110"/>
      <c r="MV224" s="110"/>
      <c r="MW224" s="110"/>
      <c r="MX224" s="110"/>
      <c r="MY224" s="110"/>
      <c r="MZ224" s="110"/>
      <c r="NA224" s="110"/>
      <c r="NB224" s="110"/>
      <c r="NC224" s="110"/>
      <c r="ND224" s="110"/>
      <c r="NE224" s="110"/>
      <c r="NF224" s="110"/>
      <c r="NG224" s="110"/>
      <c r="NH224" s="110"/>
      <c r="NI224" s="110"/>
      <c r="NJ224" s="110"/>
      <c r="NK224" s="110"/>
      <c r="NL224" s="110"/>
      <c r="NM224" s="110"/>
      <c r="NN224" s="110"/>
      <c r="NO224" s="110"/>
      <c r="NP224" s="110"/>
      <c r="NQ224" s="110"/>
      <c r="NR224" s="110"/>
      <c r="NS224" s="110"/>
      <c r="NT224" s="110"/>
      <c r="NU224" s="110"/>
      <c r="NV224" s="110"/>
      <c r="NW224" s="110"/>
      <c r="NX224" s="110"/>
      <c r="NY224" s="110"/>
      <c r="NZ224" s="110"/>
      <c r="OA224" s="110"/>
      <c r="OB224" s="110"/>
      <c r="OC224" s="110"/>
      <c r="OD224" s="110"/>
      <c r="OE224" s="110"/>
      <c r="OF224" s="110"/>
      <c r="OG224" s="110"/>
      <c r="OH224" s="110"/>
      <c r="OI224" s="110"/>
      <c r="OJ224" s="110"/>
      <c r="OK224" s="110"/>
      <c r="OL224" s="110"/>
      <c r="OM224" s="110"/>
      <c r="ON224" s="110"/>
      <c r="OO224" s="110"/>
      <c r="OP224" s="110"/>
      <c r="OQ224" s="110"/>
      <c r="OR224" s="110"/>
      <c r="OS224" s="110"/>
      <c r="OT224" s="110"/>
      <c r="OU224" s="110"/>
      <c r="OV224" s="110"/>
      <c r="OW224" s="110"/>
      <c r="OX224" s="110"/>
      <c r="OY224" s="110"/>
      <c r="OZ224" s="110"/>
      <c r="PA224" s="110"/>
      <c r="PB224" s="110"/>
      <c r="PC224" s="110"/>
      <c r="PD224" s="110"/>
      <c r="PE224" s="110"/>
      <c r="PF224" s="110"/>
      <c r="PG224" s="110"/>
      <c r="PH224" s="110"/>
      <c r="PI224" s="110"/>
      <c r="PJ224" s="110"/>
      <c r="PK224" s="110"/>
      <c r="PL224" s="110"/>
      <c r="PM224" s="110"/>
      <c r="PN224" s="110"/>
      <c r="PO224" s="110"/>
      <c r="PP224" s="110"/>
      <c r="PQ224" s="110"/>
      <c r="PR224" s="110"/>
      <c r="PS224" s="110"/>
      <c r="PT224" s="110"/>
      <c r="PU224" s="110"/>
      <c r="PV224" s="110"/>
      <c r="PW224" s="110"/>
      <c r="PX224" s="110"/>
      <c r="PY224" s="110"/>
      <c r="PZ224" s="110"/>
      <c r="QA224" s="110"/>
      <c r="QB224" s="110"/>
      <c r="QC224" s="110"/>
      <c r="QD224" s="110"/>
      <c r="QE224" s="110"/>
      <c r="QF224" s="110"/>
      <c r="QG224" s="110"/>
      <c r="QH224" s="110"/>
      <c r="QI224" s="110"/>
      <c r="QJ224" s="110"/>
      <c r="QK224" s="110"/>
      <c r="QL224" s="110"/>
      <c r="QM224" s="110"/>
      <c r="QN224" s="110"/>
      <c r="QO224" s="110"/>
      <c r="QP224" s="110"/>
      <c r="QQ224" s="110"/>
      <c r="QR224" s="110"/>
      <c r="QS224" s="110"/>
      <c r="QT224" s="110"/>
      <c r="QU224" s="110"/>
      <c r="QV224" s="110"/>
      <c r="QW224" s="110"/>
      <c r="QX224" s="110"/>
      <c r="QY224" s="110"/>
      <c r="QZ224" s="110"/>
      <c r="RA224" s="110"/>
      <c r="RB224" s="110"/>
      <c r="RC224" s="110"/>
      <c r="RD224" s="110"/>
      <c r="RE224" s="110"/>
      <c r="RF224" s="110"/>
      <c r="RG224" s="110"/>
      <c r="RH224" s="110"/>
      <c r="RI224" s="110"/>
      <c r="RJ224" s="110"/>
      <c r="RK224" s="110"/>
      <c r="RL224" s="110"/>
      <c r="RM224" s="110"/>
      <c r="RN224" s="110"/>
      <c r="RO224" s="110"/>
      <c r="RP224" s="110"/>
      <c r="RQ224" s="110"/>
      <c r="RR224" s="110"/>
      <c r="RS224" s="110"/>
      <c r="RT224" s="110"/>
      <c r="RU224" s="110"/>
      <c r="RV224" s="110"/>
      <c r="RW224" s="110"/>
      <c r="RX224" s="110"/>
      <c r="RY224" s="110"/>
      <c r="RZ224" s="110"/>
      <c r="SA224" s="110"/>
      <c r="SB224" s="110"/>
      <c r="SC224" s="110"/>
      <c r="SD224" s="110"/>
      <c r="SE224" s="110"/>
      <c r="SF224" s="110"/>
      <c r="SG224" s="110"/>
      <c r="SH224" s="110"/>
      <c r="SI224" s="110"/>
      <c r="SJ224" s="110"/>
      <c r="SK224" s="110"/>
      <c r="SL224" s="110"/>
      <c r="SM224" s="110"/>
      <c r="SN224" s="110"/>
      <c r="SO224" s="110"/>
      <c r="SP224" s="110"/>
      <c r="SQ224" s="110"/>
      <c r="SR224" s="110"/>
      <c r="SS224" s="110"/>
      <c r="ST224" s="110"/>
      <c r="SU224" s="110"/>
      <c r="SV224" s="110"/>
      <c r="SW224" s="110"/>
      <c r="SX224" s="110"/>
      <c r="SY224" s="110"/>
      <c r="SZ224" s="110"/>
      <c r="TA224" s="110"/>
      <c r="TB224" s="110"/>
      <c r="TC224" s="110"/>
      <c r="TD224" s="110"/>
      <c r="TE224" s="110"/>
      <c r="TF224" s="110"/>
      <c r="TG224" s="110"/>
      <c r="TH224" s="110"/>
      <c r="TI224" s="110"/>
      <c r="TJ224" s="110"/>
      <c r="TK224" s="110"/>
      <c r="TL224" s="110"/>
      <c r="TM224" s="110"/>
      <c r="TN224" s="110"/>
      <c r="TO224" s="110"/>
      <c r="TP224" s="110"/>
      <c r="TQ224" s="110"/>
      <c r="TR224" s="110"/>
      <c r="TS224" s="110"/>
      <c r="TT224" s="110"/>
      <c r="TU224" s="110"/>
      <c r="TV224" s="110"/>
      <c r="TW224" s="110"/>
      <c r="TX224" s="110"/>
      <c r="TY224" s="110"/>
      <c r="TZ224" s="110"/>
      <c r="UA224" s="110"/>
      <c r="UB224" s="110"/>
      <c r="UC224" s="110"/>
      <c r="UD224" s="110"/>
      <c r="UE224" s="110"/>
      <c r="UF224" s="110"/>
      <c r="UG224" s="110"/>
      <c r="UH224" s="110"/>
      <c r="UI224" s="110"/>
      <c r="UJ224" s="110"/>
      <c r="UK224" s="110"/>
      <c r="UL224" s="110"/>
      <c r="UM224" s="110"/>
      <c r="UN224" s="110"/>
      <c r="UO224" s="110"/>
      <c r="UP224" s="110"/>
      <c r="UQ224" s="110"/>
      <c r="UR224" s="110"/>
      <c r="US224" s="110"/>
      <c r="UT224" s="110"/>
      <c r="UU224" s="110"/>
      <c r="UV224" s="110"/>
      <c r="UW224" s="110"/>
      <c r="UX224" s="110"/>
      <c r="UY224" s="110"/>
      <c r="UZ224" s="110"/>
      <c r="VA224" s="110"/>
      <c r="VB224" s="110"/>
      <c r="VC224" s="110"/>
      <c r="VD224" s="110"/>
      <c r="VE224" s="110"/>
      <c r="VF224" s="110"/>
      <c r="VG224" s="110"/>
      <c r="VH224" s="110"/>
      <c r="VI224" s="110"/>
      <c r="VJ224" s="110"/>
      <c r="VK224" s="110"/>
      <c r="VL224" s="110"/>
      <c r="VM224" s="110"/>
      <c r="VN224" s="110"/>
      <c r="VO224" s="110"/>
      <c r="VP224" s="110"/>
      <c r="VQ224" s="110"/>
      <c r="VR224" s="110"/>
      <c r="VS224" s="110"/>
      <c r="VT224" s="110"/>
      <c r="VU224" s="110"/>
      <c r="VV224" s="110"/>
      <c r="VW224" s="110"/>
      <c r="VX224" s="110"/>
      <c r="VY224" s="110"/>
      <c r="VZ224" s="110"/>
      <c r="WA224" s="110"/>
      <c r="WB224" s="110"/>
      <c r="WC224" s="110"/>
      <c r="WD224" s="110"/>
      <c r="WE224" s="110"/>
      <c r="WF224" s="110"/>
      <c r="WG224" s="110"/>
      <c r="WH224" s="110"/>
      <c r="WI224" s="110"/>
      <c r="WJ224" s="110"/>
      <c r="WK224" s="110"/>
      <c r="WL224" s="110"/>
      <c r="WM224" s="110"/>
      <c r="WN224" s="110"/>
      <c r="WO224" s="110"/>
      <c r="WP224" s="110"/>
      <c r="WQ224" s="110"/>
      <c r="WR224" s="110"/>
      <c r="WS224" s="110"/>
      <c r="WT224" s="110"/>
      <c r="WU224" s="110"/>
      <c r="WV224" s="110"/>
      <c r="WW224" s="110"/>
      <c r="WX224" s="110"/>
      <c r="WY224" s="110"/>
      <c r="WZ224" s="110"/>
      <c r="XA224" s="110"/>
      <c r="XB224" s="110"/>
      <c r="XC224" s="110"/>
      <c r="XD224" s="110"/>
      <c r="XE224" s="110"/>
      <c r="XF224" s="110"/>
      <c r="XG224" s="110"/>
      <c r="XH224" s="110"/>
      <c r="XI224" s="110"/>
      <c r="XJ224" s="110"/>
      <c r="XK224" s="110"/>
      <c r="XL224" s="110"/>
      <c r="XM224" s="110"/>
      <c r="XN224" s="110"/>
      <c r="XO224" s="110"/>
      <c r="XP224" s="110"/>
      <c r="XQ224" s="110"/>
      <c r="XR224" s="110"/>
      <c r="XS224" s="110"/>
      <c r="XT224" s="110"/>
      <c r="XU224" s="110"/>
      <c r="XV224" s="110"/>
      <c r="XW224" s="110"/>
      <c r="XX224" s="110"/>
      <c r="XY224" s="110"/>
      <c r="XZ224" s="110"/>
      <c r="YA224" s="110"/>
      <c r="YB224" s="110"/>
      <c r="YC224" s="110"/>
      <c r="YD224" s="110"/>
      <c r="YE224" s="110"/>
      <c r="YF224" s="110"/>
      <c r="YG224" s="110"/>
      <c r="YH224" s="110"/>
      <c r="YI224" s="110"/>
      <c r="YJ224" s="110"/>
      <c r="YK224" s="110"/>
      <c r="YL224" s="110"/>
      <c r="YM224" s="110"/>
      <c r="YN224" s="110"/>
      <c r="YO224" s="110"/>
      <c r="YP224" s="110"/>
      <c r="YQ224" s="110"/>
      <c r="YR224" s="110"/>
      <c r="YS224" s="110"/>
      <c r="YT224" s="110"/>
      <c r="YU224" s="110"/>
      <c r="YV224" s="110"/>
      <c r="YW224" s="110"/>
      <c r="YX224" s="110"/>
      <c r="YY224" s="110"/>
      <c r="YZ224" s="110"/>
      <c r="ZA224" s="110"/>
      <c r="ZB224" s="110"/>
      <c r="ZC224" s="110"/>
      <c r="ZD224" s="110"/>
      <c r="ZE224" s="110"/>
      <c r="ZF224" s="110"/>
      <c r="ZG224" s="110"/>
      <c r="ZH224" s="110"/>
      <c r="ZI224" s="110"/>
      <c r="ZJ224" s="110"/>
      <c r="ZK224" s="110"/>
      <c r="ZL224" s="110"/>
      <c r="ZM224" s="110"/>
      <c r="ZN224" s="110"/>
      <c r="ZO224" s="110"/>
      <c r="ZP224" s="110"/>
      <c r="ZQ224" s="110"/>
      <c r="ZR224" s="110"/>
      <c r="ZS224" s="110"/>
      <c r="ZT224" s="110"/>
      <c r="ZU224" s="110"/>
      <c r="ZV224" s="110"/>
      <c r="ZW224" s="110"/>
      <c r="ZX224" s="110"/>
      <c r="ZY224" s="110"/>
      <c r="ZZ224" s="110"/>
      <c r="AAA224" s="110"/>
      <c r="AAB224" s="110"/>
      <c r="AAC224" s="110"/>
      <c r="AAD224" s="110"/>
      <c r="AAE224" s="110"/>
      <c r="AAF224" s="110"/>
      <c r="AAG224" s="110"/>
      <c r="AAH224" s="110"/>
      <c r="AAI224" s="110"/>
      <c r="AAJ224" s="110"/>
      <c r="AAK224" s="110"/>
      <c r="AAL224" s="110"/>
      <c r="AAM224" s="110"/>
      <c r="AAN224" s="110"/>
      <c r="AAO224" s="110"/>
      <c r="AAP224" s="110"/>
      <c r="AAQ224" s="110"/>
      <c r="AAR224" s="110"/>
      <c r="AAS224" s="110"/>
      <c r="AAT224" s="110"/>
      <c r="AAU224" s="110"/>
      <c r="AAV224" s="110"/>
      <c r="AAW224" s="110"/>
      <c r="AAX224" s="110"/>
      <c r="AAY224" s="110"/>
      <c r="AAZ224" s="110"/>
      <c r="ABA224" s="110"/>
      <c r="ABB224" s="110"/>
      <c r="ABC224" s="110"/>
      <c r="ABD224" s="110"/>
      <c r="ABE224" s="110"/>
      <c r="ABF224" s="110"/>
      <c r="ABG224" s="110"/>
      <c r="ABH224" s="110"/>
      <c r="ABI224" s="110"/>
      <c r="ABJ224" s="110"/>
      <c r="ABK224" s="110"/>
      <c r="ABL224" s="110"/>
      <c r="ABM224" s="110"/>
      <c r="ABN224" s="110"/>
      <c r="ABO224" s="110"/>
      <c r="ABP224" s="110"/>
      <c r="ABQ224" s="110"/>
      <c r="ABR224" s="110"/>
      <c r="ABS224" s="110"/>
      <c r="ABT224" s="110"/>
      <c r="ABU224" s="110"/>
      <c r="ABV224" s="110"/>
      <c r="ABW224" s="110"/>
      <c r="ABX224" s="110"/>
      <c r="ABY224" s="110"/>
      <c r="ABZ224" s="110"/>
      <c r="ACA224" s="110"/>
      <c r="ACB224" s="110"/>
      <c r="ACC224" s="110"/>
      <c r="ACD224" s="110"/>
      <c r="ACE224" s="110"/>
      <c r="ACF224" s="110"/>
      <c r="ACG224" s="110"/>
      <c r="ACH224" s="110"/>
      <c r="ACI224" s="110"/>
      <c r="ACJ224" s="110"/>
      <c r="ACK224" s="110"/>
      <c r="ACL224" s="110"/>
      <c r="ACM224" s="110"/>
      <c r="ACN224" s="110"/>
      <c r="ACO224" s="110"/>
      <c r="ACP224" s="110"/>
      <c r="ACQ224" s="110"/>
      <c r="ACR224" s="110"/>
      <c r="ACS224" s="110"/>
      <c r="ACT224" s="110"/>
      <c r="ACU224" s="110"/>
      <c r="ACV224" s="110"/>
      <c r="ACW224" s="110"/>
      <c r="ACX224" s="110"/>
      <c r="ACY224" s="110"/>
      <c r="ACZ224" s="110"/>
      <c r="ADA224" s="110"/>
    </row>
    <row r="225" spans="1:781" s="76" customFormat="1" ht="15.6" x14ac:dyDescent="0.3">
      <c r="A225" s="40">
        <v>3</v>
      </c>
      <c r="B225" s="21" t="s">
        <v>702</v>
      </c>
      <c r="C225" s="22" t="s">
        <v>703</v>
      </c>
      <c r="D225" s="23"/>
      <c r="E225" s="23" t="s">
        <v>222</v>
      </c>
      <c r="F225" s="23">
        <v>20</v>
      </c>
      <c r="G225" s="74"/>
      <c r="H225" s="23">
        <v>1</v>
      </c>
      <c r="I225" s="23" t="s">
        <v>41</v>
      </c>
      <c r="J225" s="23" t="s">
        <v>82</v>
      </c>
      <c r="K225" s="25">
        <v>1986</v>
      </c>
      <c r="L225" s="26">
        <v>31687</v>
      </c>
      <c r="M225" s="27"/>
      <c r="N225" s="28"/>
      <c r="O225" s="28"/>
      <c r="P225" s="29" t="s">
        <v>593</v>
      </c>
      <c r="Q225" s="30"/>
      <c r="R225" s="31" t="s">
        <v>424</v>
      </c>
      <c r="S225" s="32" t="str">
        <f t="shared" si="41"/>
        <v xml:space="preserve">Fe </v>
      </c>
      <c r="T225" s="33"/>
      <c r="U225" s="33"/>
      <c r="V225" s="33"/>
      <c r="W225" s="33"/>
      <c r="X225" s="33"/>
      <c r="Y225" s="33"/>
      <c r="Z225" s="33"/>
      <c r="AA225" s="1"/>
      <c r="AB225" s="34">
        <f t="shared" si="52"/>
        <v>0</v>
      </c>
      <c r="AC225" s="34">
        <f t="shared" si="43"/>
        <v>0</v>
      </c>
      <c r="AD225" s="34">
        <f t="shared" si="44"/>
        <v>0</v>
      </c>
      <c r="AE225" s="34">
        <f t="shared" si="45"/>
        <v>0</v>
      </c>
      <c r="AF225" s="35"/>
      <c r="AG225" s="35">
        <f t="shared" si="49"/>
        <v>0</v>
      </c>
      <c r="AH225" s="35">
        <f t="shared" si="50"/>
        <v>0</v>
      </c>
      <c r="AI225" s="35">
        <f t="shared" si="51"/>
        <v>0</v>
      </c>
      <c r="AK225" s="1"/>
      <c r="AL225" s="1"/>
      <c r="AM225" s="1"/>
      <c r="AN225" s="1"/>
      <c r="AO225" s="1"/>
      <c r="AP225" s="1"/>
      <c r="AQ225" s="1"/>
      <c r="AR225" s="1"/>
      <c r="AS225" s="1"/>
      <c r="AT225" s="1"/>
      <c r="AU225" s="1"/>
      <c r="AV225" s="1"/>
      <c r="AW225" s="1"/>
      <c r="AX225" s="1"/>
      <c r="AY225" s="1"/>
      <c r="AZ225" s="1"/>
      <c r="BA225" s="1"/>
      <c r="BB225" s="1"/>
      <c r="BC225" s="1"/>
      <c r="BD225" s="1"/>
      <c r="BE225" s="1"/>
      <c r="BF225" s="1"/>
      <c r="BG225" s="1"/>
      <c r="BH225" s="1"/>
      <c r="BI225" s="1"/>
      <c r="BJ225" s="1"/>
      <c r="BK225" s="1"/>
      <c r="BL225" s="1"/>
      <c r="BM225" s="1"/>
      <c r="BN225" s="1"/>
      <c r="BO225" s="1"/>
      <c r="BP225" s="1"/>
      <c r="BQ225" s="1"/>
      <c r="BR225" s="1"/>
      <c r="BS225" s="1"/>
      <c r="BT225" s="1"/>
      <c r="BU225" s="1"/>
      <c r="BV225" s="1"/>
      <c r="BW225" s="1"/>
      <c r="BX225" s="1"/>
      <c r="BY225" s="1"/>
      <c r="BZ225" s="1"/>
      <c r="CA225" s="1"/>
      <c r="CB225" s="1"/>
      <c r="CC225" s="1"/>
      <c r="CD225" s="1"/>
      <c r="CE225" s="1"/>
      <c r="CF225" s="1"/>
      <c r="CG225" s="1"/>
      <c r="CH225" s="1"/>
      <c r="CI225" s="1"/>
      <c r="CJ225" s="1"/>
      <c r="CK225" s="1"/>
      <c r="CL225" s="1"/>
      <c r="CM225" s="1"/>
      <c r="CN225" s="1"/>
      <c r="CO225" s="1"/>
      <c r="CP225" s="1"/>
      <c r="CQ225" s="1"/>
      <c r="CR225" s="1"/>
      <c r="CS225" s="1"/>
      <c r="CT225" s="1"/>
      <c r="CU225" s="1"/>
      <c r="CV225" s="1"/>
      <c r="CW225" s="1"/>
      <c r="CX225" s="1"/>
      <c r="CY225" s="1"/>
      <c r="CZ225" s="1"/>
      <c r="DA225" s="1"/>
      <c r="DB225" s="1"/>
      <c r="DC225" s="1"/>
      <c r="DD225" s="1"/>
      <c r="DE225" s="1"/>
      <c r="DF225" s="1"/>
      <c r="DG225" s="1"/>
      <c r="DH225" s="1"/>
      <c r="DI225" s="1"/>
      <c r="DJ225" s="1"/>
      <c r="DK225" s="1"/>
      <c r="DL225" s="1"/>
      <c r="DM225" s="1"/>
      <c r="DN225" s="1"/>
      <c r="DO225" s="1"/>
      <c r="DP225" s="1"/>
      <c r="DQ225" s="1"/>
      <c r="DR225" s="1"/>
      <c r="DS225" s="1"/>
      <c r="DT225" s="1"/>
      <c r="DU225" s="1"/>
      <c r="DV225" s="1"/>
      <c r="DW225" s="1"/>
      <c r="DX225" s="1"/>
      <c r="DY225" s="1"/>
      <c r="DZ225" s="1"/>
      <c r="EA225" s="1"/>
      <c r="EB225" s="1"/>
      <c r="EC225" s="1"/>
      <c r="ED225" s="1"/>
      <c r="EE225" s="1"/>
      <c r="EF225" s="1"/>
      <c r="EG225" s="1"/>
      <c r="EH225" s="1"/>
      <c r="EI225" s="1"/>
      <c r="EJ225" s="1"/>
      <c r="EK225" s="1"/>
      <c r="EL225" s="1"/>
      <c r="EM225" s="1"/>
      <c r="EN225" s="1"/>
      <c r="EO225" s="1"/>
      <c r="EP225" s="1"/>
      <c r="EQ225" s="1"/>
      <c r="ER225" s="1"/>
      <c r="ES225" s="1"/>
      <c r="ET225" s="1"/>
      <c r="EU225" s="1"/>
      <c r="EV225" s="1"/>
      <c r="EW225" s="1"/>
      <c r="EX225" s="1"/>
      <c r="EY225" s="1"/>
      <c r="EZ225" s="1"/>
      <c r="FA225" s="1"/>
      <c r="FB225" s="1"/>
      <c r="FC225" s="1"/>
      <c r="FD225" s="1"/>
      <c r="FE225" s="1"/>
      <c r="FF225" s="1"/>
      <c r="FG225" s="1"/>
      <c r="FH225" s="1"/>
      <c r="FI225" s="1"/>
      <c r="FJ225" s="1"/>
      <c r="FK225" s="1"/>
      <c r="FL225" s="1"/>
      <c r="FM225" s="1"/>
      <c r="FN225" s="1"/>
      <c r="FO225" s="1"/>
      <c r="FP225" s="1"/>
      <c r="FQ225" s="1"/>
      <c r="FR225" s="1"/>
      <c r="FS225" s="1"/>
      <c r="FT225" s="1"/>
      <c r="FU225" s="1"/>
      <c r="FV225" s="1"/>
      <c r="FW225" s="1"/>
      <c r="FX225" s="1"/>
      <c r="FY225" s="1"/>
      <c r="FZ225" s="1"/>
      <c r="GA225" s="1"/>
      <c r="GB225" s="1"/>
      <c r="GC225" s="1"/>
      <c r="GD225" s="1"/>
      <c r="GE225" s="1"/>
      <c r="GF225" s="1"/>
      <c r="GG225" s="1"/>
      <c r="GH225" s="1"/>
      <c r="GI225" s="1"/>
      <c r="GJ225" s="1"/>
      <c r="GK225" s="1"/>
      <c r="GL225" s="1"/>
      <c r="GM225" s="1"/>
      <c r="GN225" s="1"/>
      <c r="GO225" s="1"/>
      <c r="GP225" s="1"/>
      <c r="GQ225" s="1"/>
      <c r="GR225" s="1"/>
      <c r="GS225" s="1"/>
      <c r="GT225" s="1"/>
      <c r="GU225" s="1"/>
      <c r="GV225" s="1"/>
      <c r="GW225" s="1"/>
      <c r="GX225" s="1"/>
      <c r="GY225" s="1"/>
      <c r="GZ225" s="1"/>
      <c r="HA225" s="1"/>
      <c r="HB225" s="1"/>
      <c r="HC225" s="1"/>
      <c r="HD225" s="1"/>
      <c r="HE225" s="1"/>
      <c r="HF225" s="1"/>
      <c r="HG225" s="1"/>
      <c r="HH225" s="1"/>
      <c r="HI225" s="1"/>
      <c r="HJ225" s="1"/>
      <c r="HK225" s="1"/>
      <c r="HL225" s="1"/>
      <c r="HM225" s="1"/>
      <c r="HN225" s="1"/>
      <c r="HO225" s="1"/>
      <c r="HP225" s="1"/>
      <c r="HQ225" s="1"/>
      <c r="HR225" s="1"/>
      <c r="HS225" s="1"/>
      <c r="HT225" s="1"/>
      <c r="HU225" s="1"/>
      <c r="HV225" s="1"/>
      <c r="HW225" s="1"/>
      <c r="HX225" s="1"/>
      <c r="HY225" s="1"/>
      <c r="HZ225" s="1"/>
      <c r="IA225" s="1"/>
      <c r="IB225" s="1"/>
      <c r="IC225" s="1"/>
      <c r="ID225" s="1"/>
      <c r="IE225" s="1"/>
      <c r="IF225" s="1"/>
      <c r="IG225" s="1"/>
      <c r="IH225" s="1"/>
      <c r="II225" s="1"/>
      <c r="IJ225" s="1"/>
      <c r="IK225" s="1"/>
      <c r="IL225" s="1"/>
      <c r="IM225" s="1"/>
      <c r="IN225" s="1"/>
      <c r="IO225" s="1"/>
      <c r="IP225" s="1"/>
      <c r="IQ225" s="1"/>
      <c r="IR225" s="1"/>
      <c r="IS225" s="1"/>
      <c r="IT225" s="1"/>
      <c r="IU225" s="1"/>
      <c r="IV225" s="1"/>
      <c r="IW225" s="1"/>
      <c r="IX225" s="1"/>
      <c r="IY225" s="1"/>
      <c r="IZ225" s="1"/>
      <c r="JA225" s="1"/>
      <c r="JB225" s="1"/>
      <c r="JC225" s="1"/>
      <c r="JD225" s="1"/>
      <c r="JE225" s="1"/>
      <c r="JF225" s="1"/>
      <c r="JG225" s="1"/>
      <c r="JH225" s="1"/>
      <c r="JI225" s="1"/>
      <c r="JJ225" s="1"/>
      <c r="JK225" s="1"/>
      <c r="JL225" s="1"/>
      <c r="JM225" s="1"/>
      <c r="JN225" s="1"/>
      <c r="JO225" s="1"/>
      <c r="JP225" s="1"/>
      <c r="JQ225" s="1"/>
      <c r="JR225" s="1"/>
      <c r="JS225" s="1"/>
      <c r="JT225" s="1"/>
      <c r="JU225" s="1"/>
      <c r="JV225" s="1"/>
      <c r="JW225" s="1"/>
      <c r="JX225" s="1"/>
      <c r="JY225" s="1"/>
      <c r="JZ225" s="1"/>
      <c r="KA225" s="1"/>
      <c r="KB225" s="1"/>
      <c r="KC225" s="1"/>
      <c r="KD225" s="1"/>
      <c r="KE225" s="1"/>
      <c r="KF225" s="1"/>
      <c r="KG225" s="1"/>
      <c r="KH225" s="1"/>
      <c r="KI225" s="1"/>
      <c r="KJ225" s="1"/>
      <c r="KK225" s="1"/>
      <c r="KL225" s="1"/>
      <c r="KM225" s="1"/>
      <c r="KN225" s="1"/>
      <c r="KO225" s="1"/>
      <c r="KP225" s="1"/>
      <c r="KQ225" s="1"/>
      <c r="KR225" s="1"/>
      <c r="KS225" s="1"/>
      <c r="KT225" s="1"/>
      <c r="KU225" s="1"/>
      <c r="KV225" s="1"/>
      <c r="KW225" s="1"/>
      <c r="KX225" s="1"/>
      <c r="KY225" s="1"/>
      <c r="KZ225" s="1"/>
      <c r="LA225" s="1"/>
      <c r="LB225" s="1"/>
      <c r="LC225" s="1"/>
      <c r="LD225" s="1"/>
      <c r="LE225" s="1"/>
      <c r="LF225" s="1"/>
      <c r="LG225" s="1"/>
      <c r="LH225" s="1"/>
      <c r="LI225" s="1"/>
      <c r="LJ225" s="1"/>
      <c r="LK225" s="1"/>
      <c r="LL225" s="1"/>
      <c r="LM225" s="1"/>
      <c r="LN225" s="1"/>
      <c r="LO225" s="1"/>
      <c r="LP225" s="1"/>
      <c r="LQ225" s="1"/>
      <c r="LR225" s="1"/>
      <c r="LS225" s="1"/>
      <c r="LT225" s="1"/>
      <c r="LU225" s="1"/>
      <c r="LV225" s="1"/>
      <c r="LW225" s="1"/>
      <c r="LX225" s="1"/>
      <c r="LY225" s="1"/>
      <c r="LZ225" s="1"/>
      <c r="MA225" s="1"/>
      <c r="MB225" s="1"/>
      <c r="MC225" s="1"/>
      <c r="MD225" s="1"/>
      <c r="ME225" s="1"/>
      <c r="MF225" s="1"/>
      <c r="MG225" s="1"/>
      <c r="MH225" s="1"/>
      <c r="MI225" s="1"/>
      <c r="MJ225" s="1"/>
      <c r="MK225" s="1"/>
      <c r="ML225" s="1"/>
      <c r="MM225" s="1"/>
      <c r="MN225" s="1"/>
      <c r="MO225" s="1"/>
      <c r="MP225" s="1"/>
      <c r="MQ225" s="1"/>
      <c r="MR225" s="1"/>
      <c r="MS225" s="1"/>
      <c r="MT225" s="1"/>
      <c r="MU225" s="1"/>
      <c r="MV225" s="1"/>
      <c r="MW225" s="1"/>
      <c r="MX225" s="1"/>
      <c r="MY225" s="1"/>
      <c r="MZ225" s="1"/>
      <c r="NA225" s="1"/>
      <c r="NB225" s="1"/>
      <c r="NC225" s="1"/>
      <c r="ND225" s="1"/>
      <c r="NE225" s="1"/>
      <c r="NF225" s="1"/>
      <c r="NG225" s="1"/>
      <c r="NH225" s="1"/>
      <c r="NI225" s="1"/>
      <c r="NJ225" s="1"/>
      <c r="NK225" s="1"/>
      <c r="NL225" s="1"/>
      <c r="NM225" s="1"/>
      <c r="NN225" s="1"/>
      <c r="NO225" s="1"/>
      <c r="NP225" s="1"/>
      <c r="NQ225" s="1"/>
      <c r="NR225" s="1"/>
      <c r="NS225" s="1"/>
      <c r="NT225" s="1"/>
      <c r="NU225" s="1"/>
      <c r="NV225" s="1"/>
      <c r="NW225" s="1"/>
      <c r="NX225" s="1"/>
      <c r="NY225" s="1"/>
      <c r="NZ225" s="1"/>
      <c r="OA225" s="1"/>
      <c r="OB225" s="1"/>
      <c r="OC225" s="1"/>
      <c r="OD225" s="1"/>
      <c r="OE225" s="1"/>
      <c r="OF225" s="1"/>
      <c r="OG225" s="1"/>
      <c r="OH225" s="1"/>
      <c r="OI225" s="1"/>
      <c r="OJ225" s="1"/>
      <c r="OK225" s="1"/>
      <c r="OL225" s="1"/>
      <c r="OM225" s="1"/>
      <c r="ON225" s="1"/>
      <c r="OO225" s="1"/>
      <c r="OP225" s="1"/>
      <c r="OQ225" s="1"/>
      <c r="OR225" s="1"/>
      <c r="OS225" s="1"/>
      <c r="OT225" s="1"/>
      <c r="OU225" s="1"/>
      <c r="OV225" s="1"/>
      <c r="OW225" s="1"/>
      <c r="OX225" s="1"/>
      <c r="OY225" s="1"/>
      <c r="OZ225" s="1"/>
      <c r="PA225" s="1"/>
      <c r="PB225" s="1"/>
      <c r="PC225" s="1"/>
      <c r="PD225" s="1"/>
      <c r="PE225" s="1"/>
      <c r="PF225" s="1"/>
      <c r="PG225" s="1"/>
      <c r="PH225" s="1"/>
      <c r="PI225" s="1"/>
      <c r="PJ225" s="1"/>
      <c r="PK225" s="1"/>
      <c r="PL225" s="1"/>
      <c r="PM225" s="1"/>
      <c r="PN225" s="1"/>
      <c r="PO225" s="1"/>
      <c r="PP225" s="1"/>
      <c r="PQ225" s="1"/>
      <c r="PR225" s="1"/>
      <c r="PS225" s="1"/>
      <c r="PT225" s="1"/>
      <c r="PU225" s="1"/>
      <c r="PV225" s="1"/>
      <c r="PW225" s="1"/>
      <c r="PX225" s="1"/>
      <c r="PY225" s="1"/>
      <c r="PZ225" s="1"/>
      <c r="QA225" s="1"/>
      <c r="QB225" s="1"/>
      <c r="QC225" s="1"/>
      <c r="QD225" s="1"/>
      <c r="QE225" s="1"/>
      <c r="QF225" s="1"/>
      <c r="QG225" s="1"/>
      <c r="QH225" s="1"/>
      <c r="QI225" s="1"/>
      <c r="QJ225" s="1"/>
      <c r="QK225" s="1"/>
      <c r="QL225" s="1"/>
      <c r="QM225" s="1"/>
      <c r="QN225" s="1"/>
      <c r="QO225" s="1"/>
      <c r="QP225" s="1"/>
      <c r="QQ225" s="1"/>
      <c r="QR225" s="1"/>
      <c r="QS225" s="1"/>
      <c r="QT225" s="1"/>
      <c r="QU225" s="1"/>
      <c r="QV225" s="1"/>
      <c r="QW225" s="1"/>
      <c r="QX225" s="1"/>
      <c r="QY225" s="1"/>
      <c r="QZ225" s="1"/>
      <c r="RA225" s="1"/>
      <c r="RB225" s="1"/>
      <c r="RC225" s="1"/>
      <c r="RD225" s="1"/>
      <c r="RE225" s="1"/>
      <c r="RF225" s="1"/>
      <c r="RG225" s="1"/>
      <c r="RH225" s="1"/>
      <c r="RI225" s="1"/>
      <c r="RJ225" s="1"/>
      <c r="RK225" s="1"/>
      <c r="RL225" s="1"/>
      <c r="RM225" s="1"/>
      <c r="RN225" s="1"/>
      <c r="RO225" s="1"/>
      <c r="RP225" s="1"/>
      <c r="RQ225" s="1"/>
      <c r="RR225" s="1"/>
      <c r="RS225" s="1"/>
      <c r="RT225" s="1"/>
      <c r="RU225" s="1"/>
      <c r="RV225" s="1"/>
      <c r="RW225" s="1"/>
      <c r="RX225" s="1"/>
      <c r="RY225" s="1"/>
      <c r="RZ225" s="1"/>
      <c r="SA225" s="1"/>
      <c r="SB225" s="1"/>
      <c r="SC225" s="1"/>
      <c r="SD225" s="1"/>
      <c r="SE225" s="1"/>
      <c r="SF225" s="1"/>
      <c r="SG225" s="1"/>
      <c r="SH225" s="1"/>
      <c r="SI225" s="1"/>
      <c r="SJ225" s="1"/>
      <c r="SK225" s="1"/>
      <c r="SL225" s="1"/>
      <c r="SM225" s="1"/>
      <c r="SN225" s="1"/>
      <c r="SO225" s="1"/>
      <c r="SP225" s="1"/>
      <c r="SQ225" s="1"/>
      <c r="SR225" s="1"/>
      <c r="SS225" s="1"/>
      <c r="ST225" s="1"/>
      <c r="SU225" s="1"/>
      <c r="SV225" s="1"/>
      <c r="SW225" s="1"/>
      <c r="SX225" s="1"/>
      <c r="SY225" s="1"/>
      <c r="SZ225" s="1"/>
      <c r="TA225" s="1"/>
      <c r="TB225" s="1"/>
      <c r="TC225" s="1"/>
      <c r="TD225" s="1"/>
      <c r="TE225" s="1"/>
      <c r="TF225" s="1"/>
      <c r="TG225" s="1"/>
      <c r="TH225" s="1"/>
      <c r="TI225" s="1"/>
      <c r="TJ225" s="1"/>
      <c r="TK225" s="1"/>
      <c r="TL225" s="1"/>
      <c r="TM225" s="1"/>
      <c r="TN225" s="1"/>
      <c r="TO225" s="1"/>
      <c r="TP225" s="1"/>
      <c r="TQ225" s="1"/>
      <c r="TR225" s="1"/>
      <c r="TS225" s="1"/>
      <c r="TT225" s="1"/>
      <c r="TU225" s="1"/>
      <c r="TV225" s="1"/>
      <c r="TW225" s="1"/>
      <c r="TX225" s="1"/>
      <c r="TY225" s="1"/>
      <c r="TZ225" s="1"/>
      <c r="UA225" s="1"/>
      <c r="UB225" s="1"/>
      <c r="UC225" s="1"/>
      <c r="UD225" s="1"/>
      <c r="UE225" s="1"/>
      <c r="UF225" s="1"/>
      <c r="UG225" s="1"/>
      <c r="UH225" s="1"/>
      <c r="UI225" s="1"/>
      <c r="UJ225" s="1"/>
      <c r="UK225" s="1"/>
      <c r="UL225" s="1"/>
      <c r="UM225" s="1"/>
      <c r="UN225" s="1"/>
      <c r="UO225" s="1"/>
      <c r="UP225" s="1"/>
      <c r="UQ225" s="1"/>
      <c r="UR225" s="1"/>
      <c r="US225" s="1"/>
      <c r="UT225" s="1"/>
      <c r="UU225" s="1"/>
      <c r="UV225" s="1"/>
      <c r="UW225" s="1"/>
      <c r="UX225" s="1"/>
      <c r="UY225" s="1"/>
      <c r="UZ225" s="1"/>
      <c r="VA225" s="1"/>
      <c r="VB225" s="1"/>
      <c r="VC225" s="1"/>
      <c r="VD225" s="1"/>
      <c r="VE225" s="1"/>
      <c r="VF225" s="1"/>
      <c r="VG225" s="1"/>
      <c r="VH225" s="1"/>
      <c r="VI225" s="1"/>
      <c r="VJ225" s="1"/>
      <c r="VK225" s="1"/>
      <c r="VL225" s="1"/>
      <c r="VM225" s="1"/>
      <c r="VN225" s="1"/>
      <c r="VO225" s="1"/>
      <c r="VP225" s="1"/>
      <c r="VQ225" s="1"/>
      <c r="VR225" s="1"/>
      <c r="VS225" s="1"/>
      <c r="VT225" s="1"/>
      <c r="VU225" s="1"/>
      <c r="VV225" s="1"/>
      <c r="VW225" s="1"/>
      <c r="VX225" s="1"/>
      <c r="VY225" s="1"/>
      <c r="VZ225" s="1"/>
      <c r="WA225" s="1"/>
      <c r="WB225" s="1"/>
      <c r="WC225" s="1"/>
      <c r="WD225" s="1"/>
      <c r="WE225" s="1"/>
      <c r="WF225" s="1"/>
      <c r="WG225" s="1"/>
      <c r="WH225" s="1"/>
      <c r="WI225" s="1"/>
      <c r="WJ225" s="1"/>
      <c r="WK225" s="1"/>
      <c r="WL225" s="1"/>
      <c r="WM225" s="1"/>
      <c r="WN225" s="1"/>
      <c r="WO225" s="1"/>
      <c r="WP225" s="1"/>
      <c r="WQ225" s="1"/>
      <c r="WR225" s="1"/>
      <c r="WS225" s="1"/>
      <c r="WT225" s="1"/>
      <c r="WU225" s="1"/>
      <c r="WV225" s="1"/>
      <c r="WW225" s="1"/>
      <c r="WX225" s="1"/>
      <c r="WY225" s="1"/>
      <c r="WZ225" s="1"/>
      <c r="XA225" s="1"/>
      <c r="XB225" s="1"/>
      <c r="XC225" s="1"/>
      <c r="XD225" s="1"/>
      <c r="XE225" s="1"/>
      <c r="XF225" s="1"/>
      <c r="XG225" s="1"/>
      <c r="XH225" s="1"/>
      <c r="XI225" s="1"/>
      <c r="XJ225" s="1"/>
      <c r="XK225" s="1"/>
      <c r="XL225" s="1"/>
      <c r="XM225" s="1"/>
      <c r="XN225" s="1"/>
      <c r="XO225" s="1"/>
      <c r="XP225" s="1"/>
      <c r="XQ225" s="1"/>
      <c r="XR225" s="1"/>
      <c r="XS225" s="1"/>
      <c r="XT225" s="1"/>
      <c r="XU225" s="1"/>
      <c r="XV225" s="1"/>
      <c r="XW225" s="1"/>
      <c r="XX225" s="1"/>
      <c r="XY225" s="1"/>
      <c r="XZ225" s="1"/>
      <c r="YA225" s="1"/>
      <c r="YB225" s="1"/>
      <c r="YC225" s="1"/>
      <c r="YD225" s="1"/>
      <c r="YE225" s="1"/>
      <c r="YF225" s="1"/>
      <c r="YG225" s="1"/>
      <c r="YH225" s="1"/>
      <c r="YI225" s="1"/>
      <c r="YJ225" s="1"/>
      <c r="YK225" s="1"/>
      <c r="YL225" s="1"/>
      <c r="YM225" s="1"/>
      <c r="YN225" s="1"/>
      <c r="YO225" s="1"/>
      <c r="YP225" s="1"/>
      <c r="YQ225" s="1"/>
      <c r="YR225" s="1"/>
      <c r="YS225" s="1"/>
      <c r="YT225" s="1"/>
      <c r="YU225" s="1"/>
      <c r="YV225" s="1"/>
      <c r="YW225" s="1"/>
      <c r="YX225" s="1"/>
      <c r="YY225" s="1"/>
      <c r="YZ225" s="1"/>
      <c r="ZA225" s="1"/>
      <c r="ZB225" s="1"/>
      <c r="ZC225" s="1"/>
      <c r="ZD225" s="1"/>
      <c r="ZE225" s="1"/>
      <c r="ZF225" s="1"/>
      <c r="ZG225" s="1"/>
      <c r="ZH225" s="1"/>
      <c r="ZI225" s="1"/>
      <c r="ZJ225" s="1"/>
      <c r="ZK225" s="1"/>
      <c r="ZL225" s="1"/>
      <c r="ZM225" s="1"/>
      <c r="ZN225" s="1"/>
      <c r="ZO225" s="1"/>
      <c r="ZP225" s="1"/>
      <c r="ZQ225" s="1"/>
      <c r="ZR225" s="1"/>
      <c r="ZS225" s="1"/>
      <c r="ZT225" s="1"/>
      <c r="ZU225" s="1"/>
      <c r="ZV225" s="1"/>
      <c r="ZW225" s="1"/>
      <c r="ZX225" s="1"/>
      <c r="ZY225" s="1"/>
      <c r="ZZ225" s="1"/>
      <c r="AAA225" s="1"/>
      <c r="AAB225" s="1"/>
      <c r="AAC225" s="1"/>
      <c r="AAD225" s="1"/>
      <c r="AAE225" s="1"/>
      <c r="AAF225" s="1"/>
      <c r="AAG225" s="1"/>
      <c r="AAH225" s="1"/>
      <c r="AAI225" s="1"/>
      <c r="AAJ225" s="1"/>
      <c r="AAK225" s="1"/>
      <c r="AAL225" s="1"/>
      <c r="AAM225" s="1"/>
      <c r="AAN225" s="1"/>
      <c r="AAO225" s="1"/>
      <c r="AAP225" s="1"/>
      <c r="AAQ225" s="1"/>
      <c r="AAR225" s="1"/>
      <c r="AAS225" s="1"/>
      <c r="AAT225" s="1"/>
      <c r="AAU225" s="1"/>
      <c r="AAV225" s="1"/>
      <c r="AAW225" s="1"/>
      <c r="AAX225" s="1"/>
      <c r="AAY225" s="1"/>
      <c r="AAZ225" s="1"/>
      <c r="ABA225" s="1"/>
      <c r="ABB225" s="1"/>
      <c r="ABC225" s="1"/>
      <c r="ABD225" s="1"/>
      <c r="ABE225" s="1"/>
      <c r="ABF225" s="1"/>
      <c r="ABG225" s="1"/>
      <c r="ABH225" s="1"/>
      <c r="ABI225" s="1"/>
      <c r="ABJ225" s="1"/>
      <c r="ABK225" s="1"/>
      <c r="ABL225" s="1"/>
      <c r="ABM225" s="1"/>
      <c r="ABN225" s="1"/>
      <c r="ABO225" s="1"/>
      <c r="ABP225" s="1"/>
      <c r="ABQ225" s="1"/>
      <c r="ABR225" s="1"/>
      <c r="ABS225" s="1"/>
      <c r="ABT225" s="1"/>
      <c r="ABU225" s="1"/>
      <c r="ABV225" s="1"/>
      <c r="ABW225" s="1"/>
      <c r="ABX225" s="1"/>
      <c r="ABY225" s="1"/>
      <c r="ABZ225" s="1"/>
      <c r="ACA225" s="1"/>
      <c r="ACB225" s="1"/>
      <c r="ACC225" s="1"/>
      <c r="ACD225" s="1"/>
      <c r="ACE225" s="1"/>
      <c r="ACF225" s="1"/>
      <c r="ACG225" s="1"/>
      <c r="ACH225" s="1"/>
      <c r="ACI225" s="1"/>
      <c r="ACJ225" s="1"/>
      <c r="ACK225" s="1"/>
      <c r="ACL225" s="1"/>
      <c r="ACM225" s="1"/>
      <c r="ACN225" s="1"/>
      <c r="ACO225" s="1"/>
      <c r="ACP225" s="1"/>
      <c r="ACQ225" s="1"/>
      <c r="ACR225" s="1"/>
      <c r="ACS225" s="1"/>
      <c r="ACT225" s="1"/>
      <c r="ACU225" s="1"/>
      <c r="ACV225" s="1"/>
      <c r="ACW225" s="1"/>
      <c r="ACX225" s="1"/>
      <c r="ACY225" s="1"/>
      <c r="ACZ225" s="1"/>
      <c r="ADA225" s="1"/>
    </row>
    <row r="226" spans="1:781" s="76" customFormat="1" ht="36" x14ac:dyDescent="0.3">
      <c r="A226" s="40">
        <v>3</v>
      </c>
      <c r="B226" s="21" t="s">
        <v>704</v>
      </c>
      <c r="C226" s="22" t="s">
        <v>80</v>
      </c>
      <c r="D226" s="23" t="s">
        <v>705</v>
      </c>
      <c r="E226" s="23"/>
      <c r="F226" s="23">
        <v>17</v>
      </c>
      <c r="G226" s="74">
        <v>30000</v>
      </c>
      <c r="H226" s="23">
        <v>1</v>
      </c>
      <c r="I226" s="23" t="s">
        <v>71</v>
      </c>
      <c r="J226" s="23" t="s">
        <v>42</v>
      </c>
      <c r="K226" s="25">
        <v>1986</v>
      </c>
      <c r="L226" s="26">
        <v>31548</v>
      </c>
      <c r="M226" s="27">
        <v>100</v>
      </c>
      <c r="N226" s="28"/>
      <c r="O226" s="28"/>
      <c r="P226" s="29" t="s">
        <v>593</v>
      </c>
      <c r="Q226" s="30" t="s">
        <v>706</v>
      </c>
      <c r="R226" s="31"/>
      <c r="S226" s="32" t="str">
        <f t="shared" si="41"/>
        <v>Sn</v>
      </c>
      <c r="T226" s="33"/>
      <c r="U226" s="33"/>
      <c r="V226" s="33"/>
      <c r="W226" s="33"/>
      <c r="X226" s="33"/>
      <c r="Y226" s="33"/>
      <c r="Z226" s="33"/>
      <c r="AA226" s="1"/>
      <c r="AB226" s="34">
        <f t="shared" si="52"/>
        <v>5.2724457241256046E-5</v>
      </c>
      <c r="AC226" s="34">
        <f t="shared" si="43"/>
        <v>0</v>
      </c>
      <c r="AD226" s="34">
        <f t="shared" si="44"/>
        <v>0</v>
      </c>
      <c r="AE226" s="34">
        <f t="shared" si="45"/>
        <v>5.2724457241256046E-5</v>
      </c>
      <c r="AF226" s="35"/>
      <c r="AG226" s="35">
        <f t="shared" si="49"/>
        <v>0</v>
      </c>
      <c r="AH226" s="35">
        <f t="shared" si="50"/>
        <v>0</v>
      </c>
      <c r="AI226" s="35">
        <f t="shared" si="51"/>
        <v>5.2724457241256046E-5</v>
      </c>
      <c r="AK226" s="1"/>
      <c r="AL226" s="1"/>
      <c r="AM226" s="1"/>
      <c r="AN226" s="1"/>
      <c r="AO226" s="1"/>
      <c r="AP226" s="1"/>
      <c r="AQ226" s="1"/>
      <c r="AR226" s="1"/>
      <c r="AS226" s="1"/>
      <c r="AT226" s="1"/>
      <c r="AU226" s="1"/>
      <c r="AV226" s="1"/>
      <c r="AW226" s="1"/>
      <c r="AX226" s="1"/>
      <c r="AY226" s="1"/>
      <c r="AZ226" s="1"/>
      <c r="BA226" s="1"/>
      <c r="BB226" s="1"/>
      <c r="BC226" s="1"/>
      <c r="BD226" s="1"/>
      <c r="BE226" s="1"/>
      <c r="BF226" s="1"/>
      <c r="BG226" s="1"/>
      <c r="BH226" s="1"/>
      <c r="BI226" s="1"/>
      <c r="BJ226" s="1"/>
      <c r="BK226" s="1"/>
      <c r="BL226" s="1"/>
      <c r="BM226" s="1"/>
      <c r="BN226" s="1"/>
      <c r="BO226" s="1"/>
      <c r="BP226" s="1"/>
      <c r="BQ226" s="1"/>
      <c r="BR226" s="1"/>
      <c r="BS226" s="1"/>
      <c r="BT226" s="1"/>
      <c r="BU226" s="1"/>
      <c r="BV226" s="1"/>
      <c r="BW226" s="1"/>
      <c r="BX226" s="1"/>
      <c r="BY226" s="1"/>
      <c r="BZ226" s="1"/>
      <c r="CA226" s="1"/>
      <c r="CB226" s="1"/>
      <c r="CC226" s="1"/>
      <c r="CD226" s="1"/>
      <c r="CE226" s="1"/>
      <c r="CF226" s="1"/>
      <c r="CG226" s="1"/>
      <c r="CH226" s="1"/>
      <c r="CI226" s="1"/>
      <c r="CJ226" s="1"/>
      <c r="CK226" s="1"/>
      <c r="CL226" s="1"/>
      <c r="CM226" s="1"/>
      <c r="CN226" s="1"/>
      <c r="CO226" s="1"/>
      <c r="CP226" s="1"/>
      <c r="CQ226" s="1"/>
      <c r="CR226" s="1"/>
      <c r="CS226" s="1"/>
      <c r="CT226" s="1"/>
      <c r="CU226" s="1"/>
      <c r="CV226" s="1"/>
      <c r="CW226" s="1"/>
      <c r="CX226" s="1"/>
      <c r="CY226" s="1"/>
      <c r="CZ226" s="1"/>
      <c r="DA226" s="1"/>
      <c r="DB226" s="1"/>
      <c r="DC226" s="1"/>
      <c r="DD226" s="1"/>
      <c r="DE226" s="1"/>
      <c r="DF226" s="1"/>
      <c r="DG226" s="1"/>
      <c r="DH226" s="1"/>
      <c r="DI226" s="1"/>
      <c r="DJ226" s="1"/>
      <c r="DK226" s="1"/>
      <c r="DL226" s="1"/>
      <c r="DM226" s="1"/>
      <c r="DN226" s="1"/>
      <c r="DO226" s="1"/>
      <c r="DP226" s="1"/>
      <c r="DQ226" s="1"/>
      <c r="DR226" s="1"/>
      <c r="DS226" s="1"/>
      <c r="DT226" s="1"/>
      <c r="DU226" s="1"/>
      <c r="DV226" s="1"/>
      <c r="DW226" s="1"/>
      <c r="DX226" s="1"/>
      <c r="DY226" s="1"/>
      <c r="DZ226" s="1"/>
      <c r="EA226" s="1"/>
      <c r="EB226" s="1"/>
      <c r="EC226" s="1"/>
      <c r="ED226" s="1"/>
      <c r="EE226" s="1"/>
      <c r="EF226" s="1"/>
      <c r="EG226" s="1"/>
      <c r="EH226" s="1"/>
      <c r="EI226" s="1"/>
      <c r="EJ226" s="1"/>
      <c r="EK226" s="1"/>
      <c r="EL226" s="1"/>
      <c r="EM226" s="1"/>
      <c r="EN226" s="1"/>
      <c r="EO226" s="1"/>
      <c r="EP226" s="1"/>
      <c r="EQ226" s="1"/>
      <c r="ER226" s="1"/>
      <c r="ES226" s="1"/>
      <c r="ET226" s="1"/>
      <c r="EU226" s="1"/>
      <c r="EV226" s="1"/>
      <c r="EW226" s="1"/>
      <c r="EX226" s="1"/>
      <c r="EY226" s="1"/>
      <c r="EZ226" s="1"/>
      <c r="FA226" s="1"/>
      <c r="FB226" s="1"/>
      <c r="FC226" s="1"/>
      <c r="FD226" s="1"/>
      <c r="FE226" s="1"/>
      <c r="FF226" s="1"/>
      <c r="FG226" s="1"/>
      <c r="FH226" s="1"/>
      <c r="FI226" s="1"/>
      <c r="FJ226" s="1"/>
      <c r="FK226" s="1"/>
      <c r="FL226" s="1"/>
      <c r="FM226" s="1"/>
      <c r="FN226" s="1"/>
      <c r="FO226" s="1"/>
      <c r="FP226" s="1"/>
      <c r="FQ226" s="1"/>
      <c r="FR226" s="1"/>
      <c r="FS226" s="1"/>
      <c r="FT226" s="1"/>
      <c r="FU226" s="1"/>
      <c r="FV226" s="1"/>
      <c r="FW226" s="1"/>
      <c r="FX226" s="1"/>
      <c r="FY226" s="1"/>
      <c r="FZ226" s="1"/>
      <c r="GA226" s="1"/>
      <c r="GB226" s="1"/>
      <c r="GC226" s="1"/>
      <c r="GD226" s="1"/>
      <c r="GE226" s="1"/>
      <c r="GF226" s="1"/>
      <c r="GG226" s="1"/>
      <c r="GH226" s="1"/>
      <c r="GI226" s="1"/>
      <c r="GJ226" s="1"/>
      <c r="GK226" s="1"/>
      <c r="GL226" s="1"/>
      <c r="GM226" s="1"/>
      <c r="GN226" s="1"/>
      <c r="GO226" s="1"/>
      <c r="GP226" s="1"/>
      <c r="GQ226" s="1"/>
      <c r="GR226" s="1"/>
      <c r="GS226" s="1"/>
      <c r="GT226" s="1"/>
      <c r="GU226" s="1"/>
      <c r="GV226" s="1"/>
      <c r="GW226" s="1"/>
      <c r="GX226" s="1"/>
      <c r="GY226" s="1"/>
      <c r="GZ226" s="1"/>
      <c r="HA226" s="1"/>
      <c r="HB226" s="1"/>
      <c r="HC226" s="1"/>
      <c r="HD226" s="1"/>
      <c r="HE226" s="1"/>
      <c r="HF226" s="1"/>
      <c r="HG226" s="1"/>
      <c r="HH226" s="1"/>
      <c r="HI226" s="1"/>
      <c r="HJ226" s="1"/>
      <c r="HK226" s="1"/>
      <c r="HL226" s="1"/>
      <c r="HM226" s="1"/>
      <c r="HN226" s="1"/>
      <c r="HO226" s="1"/>
      <c r="HP226" s="1"/>
      <c r="HQ226" s="1"/>
      <c r="HR226" s="1"/>
      <c r="HS226" s="1"/>
      <c r="HT226" s="1"/>
      <c r="HU226" s="1"/>
      <c r="HV226" s="1"/>
      <c r="HW226" s="1"/>
      <c r="HX226" s="1"/>
      <c r="HY226" s="1"/>
      <c r="HZ226" s="1"/>
      <c r="IA226" s="1"/>
      <c r="IB226" s="1"/>
      <c r="IC226" s="1"/>
      <c r="ID226" s="1"/>
      <c r="IE226" s="1"/>
      <c r="IF226" s="1"/>
      <c r="IG226" s="1"/>
      <c r="IH226" s="1"/>
      <c r="II226" s="1"/>
      <c r="IJ226" s="1"/>
      <c r="IK226" s="1"/>
      <c r="IL226" s="1"/>
      <c r="IM226" s="1"/>
      <c r="IN226" s="1"/>
      <c r="IO226" s="1"/>
      <c r="IP226" s="1"/>
      <c r="IQ226" s="1"/>
      <c r="IR226" s="1"/>
      <c r="IS226" s="1"/>
      <c r="IT226" s="1"/>
      <c r="IU226" s="1"/>
      <c r="IV226" s="1"/>
      <c r="IW226" s="1"/>
      <c r="IX226" s="1"/>
      <c r="IY226" s="1"/>
      <c r="IZ226" s="1"/>
      <c r="JA226" s="1"/>
      <c r="JB226" s="1"/>
      <c r="JC226" s="1"/>
      <c r="JD226" s="1"/>
      <c r="JE226" s="1"/>
      <c r="JF226" s="1"/>
      <c r="JG226" s="1"/>
      <c r="JH226" s="1"/>
      <c r="JI226" s="1"/>
      <c r="JJ226" s="1"/>
      <c r="JK226" s="1"/>
      <c r="JL226" s="1"/>
      <c r="JM226" s="1"/>
      <c r="JN226" s="1"/>
      <c r="JO226" s="1"/>
      <c r="JP226" s="1"/>
      <c r="JQ226" s="1"/>
      <c r="JR226" s="1"/>
      <c r="JS226" s="1"/>
      <c r="JT226" s="1"/>
      <c r="JU226" s="1"/>
      <c r="JV226" s="1"/>
      <c r="JW226" s="1"/>
      <c r="JX226" s="1"/>
      <c r="JY226" s="1"/>
      <c r="JZ226" s="1"/>
      <c r="KA226" s="1"/>
      <c r="KB226" s="1"/>
      <c r="KC226" s="1"/>
      <c r="KD226" s="1"/>
      <c r="KE226" s="1"/>
      <c r="KF226" s="1"/>
      <c r="KG226" s="1"/>
      <c r="KH226" s="1"/>
      <c r="KI226" s="1"/>
      <c r="KJ226" s="1"/>
      <c r="KK226" s="1"/>
      <c r="KL226" s="1"/>
      <c r="KM226" s="1"/>
      <c r="KN226" s="1"/>
      <c r="KO226" s="1"/>
      <c r="KP226" s="1"/>
      <c r="KQ226" s="1"/>
      <c r="KR226" s="1"/>
      <c r="KS226" s="1"/>
      <c r="KT226" s="1"/>
      <c r="KU226" s="1"/>
      <c r="KV226" s="1"/>
      <c r="KW226" s="1"/>
      <c r="KX226" s="1"/>
      <c r="KY226" s="1"/>
      <c r="KZ226" s="1"/>
      <c r="LA226" s="1"/>
      <c r="LB226" s="1"/>
      <c r="LC226" s="1"/>
      <c r="LD226" s="1"/>
      <c r="LE226" s="1"/>
      <c r="LF226" s="1"/>
      <c r="LG226" s="1"/>
      <c r="LH226" s="1"/>
      <c r="LI226" s="1"/>
      <c r="LJ226" s="1"/>
      <c r="LK226" s="1"/>
      <c r="LL226" s="1"/>
      <c r="LM226" s="1"/>
      <c r="LN226" s="1"/>
      <c r="LO226" s="1"/>
      <c r="LP226" s="1"/>
      <c r="LQ226" s="1"/>
      <c r="LR226" s="1"/>
      <c r="LS226" s="1"/>
      <c r="LT226" s="1"/>
      <c r="LU226" s="1"/>
      <c r="LV226" s="1"/>
      <c r="LW226" s="1"/>
      <c r="LX226" s="1"/>
      <c r="LY226" s="1"/>
      <c r="LZ226" s="1"/>
      <c r="MA226" s="1"/>
      <c r="MB226" s="1"/>
      <c r="MC226" s="1"/>
      <c r="MD226" s="1"/>
      <c r="ME226" s="1"/>
      <c r="MF226" s="1"/>
      <c r="MG226" s="1"/>
      <c r="MH226" s="1"/>
      <c r="MI226" s="1"/>
      <c r="MJ226" s="1"/>
      <c r="MK226" s="1"/>
      <c r="ML226" s="1"/>
      <c r="MM226" s="1"/>
      <c r="MN226" s="1"/>
      <c r="MO226" s="1"/>
      <c r="MP226" s="1"/>
      <c r="MQ226" s="1"/>
      <c r="MR226" s="1"/>
      <c r="MS226" s="1"/>
      <c r="MT226" s="1"/>
      <c r="MU226" s="1"/>
      <c r="MV226" s="1"/>
      <c r="MW226" s="1"/>
      <c r="MX226" s="1"/>
      <c r="MY226" s="1"/>
      <c r="MZ226" s="1"/>
      <c r="NA226" s="1"/>
      <c r="NB226" s="1"/>
      <c r="NC226" s="1"/>
      <c r="ND226" s="1"/>
      <c r="NE226" s="1"/>
      <c r="NF226" s="1"/>
      <c r="NG226" s="1"/>
      <c r="NH226" s="1"/>
      <c r="NI226" s="1"/>
      <c r="NJ226" s="1"/>
      <c r="NK226" s="1"/>
      <c r="NL226" s="1"/>
      <c r="NM226" s="1"/>
      <c r="NN226" s="1"/>
      <c r="NO226" s="1"/>
      <c r="NP226" s="1"/>
      <c r="NQ226" s="1"/>
      <c r="NR226" s="1"/>
      <c r="NS226" s="1"/>
      <c r="NT226" s="1"/>
      <c r="NU226" s="1"/>
      <c r="NV226" s="1"/>
      <c r="NW226" s="1"/>
      <c r="NX226" s="1"/>
      <c r="NY226" s="1"/>
      <c r="NZ226" s="1"/>
      <c r="OA226" s="1"/>
      <c r="OB226" s="1"/>
      <c r="OC226" s="1"/>
      <c r="OD226" s="1"/>
      <c r="OE226" s="1"/>
      <c r="OF226" s="1"/>
      <c r="OG226" s="1"/>
      <c r="OH226" s="1"/>
      <c r="OI226" s="1"/>
      <c r="OJ226" s="1"/>
      <c r="OK226" s="1"/>
      <c r="OL226" s="1"/>
      <c r="OM226" s="1"/>
      <c r="ON226" s="1"/>
      <c r="OO226" s="1"/>
      <c r="OP226" s="1"/>
      <c r="OQ226" s="1"/>
      <c r="OR226" s="1"/>
      <c r="OS226" s="1"/>
      <c r="OT226" s="1"/>
      <c r="OU226" s="1"/>
      <c r="OV226" s="1"/>
      <c r="OW226" s="1"/>
      <c r="OX226" s="1"/>
      <c r="OY226" s="1"/>
      <c r="OZ226" s="1"/>
      <c r="PA226" s="1"/>
      <c r="PB226" s="1"/>
      <c r="PC226" s="1"/>
      <c r="PD226" s="1"/>
      <c r="PE226" s="1"/>
      <c r="PF226" s="1"/>
      <c r="PG226" s="1"/>
      <c r="PH226" s="1"/>
      <c r="PI226" s="1"/>
      <c r="PJ226" s="1"/>
      <c r="PK226" s="1"/>
      <c r="PL226" s="1"/>
      <c r="PM226" s="1"/>
      <c r="PN226" s="1"/>
      <c r="PO226" s="1"/>
      <c r="PP226" s="1"/>
      <c r="PQ226" s="1"/>
      <c r="PR226" s="1"/>
      <c r="PS226" s="1"/>
      <c r="PT226" s="1"/>
      <c r="PU226" s="1"/>
      <c r="PV226" s="1"/>
      <c r="PW226" s="1"/>
      <c r="PX226" s="1"/>
      <c r="PY226" s="1"/>
      <c r="PZ226" s="1"/>
      <c r="QA226" s="1"/>
      <c r="QB226" s="1"/>
      <c r="QC226" s="1"/>
      <c r="QD226" s="1"/>
      <c r="QE226" s="1"/>
      <c r="QF226" s="1"/>
      <c r="QG226" s="1"/>
      <c r="QH226" s="1"/>
      <c r="QI226" s="1"/>
      <c r="QJ226" s="1"/>
      <c r="QK226" s="1"/>
      <c r="QL226" s="1"/>
      <c r="QM226" s="1"/>
      <c r="QN226" s="1"/>
      <c r="QO226" s="1"/>
      <c r="QP226" s="1"/>
      <c r="QQ226" s="1"/>
      <c r="QR226" s="1"/>
      <c r="QS226" s="1"/>
      <c r="QT226" s="1"/>
      <c r="QU226" s="1"/>
      <c r="QV226" s="1"/>
      <c r="QW226" s="1"/>
      <c r="QX226" s="1"/>
      <c r="QY226" s="1"/>
      <c r="QZ226" s="1"/>
      <c r="RA226" s="1"/>
      <c r="RB226" s="1"/>
      <c r="RC226" s="1"/>
      <c r="RD226" s="1"/>
      <c r="RE226" s="1"/>
      <c r="RF226" s="1"/>
      <c r="RG226" s="1"/>
      <c r="RH226" s="1"/>
      <c r="RI226" s="1"/>
      <c r="RJ226" s="1"/>
      <c r="RK226" s="1"/>
      <c r="RL226" s="1"/>
      <c r="RM226" s="1"/>
      <c r="RN226" s="1"/>
      <c r="RO226" s="1"/>
      <c r="RP226" s="1"/>
      <c r="RQ226" s="1"/>
      <c r="RR226" s="1"/>
      <c r="RS226" s="1"/>
      <c r="RT226" s="1"/>
      <c r="RU226" s="1"/>
      <c r="RV226" s="1"/>
      <c r="RW226" s="1"/>
      <c r="RX226" s="1"/>
      <c r="RY226" s="1"/>
      <c r="RZ226" s="1"/>
      <c r="SA226" s="1"/>
      <c r="SB226" s="1"/>
      <c r="SC226" s="1"/>
      <c r="SD226" s="1"/>
      <c r="SE226" s="1"/>
      <c r="SF226" s="1"/>
      <c r="SG226" s="1"/>
      <c r="SH226" s="1"/>
      <c r="SI226" s="1"/>
      <c r="SJ226" s="1"/>
      <c r="SK226" s="1"/>
      <c r="SL226" s="1"/>
      <c r="SM226" s="1"/>
      <c r="SN226" s="1"/>
      <c r="SO226" s="1"/>
      <c r="SP226" s="1"/>
      <c r="SQ226" s="1"/>
      <c r="SR226" s="1"/>
      <c r="SS226" s="1"/>
      <c r="ST226" s="1"/>
      <c r="SU226" s="1"/>
      <c r="SV226" s="1"/>
      <c r="SW226" s="1"/>
      <c r="SX226" s="1"/>
      <c r="SY226" s="1"/>
      <c r="SZ226" s="1"/>
      <c r="TA226" s="1"/>
      <c r="TB226" s="1"/>
      <c r="TC226" s="1"/>
      <c r="TD226" s="1"/>
      <c r="TE226" s="1"/>
      <c r="TF226" s="1"/>
      <c r="TG226" s="1"/>
      <c r="TH226" s="1"/>
      <c r="TI226" s="1"/>
      <c r="TJ226" s="1"/>
      <c r="TK226" s="1"/>
      <c r="TL226" s="1"/>
      <c r="TM226" s="1"/>
      <c r="TN226" s="1"/>
      <c r="TO226" s="1"/>
      <c r="TP226" s="1"/>
      <c r="TQ226" s="1"/>
      <c r="TR226" s="1"/>
      <c r="TS226" s="1"/>
      <c r="TT226" s="1"/>
      <c r="TU226" s="1"/>
      <c r="TV226" s="1"/>
      <c r="TW226" s="1"/>
      <c r="TX226" s="1"/>
      <c r="TY226" s="1"/>
      <c r="TZ226" s="1"/>
      <c r="UA226" s="1"/>
      <c r="UB226" s="1"/>
      <c r="UC226" s="1"/>
      <c r="UD226" s="1"/>
      <c r="UE226" s="1"/>
      <c r="UF226" s="1"/>
      <c r="UG226" s="1"/>
      <c r="UH226" s="1"/>
      <c r="UI226" s="1"/>
      <c r="UJ226" s="1"/>
      <c r="UK226" s="1"/>
      <c r="UL226" s="1"/>
      <c r="UM226" s="1"/>
      <c r="UN226" s="1"/>
      <c r="UO226" s="1"/>
      <c r="UP226" s="1"/>
      <c r="UQ226" s="1"/>
      <c r="UR226" s="1"/>
      <c r="US226" s="1"/>
      <c r="UT226" s="1"/>
      <c r="UU226" s="1"/>
      <c r="UV226" s="1"/>
      <c r="UW226" s="1"/>
      <c r="UX226" s="1"/>
      <c r="UY226" s="1"/>
      <c r="UZ226" s="1"/>
      <c r="VA226" s="1"/>
      <c r="VB226" s="1"/>
      <c r="VC226" s="1"/>
      <c r="VD226" s="1"/>
      <c r="VE226" s="1"/>
      <c r="VF226" s="1"/>
      <c r="VG226" s="1"/>
      <c r="VH226" s="1"/>
      <c r="VI226" s="1"/>
      <c r="VJ226" s="1"/>
      <c r="VK226" s="1"/>
      <c r="VL226" s="1"/>
      <c r="VM226" s="1"/>
      <c r="VN226" s="1"/>
      <c r="VO226" s="1"/>
      <c r="VP226" s="1"/>
      <c r="VQ226" s="1"/>
      <c r="VR226" s="1"/>
      <c r="VS226" s="1"/>
      <c r="VT226" s="1"/>
      <c r="VU226" s="1"/>
      <c r="VV226" s="1"/>
      <c r="VW226" s="1"/>
      <c r="VX226" s="1"/>
      <c r="VY226" s="1"/>
      <c r="VZ226" s="1"/>
      <c r="WA226" s="1"/>
      <c r="WB226" s="1"/>
      <c r="WC226" s="1"/>
      <c r="WD226" s="1"/>
      <c r="WE226" s="1"/>
      <c r="WF226" s="1"/>
      <c r="WG226" s="1"/>
      <c r="WH226" s="1"/>
      <c r="WI226" s="1"/>
      <c r="WJ226" s="1"/>
      <c r="WK226" s="1"/>
      <c r="WL226" s="1"/>
      <c r="WM226" s="1"/>
      <c r="WN226" s="1"/>
      <c r="WO226" s="1"/>
      <c r="WP226" s="1"/>
      <c r="WQ226" s="1"/>
      <c r="WR226" s="1"/>
      <c r="WS226" s="1"/>
      <c r="WT226" s="1"/>
      <c r="WU226" s="1"/>
      <c r="WV226" s="1"/>
      <c r="WW226" s="1"/>
      <c r="WX226" s="1"/>
      <c r="WY226" s="1"/>
      <c r="WZ226" s="1"/>
      <c r="XA226" s="1"/>
      <c r="XB226" s="1"/>
      <c r="XC226" s="1"/>
      <c r="XD226" s="1"/>
      <c r="XE226" s="1"/>
      <c r="XF226" s="1"/>
      <c r="XG226" s="1"/>
      <c r="XH226" s="1"/>
      <c r="XI226" s="1"/>
      <c r="XJ226" s="1"/>
      <c r="XK226" s="1"/>
      <c r="XL226" s="1"/>
      <c r="XM226" s="1"/>
      <c r="XN226" s="1"/>
      <c r="XO226" s="1"/>
      <c r="XP226" s="1"/>
      <c r="XQ226" s="1"/>
      <c r="XR226" s="1"/>
      <c r="XS226" s="1"/>
      <c r="XT226" s="1"/>
      <c r="XU226" s="1"/>
      <c r="XV226" s="1"/>
      <c r="XW226" s="1"/>
      <c r="XX226" s="1"/>
      <c r="XY226" s="1"/>
      <c r="XZ226" s="1"/>
      <c r="YA226" s="1"/>
      <c r="YB226" s="1"/>
      <c r="YC226" s="1"/>
      <c r="YD226" s="1"/>
      <c r="YE226" s="1"/>
      <c r="YF226" s="1"/>
      <c r="YG226" s="1"/>
      <c r="YH226" s="1"/>
      <c r="YI226" s="1"/>
      <c r="YJ226" s="1"/>
      <c r="YK226" s="1"/>
      <c r="YL226" s="1"/>
      <c r="YM226" s="1"/>
      <c r="YN226" s="1"/>
      <c r="YO226" s="1"/>
      <c r="YP226" s="1"/>
      <c r="YQ226" s="1"/>
      <c r="YR226" s="1"/>
      <c r="YS226" s="1"/>
      <c r="YT226" s="1"/>
      <c r="YU226" s="1"/>
      <c r="YV226" s="1"/>
      <c r="YW226" s="1"/>
      <c r="YX226" s="1"/>
      <c r="YY226" s="1"/>
      <c r="YZ226" s="1"/>
      <c r="ZA226" s="1"/>
      <c r="ZB226" s="1"/>
      <c r="ZC226" s="1"/>
      <c r="ZD226" s="1"/>
      <c r="ZE226" s="1"/>
      <c r="ZF226" s="1"/>
      <c r="ZG226" s="1"/>
      <c r="ZH226" s="1"/>
      <c r="ZI226" s="1"/>
      <c r="ZJ226" s="1"/>
      <c r="ZK226" s="1"/>
      <c r="ZL226" s="1"/>
      <c r="ZM226" s="1"/>
      <c r="ZN226" s="1"/>
      <c r="ZO226" s="1"/>
      <c r="ZP226" s="1"/>
      <c r="ZQ226" s="1"/>
      <c r="ZR226" s="1"/>
      <c r="ZS226" s="1"/>
      <c r="ZT226" s="1"/>
      <c r="ZU226" s="1"/>
      <c r="ZV226" s="1"/>
      <c r="ZW226" s="1"/>
      <c r="ZX226" s="1"/>
      <c r="ZY226" s="1"/>
      <c r="ZZ226" s="1"/>
      <c r="AAA226" s="1"/>
      <c r="AAB226" s="1"/>
      <c r="AAC226" s="1"/>
      <c r="AAD226" s="1"/>
      <c r="AAE226" s="1"/>
      <c r="AAF226" s="1"/>
      <c r="AAG226" s="1"/>
      <c r="AAH226" s="1"/>
      <c r="AAI226" s="1"/>
      <c r="AAJ226" s="1"/>
      <c r="AAK226" s="1"/>
      <c r="AAL226" s="1"/>
      <c r="AAM226" s="1"/>
      <c r="AAN226" s="1"/>
      <c r="AAO226" s="1"/>
      <c r="AAP226" s="1"/>
      <c r="AAQ226" s="1"/>
      <c r="AAR226" s="1"/>
      <c r="AAS226" s="1"/>
      <c r="AAT226" s="1"/>
      <c r="AAU226" s="1"/>
      <c r="AAV226" s="1"/>
      <c r="AAW226" s="1"/>
      <c r="AAX226" s="1"/>
      <c r="AAY226" s="1"/>
      <c r="AAZ226" s="1"/>
      <c r="ABA226" s="1"/>
      <c r="ABB226" s="1"/>
      <c r="ABC226" s="1"/>
      <c r="ABD226" s="1"/>
      <c r="ABE226" s="1"/>
      <c r="ABF226" s="1"/>
      <c r="ABG226" s="1"/>
      <c r="ABH226" s="1"/>
      <c r="ABI226" s="1"/>
      <c r="ABJ226" s="1"/>
      <c r="ABK226" s="1"/>
      <c r="ABL226" s="1"/>
      <c r="ABM226" s="1"/>
      <c r="ABN226" s="1"/>
      <c r="ABO226" s="1"/>
      <c r="ABP226" s="1"/>
      <c r="ABQ226" s="1"/>
      <c r="ABR226" s="1"/>
      <c r="ABS226" s="1"/>
      <c r="ABT226" s="1"/>
      <c r="ABU226" s="1"/>
      <c r="ABV226" s="1"/>
      <c r="ABW226" s="1"/>
      <c r="ABX226" s="1"/>
      <c r="ABY226" s="1"/>
      <c r="ABZ226" s="1"/>
      <c r="ACA226" s="1"/>
      <c r="ACB226" s="1"/>
      <c r="ACC226" s="1"/>
      <c r="ACD226" s="1"/>
      <c r="ACE226" s="1"/>
      <c r="ACF226" s="1"/>
      <c r="ACG226" s="1"/>
      <c r="ACH226" s="1"/>
      <c r="ACI226" s="1"/>
      <c r="ACJ226" s="1"/>
      <c r="ACK226" s="1"/>
      <c r="ACL226" s="1"/>
      <c r="ACM226" s="1"/>
      <c r="ACN226" s="1"/>
      <c r="ACO226" s="1"/>
      <c r="ACP226" s="1"/>
      <c r="ACQ226" s="1"/>
      <c r="ACR226" s="1"/>
      <c r="ACS226" s="1"/>
      <c r="ACT226" s="1"/>
      <c r="ACU226" s="1"/>
      <c r="ACV226" s="1"/>
      <c r="ACW226" s="1"/>
      <c r="ACX226" s="1"/>
      <c r="ACY226" s="1"/>
      <c r="ACZ226" s="1"/>
      <c r="ADA226" s="1"/>
    </row>
    <row r="227" spans="1:781" s="76" customFormat="1" ht="15.6" x14ac:dyDescent="0.3">
      <c r="A227" s="40">
        <v>3</v>
      </c>
      <c r="B227" s="21" t="s">
        <v>707</v>
      </c>
      <c r="C227" s="22" t="s">
        <v>80</v>
      </c>
      <c r="D227" s="23" t="s">
        <v>426</v>
      </c>
      <c r="E227" s="23" t="s">
        <v>356</v>
      </c>
      <c r="F227" s="23">
        <v>7.5</v>
      </c>
      <c r="G227" s="74">
        <v>200000</v>
      </c>
      <c r="H227" s="23">
        <v>1</v>
      </c>
      <c r="I227" s="23" t="s">
        <v>71</v>
      </c>
      <c r="J227" s="23" t="s">
        <v>42</v>
      </c>
      <c r="K227" s="25">
        <v>1986</v>
      </c>
      <c r="L227" s="26">
        <v>31548</v>
      </c>
      <c r="M227" s="27"/>
      <c r="N227" s="28"/>
      <c r="O227" s="28"/>
      <c r="P227" s="29" t="s">
        <v>593</v>
      </c>
      <c r="Q227" s="30"/>
      <c r="R227" s="31"/>
      <c r="S227" s="32" t="str">
        <f t="shared" si="41"/>
        <v>Sn</v>
      </c>
      <c r="T227" s="33"/>
      <c r="U227" s="33"/>
      <c r="V227" s="33"/>
      <c r="W227" s="33"/>
      <c r="X227" s="33"/>
      <c r="Y227" s="33"/>
      <c r="Z227" s="33"/>
      <c r="AA227" s="1"/>
      <c r="AB227" s="34">
        <f t="shared" si="52"/>
        <v>0</v>
      </c>
      <c r="AC227" s="34">
        <f t="shared" si="43"/>
        <v>0</v>
      </c>
      <c r="AD227" s="34">
        <f t="shared" si="44"/>
        <v>0</v>
      </c>
      <c r="AE227" s="34">
        <f t="shared" si="45"/>
        <v>0</v>
      </c>
      <c r="AF227" s="35"/>
      <c r="AG227" s="35">
        <f t="shared" si="49"/>
        <v>0</v>
      </c>
      <c r="AH227" s="35">
        <f t="shared" si="50"/>
        <v>0</v>
      </c>
      <c r="AI227" s="35">
        <f t="shared" si="51"/>
        <v>0</v>
      </c>
      <c r="AK227" s="1"/>
      <c r="AL227" s="1"/>
      <c r="AM227" s="1"/>
      <c r="AN227" s="1"/>
      <c r="AO227" s="1"/>
      <c r="AP227" s="1"/>
      <c r="AQ227" s="1"/>
      <c r="AR227" s="1"/>
      <c r="AS227" s="1"/>
      <c r="AT227" s="1"/>
      <c r="AU227" s="1"/>
      <c r="AV227" s="1"/>
      <c r="AW227" s="1"/>
      <c r="AX227" s="1"/>
      <c r="AY227" s="1"/>
      <c r="AZ227" s="1"/>
      <c r="BA227" s="1"/>
      <c r="BB227" s="1"/>
      <c r="BC227" s="1"/>
      <c r="BD227" s="1"/>
      <c r="BE227" s="1"/>
      <c r="BF227" s="1"/>
      <c r="BG227" s="1"/>
      <c r="BH227" s="1"/>
      <c r="BI227" s="1"/>
      <c r="BJ227" s="1"/>
      <c r="BK227" s="1"/>
      <c r="BL227" s="1"/>
      <c r="BM227" s="1"/>
      <c r="BN227" s="1"/>
      <c r="BO227" s="1"/>
      <c r="BP227" s="1"/>
      <c r="BQ227" s="1"/>
      <c r="BR227" s="1"/>
      <c r="BS227" s="1"/>
      <c r="BT227" s="1"/>
      <c r="BU227" s="1"/>
      <c r="BV227" s="1"/>
      <c r="BW227" s="1"/>
      <c r="BX227" s="1"/>
      <c r="BY227" s="1"/>
      <c r="BZ227" s="1"/>
      <c r="CA227" s="1"/>
      <c r="CB227" s="1"/>
      <c r="CC227" s="1"/>
      <c r="CD227" s="1"/>
      <c r="CE227" s="1"/>
      <c r="CF227" s="1"/>
      <c r="CG227" s="1"/>
      <c r="CH227" s="1"/>
      <c r="CI227" s="1"/>
      <c r="CJ227" s="1"/>
      <c r="CK227" s="1"/>
      <c r="CL227" s="1"/>
      <c r="CM227" s="1"/>
      <c r="CN227" s="1"/>
      <c r="CO227" s="1"/>
      <c r="CP227" s="1"/>
      <c r="CQ227" s="1"/>
      <c r="CR227" s="1"/>
      <c r="CS227" s="1"/>
      <c r="CT227" s="1"/>
      <c r="CU227" s="1"/>
      <c r="CV227" s="1"/>
      <c r="CW227" s="1"/>
      <c r="CX227" s="1"/>
      <c r="CY227" s="1"/>
      <c r="CZ227" s="1"/>
      <c r="DA227" s="1"/>
      <c r="DB227" s="1"/>
      <c r="DC227" s="1"/>
      <c r="DD227" s="1"/>
      <c r="DE227" s="1"/>
      <c r="DF227" s="1"/>
      <c r="DG227" s="1"/>
      <c r="DH227" s="1"/>
      <c r="DI227" s="1"/>
      <c r="DJ227" s="1"/>
      <c r="DK227" s="1"/>
      <c r="DL227" s="1"/>
      <c r="DM227" s="1"/>
      <c r="DN227" s="1"/>
      <c r="DO227" s="1"/>
      <c r="DP227" s="1"/>
      <c r="DQ227" s="1"/>
      <c r="DR227" s="1"/>
      <c r="DS227" s="1"/>
      <c r="DT227" s="1"/>
      <c r="DU227" s="1"/>
      <c r="DV227" s="1"/>
      <c r="DW227" s="1"/>
      <c r="DX227" s="1"/>
      <c r="DY227" s="1"/>
      <c r="DZ227" s="1"/>
      <c r="EA227" s="1"/>
      <c r="EB227" s="1"/>
      <c r="EC227" s="1"/>
      <c r="ED227" s="1"/>
      <c r="EE227" s="1"/>
      <c r="EF227" s="1"/>
      <c r="EG227" s="1"/>
      <c r="EH227" s="1"/>
      <c r="EI227" s="1"/>
      <c r="EJ227" s="1"/>
      <c r="EK227" s="1"/>
      <c r="EL227" s="1"/>
      <c r="EM227" s="1"/>
      <c r="EN227" s="1"/>
      <c r="EO227" s="1"/>
      <c r="EP227" s="1"/>
      <c r="EQ227" s="1"/>
      <c r="ER227" s="1"/>
      <c r="ES227" s="1"/>
      <c r="ET227" s="1"/>
      <c r="EU227" s="1"/>
      <c r="EV227" s="1"/>
      <c r="EW227" s="1"/>
      <c r="EX227" s="1"/>
      <c r="EY227" s="1"/>
      <c r="EZ227" s="1"/>
      <c r="FA227" s="1"/>
      <c r="FB227" s="1"/>
      <c r="FC227" s="1"/>
      <c r="FD227" s="1"/>
      <c r="FE227" s="1"/>
      <c r="FF227" s="1"/>
      <c r="FG227" s="1"/>
      <c r="FH227" s="1"/>
      <c r="FI227" s="1"/>
      <c r="FJ227" s="1"/>
      <c r="FK227" s="1"/>
      <c r="FL227" s="1"/>
      <c r="FM227" s="1"/>
      <c r="FN227" s="1"/>
      <c r="FO227" s="1"/>
      <c r="FP227" s="1"/>
      <c r="FQ227" s="1"/>
      <c r="FR227" s="1"/>
      <c r="FS227" s="1"/>
      <c r="FT227" s="1"/>
      <c r="FU227" s="1"/>
      <c r="FV227" s="1"/>
      <c r="FW227" s="1"/>
      <c r="FX227" s="1"/>
      <c r="FY227" s="1"/>
      <c r="FZ227" s="1"/>
      <c r="GA227" s="1"/>
      <c r="GB227" s="1"/>
      <c r="GC227" s="1"/>
      <c r="GD227" s="1"/>
      <c r="GE227" s="1"/>
      <c r="GF227" s="1"/>
      <c r="GG227" s="1"/>
      <c r="GH227" s="1"/>
      <c r="GI227" s="1"/>
      <c r="GJ227" s="1"/>
      <c r="GK227" s="1"/>
      <c r="GL227" s="1"/>
      <c r="GM227" s="1"/>
      <c r="GN227" s="1"/>
      <c r="GO227" s="1"/>
      <c r="GP227" s="1"/>
      <c r="GQ227" s="1"/>
      <c r="GR227" s="1"/>
      <c r="GS227" s="1"/>
      <c r="GT227" s="1"/>
      <c r="GU227" s="1"/>
      <c r="GV227" s="1"/>
      <c r="GW227" s="1"/>
      <c r="GX227" s="1"/>
      <c r="GY227" s="1"/>
      <c r="GZ227" s="1"/>
      <c r="HA227" s="1"/>
      <c r="HB227" s="1"/>
      <c r="HC227" s="1"/>
      <c r="HD227" s="1"/>
      <c r="HE227" s="1"/>
      <c r="HF227" s="1"/>
      <c r="HG227" s="1"/>
      <c r="HH227" s="1"/>
      <c r="HI227" s="1"/>
      <c r="HJ227" s="1"/>
      <c r="HK227" s="1"/>
      <c r="HL227" s="1"/>
      <c r="HM227" s="1"/>
      <c r="HN227" s="1"/>
      <c r="HO227" s="1"/>
      <c r="HP227" s="1"/>
      <c r="HQ227" s="1"/>
      <c r="HR227" s="1"/>
      <c r="HS227" s="1"/>
      <c r="HT227" s="1"/>
      <c r="HU227" s="1"/>
      <c r="HV227" s="1"/>
      <c r="HW227" s="1"/>
      <c r="HX227" s="1"/>
      <c r="HY227" s="1"/>
      <c r="HZ227" s="1"/>
      <c r="IA227" s="1"/>
      <c r="IB227" s="1"/>
      <c r="IC227" s="1"/>
      <c r="ID227" s="1"/>
      <c r="IE227" s="1"/>
      <c r="IF227" s="1"/>
      <c r="IG227" s="1"/>
      <c r="IH227" s="1"/>
      <c r="II227" s="1"/>
      <c r="IJ227" s="1"/>
      <c r="IK227" s="1"/>
      <c r="IL227" s="1"/>
      <c r="IM227" s="1"/>
      <c r="IN227" s="1"/>
      <c r="IO227" s="1"/>
      <c r="IP227" s="1"/>
      <c r="IQ227" s="1"/>
      <c r="IR227" s="1"/>
      <c r="IS227" s="1"/>
      <c r="IT227" s="1"/>
      <c r="IU227" s="1"/>
      <c r="IV227" s="1"/>
      <c r="IW227" s="1"/>
      <c r="IX227" s="1"/>
      <c r="IY227" s="1"/>
      <c r="IZ227" s="1"/>
      <c r="JA227" s="1"/>
      <c r="JB227" s="1"/>
      <c r="JC227" s="1"/>
      <c r="JD227" s="1"/>
      <c r="JE227" s="1"/>
      <c r="JF227" s="1"/>
      <c r="JG227" s="1"/>
      <c r="JH227" s="1"/>
      <c r="JI227" s="1"/>
      <c r="JJ227" s="1"/>
      <c r="JK227" s="1"/>
      <c r="JL227" s="1"/>
      <c r="JM227" s="1"/>
      <c r="JN227" s="1"/>
      <c r="JO227" s="1"/>
      <c r="JP227" s="1"/>
      <c r="JQ227" s="1"/>
      <c r="JR227" s="1"/>
      <c r="JS227" s="1"/>
      <c r="JT227" s="1"/>
      <c r="JU227" s="1"/>
      <c r="JV227" s="1"/>
      <c r="JW227" s="1"/>
      <c r="JX227" s="1"/>
      <c r="JY227" s="1"/>
      <c r="JZ227" s="1"/>
      <c r="KA227" s="1"/>
      <c r="KB227" s="1"/>
      <c r="KC227" s="1"/>
      <c r="KD227" s="1"/>
      <c r="KE227" s="1"/>
      <c r="KF227" s="1"/>
      <c r="KG227" s="1"/>
      <c r="KH227" s="1"/>
      <c r="KI227" s="1"/>
      <c r="KJ227" s="1"/>
      <c r="KK227" s="1"/>
      <c r="KL227" s="1"/>
      <c r="KM227" s="1"/>
      <c r="KN227" s="1"/>
      <c r="KO227" s="1"/>
      <c r="KP227" s="1"/>
      <c r="KQ227" s="1"/>
      <c r="KR227" s="1"/>
      <c r="KS227" s="1"/>
      <c r="KT227" s="1"/>
      <c r="KU227" s="1"/>
      <c r="KV227" s="1"/>
      <c r="KW227" s="1"/>
      <c r="KX227" s="1"/>
      <c r="KY227" s="1"/>
      <c r="KZ227" s="1"/>
      <c r="LA227" s="1"/>
      <c r="LB227" s="1"/>
      <c r="LC227" s="1"/>
      <c r="LD227" s="1"/>
      <c r="LE227" s="1"/>
      <c r="LF227" s="1"/>
      <c r="LG227" s="1"/>
      <c r="LH227" s="1"/>
      <c r="LI227" s="1"/>
      <c r="LJ227" s="1"/>
      <c r="LK227" s="1"/>
      <c r="LL227" s="1"/>
      <c r="LM227" s="1"/>
      <c r="LN227" s="1"/>
      <c r="LO227" s="1"/>
      <c r="LP227" s="1"/>
      <c r="LQ227" s="1"/>
      <c r="LR227" s="1"/>
      <c r="LS227" s="1"/>
      <c r="LT227" s="1"/>
      <c r="LU227" s="1"/>
      <c r="LV227" s="1"/>
      <c r="LW227" s="1"/>
      <c r="LX227" s="1"/>
      <c r="LY227" s="1"/>
      <c r="LZ227" s="1"/>
      <c r="MA227" s="1"/>
      <c r="MB227" s="1"/>
      <c r="MC227" s="1"/>
      <c r="MD227" s="1"/>
      <c r="ME227" s="1"/>
      <c r="MF227" s="1"/>
      <c r="MG227" s="1"/>
      <c r="MH227" s="1"/>
      <c r="MI227" s="1"/>
      <c r="MJ227" s="1"/>
      <c r="MK227" s="1"/>
      <c r="ML227" s="1"/>
      <c r="MM227" s="1"/>
      <c r="MN227" s="1"/>
      <c r="MO227" s="1"/>
      <c r="MP227" s="1"/>
      <c r="MQ227" s="1"/>
      <c r="MR227" s="1"/>
      <c r="MS227" s="1"/>
      <c r="MT227" s="1"/>
      <c r="MU227" s="1"/>
      <c r="MV227" s="1"/>
      <c r="MW227" s="1"/>
      <c r="MX227" s="1"/>
      <c r="MY227" s="1"/>
      <c r="MZ227" s="1"/>
      <c r="NA227" s="1"/>
      <c r="NB227" s="1"/>
      <c r="NC227" s="1"/>
      <c r="ND227" s="1"/>
      <c r="NE227" s="1"/>
      <c r="NF227" s="1"/>
      <c r="NG227" s="1"/>
      <c r="NH227" s="1"/>
      <c r="NI227" s="1"/>
      <c r="NJ227" s="1"/>
      <c r="NK227" s="1"/>
      <c r="NL227" s="1"/>
      <c r="NM227" s="1"/>
      <c r="NN227" s="1"/>
      <c r="NO227" s="1"/>
      <c r="NP227" s="1"/>
      <c r="NQ227" s="1"/>
      <c r="NR227" s="1"/>
      <c r="NS227" s="1"/>
      <c r="NT227" s="1"/>
      <c r="NU227" s="1"/>
      <c r="NV227" s="1"/>
      <c r="NW227" s="1"/>
      <c r="NX227" s="1"/>
      <c r="NY227" s="1"/>
      <c r="NZ227" s="1"/>
      <c r="OA227" s="1"/>
      <c r="OB227" s="1"/>
      <c r="OC227" s="1"/>
      <c r="OD227" s="1"/>
      <c r="OE227" s="1"/>
      <c r="OF227" s="1"/>
      <c r="OG227" s="1"/>
      <c r="OH227" s="1"/>
      <c r="OI227" s="1"/>
      <c r="OJ227" s="1"/>
      <c r="OK227" s="1"/>
      <c r="OL227" s="1"/>
      <c r="OM227" s="1"/>
      <c r="ON227" s="1"/>
      <c r="OO227" s="1"/>
      <c r="OP227" s="1"/>
      <c r="OQ227" s="1"/>
      <c r="OR227" s="1"/>
      <c r="OS227" s="1"/>
      <c r="OT227" s="1"/>
      <c r="OU227" s="1"/>
      <c r="OV227" s="1"/>
      <c r="OW227" s="1"/>
      <c r="OX227" s="1"/>
      <c r="OY227" s="1"/>
      <c r="OZ227" s="1"/>
      <c r="PA227" s="1"/>
      <c r="PB227" s="1"/>
      <c r="PC227" s="1"/>
      <c r="PD227" s="1"/>
      <c r="PE227" s="1"/>
      <c r="PF227" s="1"/>
      <c r="PG227" s="1"/>
      <c r="PH227" s="1"/>
      <c r="PI227" s="1"/>
      <c r="PJ227" s="1"/>
      <c r="PK227" s="1"/>
      <c r="PL227" s="1"/>
      <c r="PM227" s="1"/>
      <c r="PN227" s="1"/>
      <c r="PO227" s="1"/>
      <c r="PP227" s="1"/>
      <c r="PQ227" s="1"/>
      <c r="PR227" s="1"/>
      <c r="PS227" s="1"/>
      <c r="PT227" s="1"/>
      <c r="PU227" s="1"/>
      <c r="PV227" s="1"/>
      <c r="PW227" s="1"/>
      <c r="PX227" s="1"/>
      <c r="PY227" s="1"/>
      <c r="PZ227" s="1"/>
      <c r="QA227" s="1"/>
      <c r="QB227" s="1"/>
      <c r="QC227" s="1"/>
      <c r="QD227" s="1"/>
      <c r="QE227" s="1"/>
      <c r="QF227" s="1"/>
      <c r="QG227" s="1"/>
      <c r="QH227" s="1"/>
      <c r="QI227" s="1"/>
      <c r="QJ227" s="1"/>
      <c r="QK227" s="1"/>
      <c r="QL227" s="1"/>
      <c r="QM227" s="1"/>
      <c r="QN227" s="1"/>
      <c r="QO227" s="1"/>
      <c r="QP227" s="1"/>
      <c r="QQ227" s="1"/>
      <c r="QR227" s="1"/>
      <c r="QS227" s="1"/>
      <c r="QT227" s="1"/>
      <c r="QU227" s="1"/>
      <c r="QV227" s="1"/>
      <c r="QW227" s="1"/>
      <c r="QX227" s="1"/>
      <c r="QY227" s="1"/>
      <c r="QZ227" s="1"/>
      <c r="RA227" s="1"/>
      <c r="RB227" s="1"/>
      <c r="RC227" s="1"/>
      <c r="RD227" s="1"/>
      <c r="RE227" s="1"/>
      <c r="RF227" s="1"/>
      <c r="RG227" s="1"/>
      <c r="RH227" s="1"/>
      <c r="RI227" s="1"/>
      <c r="RJ227" s="1"/>
      <c r="RK227" s="1"/>
      <c r="RL227" s="1"/>
      <c r="RM227" s="1"/>
      <c r="RN227" s="1"/>
      <c r="RO227" s="1"/>
      <c r="RP227" s="1"/>
      <c r="RQ227" s="1"/>
      <c r="RR227" s="1"/>
      <c r="RS227" s="1"/>
      <c r="RT227" s="1"/>
      <c r="RU227" s="1"/>
      <c r="RV227" s="1"/>
      <c r="RW227" s="1"/>
      <c r="RX227" s="1"/>
      <c r="RY227" s="1"/>
      <c r="RZ227" s="1"/>
      <c r="SA227" s="1"/>
      <c r="SB227" s="1"/>
      <c r="SC227" s="1"/>
      <c r="SD227" s="1"/>
      <c r="SE227" s="1"/>
      <c r="SF227" s="1"/>
      <c r="SG227" s="1"/>
      <c r="SH227" s="1"/>
      <c r="SI227" s="1"/>
      <c r="SJ227" s="1"/>
      <c r="SK227" s="1"/>
      <c r="SL227" s="1"/>
      <c r="SM227" s="1"/>
      <c r="SN227" s="1"/>
      <c r="SO227" s="1"/>
      <c r="SP227" s="1"/>
      <c r="SQ227" s="1"/>
      <c r="SR227" s="1"/>
      <c r="SS227" s="1"/>
      <c r="ST227" s="1"/>
      <c r="SU227" s="1"/>
      <c r="SV227" s="1"/>
      <c r="SW227" s="1"/>
      <c r="SX227" s="1"/>
      <c r="SY227" s="1"/>
      <c r="SZ227" s="1"/>
      <c r="TA227" s="1"/>
      <c r="TB227" s="1"/>
      <c r="TC227" s="1"/>
      <c r="TD227" s="1"/>
      <c r="TE227" s="1"/>
      <c r="TF227" s="1"/>
      <c r="TG227" s="1"/>
      <c r="TH227" s="1"/>
      <c r="TI227" s="1"/>
      <c r="TJ227" s="1"/>
      <c r="TK227" s="1"/>
      <c r="TL227" s="1"/>
      <c r="TM227" s="1"/>
      <c r="TN227" s="1"/>
      <c r="TO227" s="1"/>
      <c r="TP227" s="1"/>
      <c r="TQ227" s="1"/>
      <c r="TR227" s="1"/>
      <c r="TS227" s="1"/>
      <c r="TT227" s="1"/>
      <c r="TU227" s="1"/>
      <c r="TV227" s="1"/>
      <c r="TW227" s="1"/>
      <c r="TX227" s="1"/>
      <c r="TY227" s="1"/>
      <c r="TZ227" s="1"/>
      <c r="UA227" s="1"/>
      <c r="UB227" s="1"/>
      <c r="UC227" s="1"/>
      <c r="UD227" s="1"/>
      <c r="UE227" s="1"/>
      <c r="UF227" s="1"/>
      <c r="UG227" s="1"/>
      <c r="UH227" s="1"/>
      <c r="UI227" s="1"/>
      <c r="UJ227" s="1"/>
      <c r="UK227" s="1"/>
      <c r="UL227" s="1"/>
      <c r="UM227" s="1"/>
      <c r="UN227" s="1"/>
      <c r="UO227" s="1"/>
      <c r="UP227" s="1"/>
      <c r="UQ227" s="1"/>
      <c r="UR227" s="1"/>
      <c r="US227" s="1"/>
      <c r="UT227" s="1"/>
      <c r="UU227" s="1"/>
      <c r="UV227" s="1"/>
      <c r="UW227" s="1"/>
      <c r="UX227" s="1"/>
      <c r="UY227" s="1"/>
      <c r="UZ227" s="1"/>
      <c r="VA227" s="1"/>
      <c r="VB227" s="1"/>
      <c r="VC227" s="1"/>
      <c r="VD227" s="1"/>
      <c r="VE227" s="1"/>
      <c r="VF227" s="1"/>
      <c r="VG227" s="1"/>
      <c r="VH227" s="1"/>
      <c r="VI227" s="1"/>
      <c r="VJ227" s="1"/>
      <c r="VK227" s="1"/>
      <c r="VL227" s="1"/>
      <c r="VM227" s="1"/>
      <c r="VN227" s="1"/>
      <c r="VO227" s="1"/>
      <c r="VP227" s="1"/>
      <c r="VQ227" s="1"/>
      <c r="VR227" s="1"/>
      <c r="VS227" s="1"/>
      <c r="VT227" s="1"/>
      <c r="VU227" s="1"/>
      <c r="VV227" s="1"/>
      <c r="VW227" s="1"/>
      <c r="VX227" s="1"/>
      <c r="VY227" s="1"/>
      <c r="VZ227" s="1"/>
      <c r="WA227" s="1"/>
      <c r="WB227" s="1"/>
      <c r="WC227" s="1"/>
      <c r="WD227" s="1"/>
      <c r="WE227" s="1"/>
      <c r="WF227" s="1"/>
      <c r="WG227" s="1"/>
      <c r="WH227" s="1"/>
      <c r="WI227" s="1"/>
      <c r="WJ227" s="1"/>
      <c r="WK227" s="1"/>
      <c r="WL227" s="1"/>
      <c r="WM227" s="1"/>
      <c r="WN227" s="1"/>
      <c r="WO227" s="1"/>
      <c r="WP227" s="1"/>
      <c r="WQ227" s="1"/>
      <c r="WR227" s="1"/>
      <c r="WS227" s="1"/>
      <c r="WT227" s="1"/>
      <c r="WU227" s="1"/>
      <c r="WV227" s="1"/>
      <c r="WW227" s="1"/>
      <c r="WX227" s="1"/>
      <c r="WY227" s="1"/>
      <c r="WZ227" s="1"/>
      <c r="XA227" s="1"/>
      <c r="XB227" s="1"/>
      <c r="XC227" s="1"/>
      <c r="XD227" s="1"/>
      <c r="XE227" s="1"/>
      <c r="XF227" s="1"/>
      <c r="XG227" s="1"/>
      <c r="XH227" s="1"/>
      <c r="XI227" s="1"/>
      <c r="XJ227" s="1"/>
      <c r="XK227" s="1"/>
      <c r="XL227" s="1"/>
      <c r="XM227" s="1"/>
      <c r="XN227" s="1"/>
      <c r="XO227" s="1"/>
      <c r="XP227" s="1"/>
      <c r="XQ227" s="1"/>
      <c r="XR227" s="1"/>
      <c r="XS227" s="1"/>
      <c r="XT227" s="1"/>
      <c r="XU227" s="1"/>
      <c r="XV227" s="1"/>
      <c r="XW227" s="1"/>
      <c r="XX227" s="1"/>
      <c r="XY227" s="1"/>
      <c r="XZ227" s="1"/>
      <c r="YA227" s="1"/>
      <c r="YB227" s="1"/>
      <c r="YC227" s="1"/>
      <c r="YD227" s="1"/>
      <c r="YE227" s="1"/>
      <c r="YF227" s="1"/>
      <c r="YG227" s="1"/>
      <c r="YH227" s="1"/>
      <c r="YI227" s="1"/>
      <c r="YJ227" s="1"/>
      <c r="YK227" s="1"/>
      <c r="YL227" s="1"/>
      <c r="YM227" s="1"/>
      <c r="YN227" s="1"/>
      <c r="YO227" s="1"/>
      <c r="YP227" s="1"/>
      <c r="YQ227" s="1"/>
      <c r="YR227" s="1"/>
      <c r="YS227" s="1"/>
      <c r="YT227" s="1"/>
      <c r="YU227" s="1"/>
      <c r="YV227" s="1"/>
      <c r="YW227" s="1"/>
      <c r="YX227" s="1"/>
      <c r="YY227" s="1"/>
      <c r="YZ227" s="1"/>
      <c r="ZA227" s="1"/>
      <c r="ZB227" s="1"/>
      <c r="ZC227" s="1"/>
      <c r="ZD227" s="1"/>
      <c r="ZE227" s="1"/>
      <c r="ZF227" s="1"/>
      <c r="ZG227" s="1"/>
      <c r="ZH227" s="1"/>
      <c r="ZI227" s="1"/>
      <c r="ZJ227" s="1"/>
      <c r="ZK227" s="1"/>
      <c r="ZL227" s="1"/>
      <c r="ZM227" s="1"/>
      <c r="ZN227" s="1"/>
      <c r="ZO227" s="1"/>
      <c r="ZP227" s="1"/>
      <c r="ZQ227" s="1"/>
      <c r="ZR227" s="1"/>
      <c r="ZS227" s="1"/>
      <c r="ZT227" s="1"/>
      <c r="ZU227" s="1"/>
      <c r="ZV227" s="1"/>
      <c r="ZW227" s="1"/>
      <c r="ZX227" s="1"/>
      <c r="ZY227" s="1"/>
      <c r="ZZ227" s="1"/>
      <c r="AAA227" s="1"/>
      <c r="AAB227" s="1"/>
      <c r="AAC227" s="1"/>
      <c r="AAD227" s="1"/>
      <c r="AAE227" s="1"/>
      <c r="AAF227" s="1"/>
      <c r="AAG227" s="1"/>
      <c r="AAH227" s="1"/>
      <c r="AAI227" s="1"/>
      <c r="AAJ227" s="1"/>
      <c r="AAK227" s="1"/>
      <c r="AAL227" s="1"/>
      <c r="AAM227" s="1"/>
      <c r="AAN227" s="1"/>
      <c r="AAO227" s="1"/>
      <c r="AAP227" s="1"/>
      <c r="AAQ227" s="1"/>
      <c r="AAR227" s="1"/>
      <c r="AAS227" s="1"/>
      <c r="AAT227" s="1"/>
      <c r="AAU227" s="1"/>
      <c r="AAV227" s="1"/>
      <c r="AAW227" s="1"/>
      <c r="AAX227" s="1"/>
      <c r="AAY227" s="1"/>
      <c r="AAZ227" s="1"/>
      <c r="ABA227" s="1"/>
      <c r="ABB227" s="1"/>
      <c r="ABC227" s="1"/>
      <c r="ABD227" s="1"/>
      <c r="ABE227" s="1"/>
      <c r="ABF227" s="1"/>
      <c r="ABG227" s="1"/>
      <c r="ABH227" s="1"/>
      <c r="ABI227" s="1"/>
      <c r="ABJ227" s="1"/>
      <c r="ABK227" s="1"/>
      <c r="ABL227" s="1"/>
      <c r="ABM227" s="1"/>
      <c r="ABN227" s="1"/>
      <c r="ABO227" s="1"/>
      <c r="ABP227" s="1"/>
      <c r="ABQ227" s="1"/>
      <c r="ABR227" s="1"/>
      <c r="ABS227" s="1"/>
      <c r="ABT227" s="1"/>
      <c r="ABU227" s="1"/>
      <c r="ABV227" s="1"/>
      <c r="ABW227" s="1"/>
      <c r="ABX227" s="1"/>
      <c r="ABY227" s="1"/>
      <c r="ABZ227" s="1"/>
      <c r="ACA227" s="1"/>
      <c r="ACB227" s="1"/>
      <c r="ACC227" s="1"/>
      <c r="ACD227" s="1"/>
      <c r="ACE227" s="1"/>
      <c r="ACF227" s="1"/>
      <c r="ACG227" s="1"/>
      <c r="ACH227" s="1"/>
      <c r="ACI227" s="1"/>
      <c r="ACJ227" s="1"/>
      <c r="ACK227" s="1"/>
      <c r="ACL227" s="1"/>
      <c r="ACM227" s="1"/>
      <c r="ACN227" s="1"/>
      <c r="ACO227" s="1"/>
      <c r="ACP227" s="1"/>
      <c r="ACQ227" s="1"/>
      <c r="ACR227" s="1"/>
      <c r="ACS227" s="1"/>
      <c r="ACT227" s="1"/>
      <c r="ACU227" s="1"/>
      <c r="ACV227" s="1"/>
      <c r="ACW227" s="1"/>
      <c r="ACX227" s="1"/>
      <c r="ACY227" s="1"/>
      <c r="ACZ227" s="1"/>
      <c r="ADA227" s="1"/>
    </row>
    <row r="228" spans="1:781" s="76" customFormat="1" ht="24" x14ac:dyDescent="0.3">
      <c r="A228" s="42">
        <v>2</v>
      </c>
      <c r="B228" s="21" t="s">
        <v>708</v>
      </c>
      <c r="C228" s="22" t="s">
        <v>147</v>
      </c>
      <c r="D228" s="23" t="s">
        <v>709</v>
      </c>
      <c r="E228" s="23" t="s">
        <v>710</v>
      </c>
      <c r="F228" s="23">
        <v>30</v>
      </c>
      <c r="G228" s="74"/>
      <c r="H228" s="23">
        <v>1</v>
      </c>
      <c r="I228" s="23" t="s">
        <v>41</v>
      </c>
      <c r="J228" s="23" t="s">
        <v>47</v>
      </c>
      <c r="K228" s="25">
        <v>1986</v>
      </c>
      <c r="L228" s="83">
        <v>31533</v>
      </c>
      <c r="M228" s="27">
        <v>100000</v>
      </c>
      <c r="N228" s="28">
        <v>12</v>
      </c>
      <c r="O228" s="28">
        <v>7</v>
      </c>
      <c r="P228" s="29" t="s">
        <v>528</v>
      </c>
      <c r="Q228" s="30" t="s">
        <v>711</v>
      </c>
      <c r="R228" s="31" t="s">
        <v>424</v>
      </c>
      <c r="S228" s="32" t="str">
        <f t="shared" si="41"/>
        <v>Fe</v>
      </c>
      <c r="T228" s="33"/>
      <c r="U228" s="33"/>
      <c r="V228" s="33"/>
      <c r="W228" s="33"/>
      <c r="X228" s="33"/>
      <c r="Y228" s="33"/>
      <c r="Z228" s="33"/>
      <c r="AA228" s="1"/>
      <c r="AB228" s="34">
        <f t="shared" si="52"/>
        <v>5.2724457241256045E-2</v>
      </c>
      <c r="AC228" s="34">
        <f t="shared" si="43"/>
        <v>0.30769230769230771</v>
      </c>
      <c r="AD228" s="34">
        <f t="shared" si="44"/>
        <v>0.5</v>
      </c>
      <c r="AE228" s="34">
        <f t="shared" si="45"/>
        <v>0.86041676493356378</v>
      </c>
      <c r="AF228" s="35"/>
      <c r="AG228" s="35">
        <f t="shared" si="49"/>
        <v>0</v>
      </c>
      <c r="AH228" s="35">
        <f t="shared" si="50"/>
        <v>0.86041676493356378</v>
      </c>
      <c r="AI228" s="35">
        <f t="shared" si="51"/>
        <v>0</v>
      </c>
      <c r="AK228" s="1"/>
      <c r="AL228" s="1"/>
      <c r="AM228" s="1"/>
      <c r="AN228" s="1"/>
      <c r="AO228" s="1"/>
      <c r="AP228" s="1"/>
      <c r="AQ228" s="1"/>
      <c r="AR228" s="1"/>
      <c r="AS228" s="1"/>
      <c r="AT228" s="1"/>
      <c r="AU228" s="1"/>
      <c r="AV228" s="1"/>
      <c r="AW228" s="1"/>
      <c r="AX228" s="1"/>
      <c r="AY228" s="1"/>
      <c r="AZ228" s="1"/>
      <c r="BA228" s="1"/>
      <c r="BB228" s="1"/>
      <c r="BC228" s="1"/>
      <c r="BD228" s="1"/>
      <c r="BE228" s="1"/>
      <c r="BF228" s="1"/>
      <c r="BG228" s="1"/>
      <c r="BH228" s="1"/>
      <c r="BI228" s="1"/>
      <c r="BJ228" s="1"/>
      <c r="BK228" s="1"/>
      <c r="BL228" s="1"/>
      <c r="BM228" s="1"/>
      <c r="BN228" s="1"/>
      <c r="BO228" s="1"/>
      <c r="BP228" s="1"/>
      <c r="BQ228" s="1"/>
      <c r="BR228" s="1"/>
      <c r="BS228" s="1"/>
      <c r="BT228" s="1"/>
      <c r="BU228" s="1"/>
      <c r="BV228" s="1"/>
      <c r="BW228" s="1"/>
      <c r="BX228" s="1"/>
      <c r="BY228" s="1"/>
      <c r="BZ228" s="1"/>
      <c r="CA228" s="1"/>
      <c r="CB228" s="1"/>
      <c r="CC228" s="1"/>
      <c r="CD228" s="1"/>
      <c r="CE228" s="1"/>
      <c r="CF228" s="1"/>
      <c r="CG228" s="1"/>
      <c r="CH228" s="1"/>
      <c r="CI228" s="1"/>
      <c r="CJ228" s="1"/>
      <c r="CK228" s="1"/>
      <c r="CL228" s="1"/>
      <c r="CM228" s="1"/>
      <c r="CN228" s="1"/>
      <c r="CO228" s="1"/>
      <c r="CP228" s="1"/>
      <c r="CQ228" s="1"/>
      <c r="CR228" s="1"/>
      <c r="CS228" s="1"/>
      <c r="CT228" s="1"/>
      <c r="CU228" s="1"/>
      <c r="CV228" s="1"/>
      <c r="CW228" s="1"/>
      <c r="CX228" s="1"/>
      <c r="CY228" s="1"/>
      <c r="CZ228" s="1"/>
      <c r="DA228" s="1"/>
      <c r="DB228" s="1"/>
      <c r="DC228" s="1"/>
      <c r="DD228" s="1"/>
      <c r="DE228" s="1"/>
      <c r="DF228" s="1"/>
      <c r="DG228" s="1"/>
      <c r="DH228" s="1"/>
      <c r="DI228" s="1"/>
      <c r="DJ228" s="1"/>
      <c r="DK228" s="1"/>
      <c r="DL228" s="1"/>
      <c r="DM228" s="1"/>
      <c r="DN228" s="1"/>
      <c r="DO228" s="1"/>
      <c r="DP228" s="1"/>
      <c r="DQ228" s="1"/>
      <c r="DR228" s="1"/>
      <c r="DS228" s="1"/>
      <c r="DT228" s="1"/>
      <c r="DU228" s="1"/>
      <c r="DV228" s="1"/>
      <c r="DW228" s="1"/>
      <c r="DX228" s="1"/>
      <c r="DY228" s="1"/>
      <c r="DZ228" s="1"/>
      <c r="EA228" s="1"/>
      <c r="EB228" s="1"/>
      <c r="EC228" s="1"/>
      <c r="ED228" s="1"/>
      <c r="EE228" s="1"/>
      <c r="EF228" s="1"/>
      <c r="EG228" s="1"/>
      <c r="EH228" s="1"/>
      <c r="EI228" s="1"/>
      <c r="EJ228" s="1"/>
      <c r="EK228" s="1"/>
      <c r="EL228" s="1"/>
      <c r="EM228" s="1"/>
      <c r="EN228" s="1"/>
      <c r="EO228" s="1"/>
      <c r="EP228" s="1"/>
      <c r="EQ228" s="1"/>
      <c r="ER228" s="1"/>
      <c r="ES228" s="1"/>
      <c r="ET228" s="1"/>
      <c r="EU228" s="1"/>
      <c r="EV228" s="1"/>
      <c r="EW228" s="1"/>
      <c r="EX228" s="1"/>
      <c r="EY228" s="1"/>
      <c r="EZ228" s="1"/>
      <c r="FA228" s="1"/>
      <c r="FB228" s="1"/>
      <c r="FC228" s="1"/>
      <c r="FD228" s="1"/>
      <c r="FE228" s="1"/>
      <c r="FF228" s="1"/>
      <c r="FG228" s="1"/>
      <c r="FH228" s="1"/>
      <c r="FI228" s="1"/>
      <c r="FJ228" s="1"/>
      <c r="FK228" s="1"/>
      <c r="FL228" s="1"/>
      <c r="FM228" s="1"/>
      <c r="FN228" s="1"/>
      <c r="FO228" s="1"/>
      <c r="FP228" s="1"/>
      <c r="FQ228" s="1"/>
      <c r="FR228" s="1"/>
      <c r="FS228" s="1"/>
      <c r="FT228" s="1"/>
      <c r="FU228" s="1"/>
      <c r="FV228" s="1"/>
      <c r="FW228" s="1"/>
      <c r="FX228" s="1"/>
      <c r="FY228" s="1"/>
      <c r="FZ228" s="1"/>
      <c r="GA228" s="1"/>
      <c r="GB228" s="1"/>
      <c r="GC228" s="1"/>
      <c r="GD228" s="1"/>
      <c r="GE228" s="1"/>
      <c r="GF228" s="1"/>
      <c r="GG228" s="1"/>
      <c r="GH228" s="1"/>
      <c r="GI228" s="1"/>
      <c r="GJ228" s="1"/>
      <c r="GK228" s="1"/>
      <c r="GL228" s="1"/>
      <c r="GM228" s="1"/>
      <c r="GN228" s="1"/>
      <c r="GO228" s="1"/>
      <c r="GP228" s="1"/>
      <c r="GQ228" s="1"/>
      <c r="GR228" s="1"/>
      <c r="GS228" s="1"/>
      <c r="GT228" s="1"/>
      <c r="GU228" s="1"/>
      <c r="GV228" s="1"/>
      <c r="GW228" s="1"/>
      <c r="GX228" s="1"/>
      <c r="GY228" s="1"/>
      <c r="GZ228" s="1"/>
      <c r="HA228" s="1"/>
      <c r="HB228" s="1"/>
      <c r="HC228" s="1"/>
      <c r="HD228" s="1"/>
      <c r="HE228" s="1"/>
      <c r="HF228" s="1"/>
      <c r="HG228" s="1"/>
      <c r="HH228" s="1"/>
      <c r="HI228" s="1"/>
      <c r="HJ228" s="1"/>
      <c r="HK228" s="1"/>
      <c r="HL228" s="1"/>
      <c r="HM228" s="1"/>
      <c r="HN228" s="1"/>
      <c r="HO228" s="1"/>
      <c r="HP228" s="1"/>
      <c r="HQ228" s="1"/>
      <c r="HR228" s="1"/>
      <c r="HS228" s="1"/>
      <c r="HT228" s="1"/>
      <c r="HU228" s="1"/>
      <c r="HV228" s="1"/>
      <c r="HW228" s="1"/>
      <c r="HX228" s="1"/>
      <c r="HY228" s="1"/>
      <c r="HZ228" s="1"/>
      <c r="IA228" s="1"/>
      <c r="IB228" s="1"/>
      <c r="IC228" s="1"/>
      <c r="ID228" s="1"/>
      <c r="IE228" s="1"/>
      <c r="IF228" s="1"/>
      <c r="IG228" s="1"/>
      <c r="IH228" s="1"/>
      <c r="II228" s="1"/>
      <c r="IJ228" s="1"/>
      <c r="IK228" s="1"/>
      <c r="IL228" s="1"/>
      <c r="IM228" s="1"/>
      <c r="IN228" s="1"/>
      <c r="IO228" s="1"/>
      <c r="IP228" s="1"/>
      <c r="IQ228" s="1"/>
      <c r="IR228" s="1"/>
      <c r="IS228" s="1"/>
      <c r="IT228" s="1"/>
      <c r="IU228" s="1"/>
      <c r="IV228" s="1"/>
      <c r="IW228" s="1"/>
      <c r="IX228" s="1"/>
      <c r="IY228" s="1"/>
      <c r="IZ228" s="1"/>
      <c r="JA228" s="1"/>
      <c r="JB228" s="1"/>
      <c r="JC228" s="1"/>
      <c r="JD228" s="1"/>
      <c r="JE228" s="1"/>
      <c r="JF228" s="1"/>
      <c r="JG228" s="1"/>
      <c r="JH228" s="1"/>
      <c r="JI228" s="1"/>
      <c r="JJ228" s="1"/>
      <c r="JK228" s="1"/>
      <c r="JL228" s="1"/>
      <c r="JM228" s="1"/>
      <c r="JN228" s="1"/>
      <c r="JO228" s="1"/>
      <c r="JP228" s="1"/>
      <c r="JQ228" s="1"/>
      <c r="JR228" s="1"/>
      <c r="JS228" s="1"/>
      <c r="JT228" s="1"/>
      <c r="JU228" s="1"/>
      <c r="JV228" s="1"/>
      <c r="JW228" s="1"/>
      <c r="JX228" s="1"/>
      <c r="JY228" s="1"/>
      <c r="JZ228" s="1"/>
      <c r="KA228" s="1"/>
      <c r="KB228" s="1"/>
      <c r="KC228" s="1"/>
      <c r="KD228" s="1"/>
      <c r="KE228" s="1"/>
      <c r="KF228" s="1"/>
      <c r="KG228" s="1"/>
      <c r="KH228" s="1"/>
      <c r="KI228" s="1"/>
      <c r="KJ228" s="1"/>
      <c r="KK228" s="1"/>
      <c r="KL228" s="1"/>
      <c r="KM228" s="1"/>
      <c r="KN228" s="1"/>
      <c r="KO228" s="1"/>
      <c r="KP228" s="1"/>
      <c r="KQ228" s="1"/>
      <c r="KR228" s="1"/>
      <c r="KS228" s="1"/>
      <c r="KT228" s="1"/>
      <c r="KU228" s="1"/>
      <c r="KV228" s="1"/>
      <c r="KW228" s="1"/>
      <c r="KX228" s="1"/>
      <c r="KY228" s="1"/>
      <c r="KZ228" s="1"/>
      <c r="LA228" s="1"/>
      <c r="LB228" s="1"/>
      <c r="LC228" s="1"/>
      <c r="LD228" s="1"/>
      <c r="LE228" s="1"/>
      <c r="LF228" s="1"/>
      <c r="LG228" s="1"/>
      <c r="LH228" s="1"/>
      <c r="LI228" s="1"/>
      <c r="LJ228" s="1"/>
      <c r="LK228" s="1"/>
      <c r="LL228" s="1"/>
      <c r="LM228" s="1"/>
      <c r="LN228" s="1"/>
      <c r="LO228" s="1"/>
      <c r="LP228" s="1"/>
      <c r="LQ228" s="1"/>
      <c r="LR228" s="1"/>
      <c r="LS228" s="1"/>
      <c r="LT228" s="1"/>
      <c r="LU228" s="1"/>
      <c r="LV228" s="1"/>
      <c r="LW228" s="1"/>
      <c r="LX228" s="1"/>
      <c r="LY228" s="1"/>
      <c r="LZ228" s="1"/>
      <c r="MA228" s="1"/>
      <c r="MB228" s="1"/>
      <c r="MC228" s="1"/>
      <c r="MD228" s="1"/>
      <c r="ME228" s="1"/>
      <c r="MF228" s="1"/>
      <c r="MG228" s="1"/>
      <c r="MH228" s="1"/>
      <c r="MI228" s="1"/>
      <c r="MJ228" s="1"/>
      <c r="MK228" s="1"/>
      <c r="ML228" s="1"/>
      <c r="MM228" s="1"/>
      <c r="MN228" s="1"/>
      <c r="MO228" s="1"/>
      <c r="MP228" s="1"/>
      <c r="MQ228" s="1"/>
      <c r="MR228" s="1"/>
      <c r="MS228" s="1"/>
      <c r="MT228" s="1"/>
      <c r="MU228" s="1"/>
      <c r="MV228" s="1"/>
      <c r="MW228" s="1"/>
      <c r="MX228" s="1"/>
      <c r="MY228" s="1"/>
      <c r="MZ228" s="1"/>
      <c r="NA228" s="1"/>
      <c r="NB228" s="1"/>
      <c r="NC228" s="1"/>
      <c r="ND228" s="1"/>
      <c r="NE228" s="1"/>
      <c r="NF228" s="1"/>
      <c r="NG228" s="1"/>
      <c r="NH228" s="1"/>
      <c r="NI228" s="1"/>
      <c r="NJ228" s="1"/>
      <c r="NK228" s="1"/>
      <c r="NL228" s="1"/>
      <c r="NM228" s="1"/>
      <c r="NN228" s="1"/>
      <c r="NO228" s="1"/>
      <c r="NP228" s="1"/>
      <c r="NQ228" s="1"/>
      <c r="NR228" s="1"/>
      <c r="NS228" s="1"/>
      <c r="NT228" s="1"/>
      <c r="NU228" s="1"/>
      <c r="NV228" s="1"/>
      <c r="NW228" s="1"/>
      <c r="NX228" s="1"/>
      <c r="NY228" s="1"/>
      <c r="NZ228" s="1"/>
      <c r="OA228" s="1"/>
      <c r="OB228" s="1"/>
      <c r="OC228" s="1"/>
      <c r="OD228" s="1"/>
      <c r="OE228" s="1"/>
      <c r="OF228" s="1"/>
      <c r="OG228" s="1"/>
      <c r="OH228" s="1"/>
      <c r="OI228" s="1"/>
      <c r="OJ228" s="1"/>
      <c r="OK228" s="1"/>
      <c r="OL228" s="1"/>
      <c r="OM228" s="1"/>
      <c r="ON228" s="1"/>
      <c r="OO228" s="1"/>
      <c r="OP228" s="1"/>
      <c r="OQ228" s="1"/>
      <c r="OR228" s="1"/>
      <c r="OS228" s="1"/>
      <c r="OT228" s="1"/>
      <c r="OU228" s="1"/>
      <c r="OV228" s="1"/>
      <c r="OW228" s="1"/>
      <c r="OX228" s="1"/>
      <c r="OY228" s="1"/>
      <c r="OZ228" s="1"/>
      <c r="PA228" s="1"/>
      <c r="PB228" s="1"/>
      <c r="PC228" s="1"/>
      <c r="PD228" s="1"/>
      <c r="PE228" s="1"/>
      <c r="PF228" s="1"/>
      <c r="PG228" s="1"/>
      <c r="PH228" s="1"/>
      <c r="PI228" s="1"/>
      <c r="PJ228" s="1"/>
      <c r="PK228" s="1"/>
      <c r="PL228" s="1"/>
      <c r="PM228" s="1"/>
      <c r="PN228" s="1"/>
      <c r="PO228" s="1"/>
      <c r="PP228" s="1"/>
      <c r="PQ228" s="1"/>
      <c r="PR228" s="1"/>
      <c r="PS228" s="1"/>
      <c r="PT228" s="1"/>
      <c r="PU228" s="1"/>
      <c r="PV228" s="1"/>
      <c r="PW228" s="1"/>
      <c r="PX228" s="1"/>
      <c r="PY228" s="1"/>
      <c r="PZ228" s="1"/>
      <c r="QA228" s="1"/>
      <c r="QB228" s="1"/>
      <c r="QC228" s="1"/>
      <c r="QD228" s="1"/>
      <c r="QE228" s="1"/>
      <c r="QF228" s="1"/>
      <c r="QG228" s="1"/>
      <c r="QH228" s="1"/>
      <c r="QI228" s="1"/>
      <c r="QJ228" s="1"/>
      <c r="QK228" s="1"/>
      <c r="QL228" s="1"/>
      <c r="QM228" s="1"/>
      <c r="QN228" s="1"/>
      <c r="QO228" s="1"/>
      <c r="QP228" s="1"/>
      <c r="QQ228" s="1"/>
      <c r="QR228" s="1"/>
      <c r="QS228" s="1"/>
      <c r="QT228" s="1"/>
      <c r="QU228" s="1"/>
      <c r="QV228" s="1"/>
      <c r="QW228" s="1"/>
      <c r="QX228" s="1"/>
      <c r="QY228" s="1"/>
      <c r="QZ228" s="1"/>
      <c r="RA228" s="1"/>
      <c r="RB228" s="1"/>
      <c r="RC228" s="1"/>
      <c r="RD228" s="1"/>
      <c r="RE228" s="1"/>
      <c r="RF228" s="1"/>
      <c r="RG228" s="1"/>
      <c r="RH228" s="1"/>
      <c r="RI228" s="1"/>
      <c r="RJ228" s="1"/>
      <c r="RK228" s="1"/>
      <c r="RL228" s="1"/>
      <c r="RM228" s="1"/>
      <c r="RN228" s="1"/>
      <c r="RO228" s="1"/>
      <c r="RP228" s="1"/>
      <c r="RQ228" s="1"/>
      <c r="RR228" s="1"/>
      <c r="RS228" s="1"/>
      <c r="RT228" s="1"/>
      <c r="RU228" s="1"/>
      <c r="RV228" s="1"/>
      <c r="RW228" s="1"/>
      <c r="RX228" s="1"/>
      <c r="RY228" s="1"/>
      <c r="RZ228" s="1"/>
      <c r="SA228" s="1"/>
      <c r="SB228" s="1"/>
      <c r="SC228" s="1"/>
      <c r="SD228" s="1"/>
      <c r="SE228" s="1"/>
      <c r="SF228" s="1"/>
      <c r="SG228" s="1"/>
      <c r="SH228" s="1"/>
      <c r="SI228" s="1"/>
      <c r="SJ228" s="1"/>
      <c r="SK228" s="1"/>
      <c r="SL228" s="1"/>
      <c r="SM228" s="1"/>
      <c r="SN228" s="1"/>
      <c r="SO228" s="1"/>
      <c r="SP228" s="1"/>
      <c r="SQ228" s="1"/>
      <c r="SR228" s="1"/>
      <c r="SS228" s="1"/>
      <c r="ST228" s="1"/>
      <c r="SU228" s="1"/>
      <c r="SV228" s="1"/>
      <c r="SW228" s="1"/>
      <c r="SX228" s="1"/>
      <c r="SY228" s="1"/>
      <c r="SZ228" s="1"/>
      <c r="TA228" s="1"/>
      <c r="TB228" s="1"/>
      <c r="TC228" s="1"/>
      <c r="TD228" s="1"/>
      <c r="TE228" s="1"/>
      <c r="TF228" s="1"/>
      <c r="TG228" s="1"/>
      <c r="TH228" s="1"/>
      <c r="TI228" s="1"/>
      <c r="TJ228" s="1"/>
      <c r="TK228" s="1"/>
      <c r="TL228" s="1"/>
      <c r="TM228" s="1"/>
      <c r="TN228" s="1"/>
      <c r="TO228" s="1"/>
      <c r="TP228" s="1"/>
      <c r="TQ228" s="1"/>
      <c r="TR228" s="1"/>
      <c r="TS228" s="1"/>
      <c r="TT228" s="1"/>
      <c r="TU228" s="1"/>
      <c r="TV228" s="1"/>
      <c r="TW228" s="1"/>
      <c r="TX228" s="1"/>
      <c r="TY228" s="1"/>
      <c r="TZ228" s="1"/>
      <c r="UA228" s="1"/>
      <c r="UB228" s="1"/>
      <c r="UC228" s="1"/>
      <c r="UD228" s="1"/>
      <c r="UE228" s="1"/>
      <c r="UF228" s="1"/>
      <c r="UG228" s="1"/>
      <c r="UH228" s="1"/>
      <c r="UI228" s="1"/>
      <c r="UJ228" s="1"/>
      <c r="UK228" s="1"/>
      <c r="UL228" s="1"/>
      <c r="UM228" s="1"/>
      <c r="UN228" s="1"/>
      <c r="UO228" s="1"/>
      <c r="UP228" s="1"/>
      <c r="UQ228" s="1"/>
      <c r="UR228" s="1"/>
      <c r="US228" s="1"/>
      <c r="UT228" s="1"/>
      <c r="UU228" s="1"/>
      <c r="UV228" s="1"/>
      <c r="UW228" s="1"/>
      <c r="UX228" s="1"/>
      <c r="UY228" s="1"/>
      <c r="UZ228" s="1"/>
      <c r="VA228" s="1"/>
      <c r="VB228" s="1"/>
      <c r="VC228" s="1"/>
      <c r="VD228" s="1"/>
      <c r="VE228" s="1"/>
      <c r="VF228" s="1"/>
      <c r="VG228" s="1"/>
      <c r="VH228" s="1"/>
      <c r="VI228" s="1"/>
      <c r="VJ228" s="1"/>
      <c r="VK228" s="1"/>
      <c r="VL228" s="1"/>
      <c r="VM228" s="1"/>
      <c r="VN228" s="1"/>
      <c r="VO228" s="1"/>
      <c r="VP228" s="1"/>
      <c r="VQ228" s="1"/>
      <c r="VR228" s="1"/>
      <c r="VS228" s="1"/>
      <c r="VT228" s="1"/>
      <c r="VU228" s="1"/>
      <c r="VV228" s="1"/>
      <c r="VW228" s="1"/>
      <c r="VX228" s="1"/>
      <c r="VY228" s="1"/>
      <c r="VZ228" s="1"/>
      <c r="WA228" s="1"/>
      <c r="WB228" s="1"/>
      <c r="WC228" s="1"/>
      <c r="WD228" s="1"/>
      <c r="WE228" s="1"/>
      <c r="WF228" s="1"/>
      <c r="WG228" s="1"/>
      <c r="WH228" s="1"/>
      <c r="WI228" s="1"/>
      <c r="WJ228" s="1"/>
      <c r="WK228" s="1"/>
      <c r="WL228" s="1"/>
      <c r="WM228" s="1"/>
      <c r="WN228" s="1"/>
      <c r="WO228" s="1"/>
      <c r="WP228" s="1"/>
      <c r="WQ228" s="1"/>
      <c r="WR228" s="1"/>
      <c r="WS228" s="1"/>
      <c r="WT228" s="1"/>
      <c r="WU228" s="1"/>
      <c r="WV228" s="1"/>
      <c r="WW228" s="1"/>
      <c r="WX228" s="1"/>
      <c r="WY228" s="1"/>
      <c r="WZ228" s="1"/>
      <c r="XA228" s="1"/>
      <c r="XB228" s="1"/>
      <c r="XC228" s="1"/>
      <c r="XD228" s="1"/>
      <c r="XE228" s="1"/>
      <c r="XF228" s="1"/>
      <c r="XG228" s="1"/>
      <c r="XH228" s="1"/>
      <c r="XI228" s="1"/>
      <c r="XJ228" s="1"/>
      <c r="XK228" s="1"/>
      <c r="XL228" s="1"/>
      <c r="XM228" s="1"/>
      <c r="XN228" s="1"/>
      <c r="XO228" s="1"/>
      <c r="XP228" s="1"/>
      <c r="XQ228" s="1"/>
      <c r="XR228" s="1"/>
      <c r="XS228" s="1"/>
      <c r="XT228" s="1"/>
      <c r="XU228" s="1"/>
      <c r="XV228" s="1"/>
      <c r="XW228" s="1"/>
      <c r="XX228" s="1"/>
      <c r="XY228" s="1"/>
      <c r="XZ228" s="1"/>
      <c r="YA228" s="1"/>
      <c r="YB228" s="1"/>
      <c r="YC228" s="1"/>
      <c r="YD228" s="1"/>
      <c r="YE228" s="1"/>
      <c r="YF228" s="1"/>
      <c r="YG228" s="1"/>
      <c r="YH228" s="1"/>
      <c r="YI228" s="1"/>
      <c r="YJ228" s="1"/>
      <c r="YK228" s="1"/>
      <c r="YL228" s="1"/>
      <c r="YM228" s="1"/>
      <c r="YN228" s="1"/>
      <c r="YO228" s="1"/>
      <c r="YP228" s="1"/>
      <c r="YQ228" s="1"/>
      <c r="YR228" s="1"/>
      <c r="YS228" s="1"/>
      <c r="YT228" s="1"/>
      <c r="YU228" s="1"/>
      <c r="YV228" s="1"/>
      <c r="YW228" s="1"/>
      <c r="YX228" s="1"/>
      <c r="YY228" s="1"/>
      <c r="YZ228" s="1"/>
      <c r="ZA228" s="1"/>
      <c r="ZB228" s="1"/>
      <c r="ZC228" s="1"/>
      <c r="ZD228" s="1"/>
      <c r="ZE228" s="1"/>
      <c r="ZF228" s="1"/>
      <c r="ZG228" s="1"/>
      <c r="ZH228" s="1"/>
      <c r="ZI228" s="1"/>
      <c r="ZJ228" s="1"/>
      <c r="ZK228" s="1"/>
      <c r="ZL228" s="1"/>
      <c r="ZM228" s="1"/>
      <c r="ZN228" s="1"/>
      <c r="ZO228" s="1"/>
      <c r="ZP228" s="1"/>
      <c r="ZQ228" s="1"/>
      <c r="ZR228" s="1"/>
      <c r="ZS228" s="1"/>
      <c r="ZT228" s="1"/>
      <c r="ZU228" s="1"/>
      <c r="ZV228" s="1"/>
      <c r="ZW228" s="1"/>
      <c r="ZX228" s="1"/>
      <c r="ZY228" s="1"/>
      <c r="ZZ228" s="1"/>
      <c r="AAA228" s="1"/>
      <c r="AAB228" s="1"/>
      <c r="AAC228" s="1"/>
      <c r="AAD228" s="1"/>
      <c r="AAE228" s="1"/>
      <c r="AAF228" s="1"/>
      <c r="AAG228" s="1"/>
      <c r="AAH228" s="1"/>
      <c r="AAI228" s="1"/>
      <c r="AAJ228" s="1"/>
      <c r="AAK228" s="1"/>
      <c r="AAL228" s="1"/>
      <c r="AAM228" s="1"/>
      <c r="AAN228" s="1"/>
      <c r="AAO228" s="1"/>
      <c r="AAP228" s="1"/>
      <c r="AAQ228" s="1"/>
      <c r="AAR228" s="1"/>
      <c r="AAS228" s="1"/>
      <c r="AAT228" s="1"/>
      <c r="AAU228" s="1"/>
      <c r="AAV228" s="1"/>
      <c r="AAW228" s="1"/>
      <c r="AAX228" s="1"/>
      <c r="AAY228" s="1"/>
      <c r="AAZ228" s="1"/>
      <c r="ABA228" s="1"/>
      <c r="ABB228" s="1"/>
      <c r="ABC228" s="1"/>
      <c r="ABD228" s="1"/>
      <c r="ABE228" s="1"/>
      <c r="ABF228" s="1"/>
      <c r="ABG228" s="1"/>
      <c r="ABH228" s="1"/>
      <c r="ABI228" s="1"/>
      <c r="ABJ228" s="1"/>
      <c r="ABK228" s="1"/>
      <c r="ABL228" s="1"/>
      <c r="ABM228" s="1"/>
      <c r="ABN228" s="1"/>
      <c r="ABO228" s="1"/>
      <c r="ABP228" s="1"/>
      <c r="ABQ228" s="1"/>
      <c r="ABR228" s="1"/>
      <c r="ABS228" s="1"/>
      <c r="ABT228" s="1"/>
      <c r="ABU228" s="1"/>
      <c r="ABV228" s="1"/>
      <c r="ABW228" s="1"/>
      <c r="ABX228" s="1"/>
      <c r="ABY228" s="1"/>
      <c r="ABZ228" s="1"/>
      <c r="ACA228" s="1"/>
      <c r="ACB228" s="1"/>
      <c r="ACC228" s="1"/>
      <c r="ACD228" s="1"/>
      <c r="ACE228" s="1"/>
      <c r="ACF228" s="1"/>
      <c r="ACG228" s="1"/>
      <c r="ACH228" s="1"/>
      <c r="ACI228" s="1"/>
      <c r="ACJ228" s="1"/>
      <c r="ACK228" s="1"/>
      <c r="ACL228" s="1"/>
      <c r="ACM228" s="1"/>
      <c r="ACN228" s="1"/>
      <c r="ACO228" s="1"/>
      <c r="ACP228" s="1"/>
      <c r="ACQ228" s="1"/>
      <c r="ACR228" s="1"/>
      <c r="ACS228" s="1"/>
      <c r="ACT228" s="1"/>
      <c r="ACU228" s="1"/>
      <c r="ACV228" s="1"/>
      <c r="ACW228" s="1"/>
      <c r="ACX228" s="1"/>
      <c r="ACY228" s="1"/>
      <c r="ACZ228" s="1"/>
      <c r="ADA228" s="1"/>
    </row>
    <row r="229" spans="1:781" s="76" customFormat="1" ht="27" customHeight="1" x14ac:dyDescent="0.3">
      <c r="A229" s="40">
        <v>3</v>
      </c>
      <c r="B229" s="21" t="s">
        <v>712</v>
      </c>
      <c r="C229" s="22" t="s">
        <v>61</v>
      </c>
      <c r="D229" s="23" t="s">
        <v>101</v>
      </c>
      <c r="E229" s="23" t="s">
        <v>403</v>
      </c>
      <c r="F229" s="23">
        <v>6</v>
      </c>
      <c r="G229" s="74" t="s">
        <v>713</v>
      </c>
      <c r="H229" s="23">
        <v>1</v>
      </c>
      <c r="I229" s="23" t="s">
        <v>71</v>
      </c>
      <c r="J229" s="23" t="s">
        <v>42</v>
      </c>
      <c r="K229" s="25">
        <v>1986</v>
      </c>
      <c r="L229" s="26">
        <v>31491</v>
      </c>
      <c r="M229" s="27"/>
      <c r="N229" s="28"/>
      <c r="O229" s="28"/>
      <c r="P229" s="29" t="s">
        <v>714</v>
      </c>
      <c r="Q229" s="30" t="s">
        <v>715</v>
      </c>
      <c r="R229" s="31"/>
      <c r="S229" s="32" t="str">
        <f t="shared" si="41"/>
        <v>Pb Zn</v>
      </c>
      <c r="T229" s="33"/>
      <c r="U229" s="33"/>
      <c r="V229" s="33"/>
      <c r="W229" s="33"/>
      <c r="X229" s="33"/>
      <c r="Y229" s="33"/>
      <c r="Z229" s="33"/>
      <c r="AA229" s="1"/>
      <c r="AB229" s="34">
        <f t="shared" si="52"/>
        <v>0</v>
      </c>
      <c r="AC229" s="34">
        <f t="shared" si="43"/>
        <v>0</v>
      </c>
      <c r="AD229" s="34">
        <f t="shared" si="44"/>
        <v>0</v>
      </c>
      <c r="AE229" s="34">
        <f t="shared" si="45"/>
        <v>0</v>
      </c>
      <c r="AF229" s="35"/>
      <c r="AG229" s="35">
        <f t="shared" si="49"/>
        <v>0</v>
      </c>
      <c r="AH229" s="35">
        <f t="shared" si="50"/>
        <v>0</v>
      </c>
      <c r="AI229" s="35">
        <f t="shared" si="51"/>
        <v>0</v>
      </c>
      <c r="AK229" s="1"/>
      <c r="AL229" s="1"/>
      <c r="AM229" s="1"/>
      <c r="AN229" s="1"/>
      <c r="AO229" s="1"/>
      <c r="AP229" s="1"/>
      <c r="AQ229" s="1"/>
      <c r="AR229" s="1"/>
      <c r="AS229" s="1"/>
      <c r="AT229" s="1"/>
      <c r="AU229" s="1"/>
      <c r="AV229" s="1"/>
      <c r="AW229" s="1"/>
      <c r="AX229" s="1"/>
      <c r="AY229" s="1"/>
      <c r="AZ229" s="1"/>
      <c r="BA229" s="1"/>
      <c r="BB229" s="1"/>
      <c r="BC229" s="1"/>
      <c r="BD229" s="1"/>
      <c r="BE229" s="1"/>
      <c r="BF229" s="1"/>
      <c r="BG229" s="1"/>
      <c r="BH229" s="1"/>
      <c r="BI229" s="1"/>
      <c r="BJ229" s="1"/>
      <c r="BK229" s="1"/>
      <c r="BL229" s="1"/>
      <c r="BM229" s="1"/>
      <c r="BN229" s="1"/>
      <c r="BO229" s="1"/>
      <c r="BP229" s="1"/>
      <c r="BQ229" s="1"/>
      <c r="BR229" s="1"/>
      <c r="BS229" s="1"/>
      <c r="BT229" s="1"/>
      <c r="BU229" s="1"/>
      <c r="BV229" s="1"/>
      <c r="BW229" s="1"/>
      <c r="BX229" s="1"/>
      <c r="BY229" s="1"/>
      <c r="BZ229" s="1"/>
      <c r="CA229" s="1"/>
      <c r="CB229" s="1"/>
      <c r="CC229" s="1"/>
      <c r="CD229" s="1"/>
      <c r="CE229" s="1"/>
      <c r="CF229" s="1"/>
      <c r="CG229" s="1"/>
      <c r="CH229" s="1"/>
      <c r="CI229" s="1"/>
      <c r="CJ229" s="1"/>
      <c r="CK229" s="1"/>
      <c r="CL229" s="1"/>
      <c r="CM229" s="1"/>
      <c r="CN229" s="1"/>
      <c r="CO229" s="1"/>
      <c r="CP229" s="1"/>
      <c r="CQ229" s="1"/>
      <c r="CR229" s="1"/>
      <c r="CS229" s="1"/>
      <c r="CT229" s="1"/>
      <c r="CU229" s="1"/>
      <c r="CV229" s="1"/>
      <c r="CW229" s="1"/>
      <c r="CX229" s="1"/>
      <c r="CY229" s="1"/>
      <c r="CZ229" s="1"/>
      <c r="DA229" s="1"/>
      <c r="DB229" s="1"/>
      <c r="DC229" s="1"/>
      <c r="DD229" s="1"/>
      <c r="DE229" s="1"/>
      <c r="DF229" s="1"/>
      <c r="DG229" s="1"/>
      <c r="DH229" s="1"/>
      <c r="DI229" s="1"/>
      <c r="DJ229" s="1"/>
      <c r="DK229" s="1"/>
      <c r="DL229" s="1"/>
      <c r="DM229" s="1"/>
      <c r="DN229" s="1"/>
      <c r="DO229" s="1"/>
      <c r="DP229" s="1"/>
      <c r="DQ229" s="1"/>
      <c r="DR229" s="1"/>
      <c r="DS229" s="1"/>
      <c r="DT229" s="1"/>
      <c r="DU229" s="1"/>
      <c r="DV229" s="1"/>
      <c r="DW229" s="1"/>
      <c r="DX229" s="1"/>
      <c r="DY229" s="1"/>
      <c r="DZ229" s="1"/>
      <c r="EA229" s="1"/>
      <c r="EB229" s="1"/>
      <c r="EC229" s="1"/>
      <c r="ED229" s="1"/>
      <c r="EE229" s="1"/>
      <c r="EF229" s="1"/>
      <c r="EG229" s="1"/>
      <c r="EH229" s="1"/>
      <c r="EI229" s="1"/>
      <c r="EJ229" s="1"/>
      <c r="EK229" s="1"/>
      <c r="EL229" s="1"/>
      <c r="EM229" s="1"/>
      <c r="EN229" s="1"/>
      <c r="EO229" s="1"/>
      <c r="EP229" s="1"/>
      <c r="EQ229" s="1"/>
      <c r="ER229" s="1"/>
      <c r="ES229" s="1"/>
      <c r="ET229" s="1"/>
      <c r="EU229" s="1"/>
      <c r="EV229" s="1"/>
      <c r="EW229" s="1"/>
      <c r="EX229" s="1"/>
      <c r="EY229" s="1"/>
      <c r="EZ229" s="1"/>
      <c r="FA229" s="1"/>
      <c r="FB229" s="1"/>
      <c r="FC229" s="1"/>
      <c r="FD229" s="1"/>
      <c r="FE229" s="1"/>
      <c r="FF229" s="1"/>
      <c r="FG229" s="1"/>
      <c r="FH229" s="1"/>
      <c r="FI229" s="1"/>
      <c r="FJ229" s="1"/>
      <c r="FK229" s="1"/>
      <c r="FL229" s="1"/>
      <c r="FM229" s="1"/>
      <c r="FN229" s="1"/>
      <c r="FO229" s="1"/>
      <c r="FP229" s="1"/>
      <c r="FQ229" s="1"/>
      <c r="FR229" s="1"/>
      <c r="FS229" s="1"/>
      <c r="FT229" s="1"/>
      <c r="FU229" s="1"/>
      <c r="FV229" s="1"/>
      <c r="FW229" s="1"/>
      <c r="FX229" s="1"/>
      <c r="FY229" s="1"/>
      <c r="FZ229" s="1"/>
      <c r="GA229" s="1"/>
      <c r="GB229" s="1"/>
      <c r="GC229" s="1"/>
      <c r="GD229" s="1"/>
      <c r="GE229" s="1"/>
      <c r="GF229" s="1"/>
      <c r="GG229" s="1"/>
      <c r="GH229" s="1"/>
      <c r="GI229" s="1"/>
      <c r="GJ229" s="1"/>
      <c r="GK229" s="1"/>
      <c r="GL229" s="1"/>
      <c r="GM229" s="1"/>
      <c r="GN229" s="1"/>
      <c r="GO229" s="1"/>
      <c r="GP229" s="1"/>
      <c r="GQ229" s="1"/>
      <c r="GR229" s="1"/>
      <c r="GS229" s="1"/>
      <c r="GT229" s="1"/>
      <c r="GU229" s="1"/>
      <c r="GV229" s="1"/>
      <c r="GW229" s="1"/>
      <c r="GX229" s="1"/>
      <c r="GY229" s="1"/>
      <c r="GZ229" s="1"/>
      <c r="HA229" s="1"/>
      <c r="HB229" s="1"/>
      <c r="HC229" s="1"/>
      <c r="HD229" s="1"/>
      <c r="HE229" s="1"/>
      <c r="HF229" s="1"/>
      <c r="HG229" s="1"/>
      <c r="HH229" s="1"/>
      <c r="HI229" s="1"/>
      <c r="HJ229" s="1"/>
      <c r="HK229" s="1"/>
      <c r="HL229" s="1"/>
      <c r="HM229" s="1"/>
      <c r="HN229" s="1"/>
      <c r="HO229" s="1"/>
      <c r="HP229" s="1"/>
      <c r="HQ229" s="1"/>
      <c r="HR229" s="1"/>
      <c r="HS229" s="1"/>
      <c r="HT229" s="1"/>
      <c r="HU229" s="1"/>
      <c r="HV229" s="1"/>
      <c r="HW229" s="1"/>
      <c r="HX229" s="1"/>
      <c r="HY229" s="1"/>
      <c r="HZ229" s="1"/>
      <c r="IA229" s="1"/>
      <c r="IB229" s="1"/>
      <c r="IC229" s="1"/>
      <c r="ID229" s="1"/>
      <c r="IE229" s="1"/>
      <c r="IF229" s="1"/>
      <c r="IG229" s="1"/>
      <c r="IH229" s="1"/>
      <c r="II229" s="1"/>
      <c r="IJ229" s="1"/>
      <c r="IK229" s="1"/>
      <c r="IL229" s="1"/>
      <c r="IM229" s="1"/>
      <c r="IN229" s="1"/>
      <c r="IO229" s="1"/>
      <c r="IP229" s="1"/>
      <c r="IQ229" s="1"/>
      <c r="IR229" s="1"/>
      <c r="IS229" s="1"/>
      <c r="IT229" s="1"/>
      <c r="IU229" s="1"/>
      <c r="IV229" s="1"/>
      <c r="IW229" s="1"/>
      <c r="IX229" s="1"/>
      <c r="IY229" s="1"/>
      <c r="IZ229" s="1"/>
      <c r="JA229" s="1"/>
      <c r="JB229" s="1"/>
      <c r="JC229" s="1"/>
      <c r="JD229" s="1"/>
      <c r="JE229" s="1"/>
      <c r="JF229" s="1"/>
      <c r="JG229" s="1"/>
      <c r="JH229" s="1"/>
      <c r="JI229" s="1"/>
      <c r="JJ229" s="1"/>
      <c r="JK229" s="1"/>
      <c r="JL229" s="1"/>
      <c r="JM229" s="1"/>
      <c r="JN229" s="1"/>
      <c r="JO229" s="1"/>
      <c r="JP229" s="1"/>
      <c r="JQ229" s="1"/>
      <c r="JR229" s="1"/>
      <c r="JS229" s="1"/>
      <c r="JT229" s="1"/>
      <c r="JU229" s="1"/>
      <c r="JV229" s="1"/>
      <c r="JW229" s="1"/>
      <c r="JX229" s="1"/>
      <c r="JY229" s="1"/>
      <c r="JZ229" s="1"/>
      <c r="KA229" s="1"/>
      <c r="KB229" s="1"/>
      <c r="KC229" s="1"/>
      <c r="KD229" s="1"/>
      <c r="KE229" s="1"/>
      <c r="KF229" s="1"/>
      <c r="KG229" s="1"/>
      <c r="KH229" s="1"/>
      <c r="KI229" s="1"/>
      <c r="KJ229" s="1"/>
      <c r="KK229" s="1"/>
      <c r="KL229" s="1"/>
      <c r="KM229" s="1"/>
      <c r="KN229" s="1"/>
      <c r="KO229" s="1"/>
      <c r="KP229" s="1"/>
      <c r="KQ229" s="1"/>
      <c r="KR229" s="1"/>
      <c r="KS229" s="1"/>
      <c r="KT229" s="1"/>
      <c r="KU229" s="1"/>
      <c r="KV229" s="1"/>
      <c r="KW229" s="1"/>
      <c r="KX229" s="1"/>
      <c r="KY229" s="1"/>
      <c r="KZ229" s="1"/>
      <c r="LA229" s="1"/>
      <c r="LB229" s="1"/>
      <c r="LC229" s="1"/>
      <c r="LD229" s="1"/>
      <c r="LE229" s="1"/>
      <c r="LF229" s="1"/>
      <c r="LG229" s="1"/>
      <c r="LH229" s="1"/>
      <c r="LI229" s="1"/>
      <c r="LJ229" s="1"/>
      <c r="LK229" s="1"/>
      <c r="LL229" s="1"/>
      <c r="LM229" s="1"/>
      <c r="LN229" s="1"/>
      <c r="LO229" s="1"/>
      <c r="LP229" s="1"/>
      <c r="LQ229" s="1"/>
      <c r="LR229" s="1"/>
      <c r="LS229" s="1"/>
      <c r="LT229" s="1"/>
      <c r="LU229" s="1"/>
      <c r="LV229" s="1"/>
      <c r="LW229" s="1"/>
      <c r="LX229" s="1"/>
      <c r="LY229" s="1"/>
      <c r="LZ229" s="1"/>
      <c r="MA229" s="1"/>
      <c r="MB229" s="1"/>
      <c r="MC229" s="1"/>
      <c r="MD229" s="1"/>
      <c r="ME229" s="1"/>
      <c r="MF229" s="1"/>
      <c r="MG229" s="1"/>
      <c r="MH229" s="1"/>
      <c r="MI229" s="1"/>
      <c r="MJ229" s="1"/>
      <c r="MK229" s="1"/>
      <c r="ML229" s="1"/>
      <c r="MM229" s="1"/>
      <c r="MN229" s="1"/>
      <c r="MO229" s="1"/>
      <c r="MP229" s="1"/>
      <c r="MQ229" s="1"/>
      <c r="MR229" s="1"/>
      <c r="MS229" s="1"/>
      <c r="MT229" s="1"/>
      <c r="MU229" s="1"/>
      <c r="MV229" s="1"/>
      <c r="MW229" s="1"/>
      <c r="MX229" s="1"/>
      <c r="MY229" s="1"/>
      <c r="MZ229" s="1"/>
      <c r="NA229" s="1"/>
      <c r="NB229" s="1"/>
      <c r="NC229" s="1"/>
      <c r="ND229" s="1"/>
      <c r="NE229" s="1"/>
      <c r="NF229" s="1"/>
      <c r="NG229" s="1"/>
      <c r="NH229" s="1"/>
      <c r="NI229" s="1"/>
      <c r="NJ229" s="1"/>
      <c r="NK229" s="1"/>
      <c r="NL229" s="1"/>
      <c r="NM229" s="1"/>
      <c r="NN229" s="1"/>
      <c r="NO229" s="1"/>
      <c r="NP229" s="1"/>
      <c r="NQ229" s="1"/>
      <c r="NR229" s="1"/>
      <c r="NS229" s="1"/>
      <c r="NT229" s="1"/>
      <c r="NU229" s="1"/>
      <c r="NV229" s="1"/>
      <c r="NW229" s="1"/>
      <c r="NX229" s="1"/>
      <c r="NY229" s="1"/>
      <c r="NZ229" s="1"/>
      <c r="OA229" s="1"/>
      <c r="OB229" s="1"/>
      <c r="OC229" s="1"/>
      <c r="OD229" s="1"/>
      <c r="OE229" s="1"/>
      <c r="OF229" s="1"/>
      <c r="OG229" s="1"/>
      <c r="OH229" s="1"/>
      <c r="OI229" s="1"/>
      <c r="OJ229" s="1"/>
      <c r="OK229" s="1"/>
      <c r="OL229" s="1"/>
      <c r="OM229" s="1"/>
      <c r="ON229" s="1"/>
      <c r="OO229" s="1"/>
      <c r="OP229" s="1"/>
      <c r="OQ229" s="1"/>
      <c r="OR229" s="1"/>
      <c r="OS229" s="1"/>
      <c r="OT229" s="1"/>
      <c r="OU229" s="1"/>
      <c r="OV229" s="1"/>
      <c r="OW229" s="1"/>
      <c r="OX229" s="1"/>
      <c r="OY229" s="1"/>
      <c r="OZ229" s="1"/>
      <c r="PA229" s="1"/>
      <c r="PB229" s="1"/>
      <c r="PC229" s="1"/>
      <c r="PD229" s="1"/>
      <c r="PE229" s="1"/>
      <c r="PF229" s="1"/>
      <c r="PG229" s="1"/>
      <c r="PH229" s="1"/>
      <c r="PI229" s="1"/>
      <c r="PJ229" s="1"/>
      <c r="PK229" s="1"/>
      <c r="PL229" s="1"/>
      <c r="PM229" s="1"/>
      <c r="PN229" s="1"/>
      <c r="PO229" s="1"/>
      <c r="PP229" s="1"/>
      <c r="PQ229" s="1"/>
      <c r="PR229" s="1"/>
      <c r="PS229" s="1"/>
      <c r="PT229" s="1"/>
      <c r="PU229" s="1"/>
      <c r="PV229" s="1"/>
      <c r="PW229" s="1"/>
      <c r="PX229" s="1"/>
      <c r="PY229" s="1"/>
      <c r="PZ229" s="1"/>
      <c r="QA229" s="1"/>
      <c r="QB229" s="1"/>
      <c r="QC229" s="1"/>
      <c r="QD229" s="1"/>
      <c r="QE229" s="1"/>
      <c r="QF229" s="1"/>
      <c r="QG229" s="1"/>
      <c r="QH229" s="1"/>
      <c r="QI229" s="1"/>
      <c r="QJ229" s="1"/>
      <c r="QK229" s="1"/>
      <c r="QL229" s="1"/>
      <c r="QM229" s="1"/>
      <c r="QN229" s="1"/>
      <c r="QO229" s="1"/>
      <c r="QP229" s="1"/>
      <c r="QQ229" s="1"/>
      <c r="QR229" s="1"/>
      <c r="QS229" s="1"/>
      <c r="QT229" s="1"/>
      <c r="QU229" s="1"/>
      <c r="QV229" s="1"/>
      <c r="QW229" s="1"/>
      <c r="QX229" s="1"/>
      <c r="QY229" s="1"/>
      <c r="QZ229" s="1"/>
      <c r="RA229" s="1"/>
      <c r="RB229" s="1"/>
      <c r="RC229" s="1"/>
      <c r="RD229" s="1"/>
      <c r="RE229" s="1"/>
      <c r="RF229" s="1"/>
      <c r="RG229" s="1"/>
      <c r="RH229" s="1"/>
      <c r="RI229" s="1"/>
      <c r="RJ229" s="1"/>
      <c r="RK229" s="1"/>
      <c r="RL229" s="1"/>
      <c r="RM229" s="1"/>
      <c r="RN229" s="1"/>
      <c r="RO229" s="1"/>
      <c r="RP229" s="1"/>
      <c r="RQ229" s="1"/>
      <c r="RR229" s="1"/>
      <c r="RS229" s="1"/>
      <c r="RT229" s="1"/>
      <c r="RU229" s="1"/>
      <c r="RV229" s="1"/>
      <c r="RW229" s="1"/>
      <c r="RX229" s="1"/>
      <c r="RY229" s="1"/>
      <c r="RZ229" s="1"/>
      <c r="SA229" s="1"/>
      <c r="SB229" s="1"/>
      <c r="SC229" s="1"/>
      <c r="SD229" s="1"/>
      <c r="SE229" s="1"/>
      <c r="SF229" s="1"/>
      <c r="SG229" s="1"/>
      <c r="SH229" s="1"/>
      <c r="SI229" s="1"/>
      <c r="SJ229" s="1"/>
      <c r="SK229" s="1"/>
      <c r="SL229" s="1"/>
      <c r="SM229" s="1"/>
      <c r="SN229" s="1"/>
      <c r="SO229" s="1"/>
      <c r="SP229" s="1"/>
      <c r="SQ229" s="1"/>
      <c r="SR229" s="1"/>
      <c r="SS229" s="1"/>
      <c r="ST229" s="1"/>
      <c r="SU229" s="1"/>
      <c r="SV229" s="1"/>
      <c r="SW229" s="1"/>
      <c r="SX229" s="1"/>
      <c r="SY229" s="1"/>
      <c r="SZ229" s="1"/>
      <c r="TA229" s="1"/>
      <c r="TB229" s="1"/>
      <c r="TC229" s="1"/>
      <c r="TD229" s="1"/>
      <c r="TE229" s="1"/>
      <c r="TF229" s="1"/>
      <c r="TG229" s="1"/>
      <c r="TH229" s="1"/>
      <c r="TI229" s="1"/>
      <c r="TJ229" s="1"/>
      <c r="TK229" s="1"/>
      <c r="TL229" s="1"/>
      <c r="TM229" s="1"/>
      <c r="TN229" s="1"/>
      <c r="TO229" s="1"/>
      <c r="TP229" s="1"/>
      <c r="TQ229" s="1"/>
      <c r="TR229" s="1"/>
      <c r="TS229" s="1"/>
      <c r="TT229" s="1"/>
      <c r="TU229" s="1"/>
      <c r="TV229" s="1"/>
      <c r="TW229" s="1"/>
      <c r="TX229" s="1"/>
      <c r="TY229" s="1"/>
      <c r="TZ229" s="1"/>
      <c r="UA229" s="1"/>
      <c r="UB229" s="1"/>
      <c r="UC229" s="1"/>
      <c r="UD229" s="1"/>
      <c r="UE229" s="1"/>
      <c r="UF229" s="1"/>
      <c r="UG229" s="1"/>
      <c r="UH229" s="1"/>
      <c r="UI229" s="1"/>
      <c r="UJ229" s="1"/>
      <c r="UK229" s="1"/>
      <c r="UL229" s="1"/>
      <c r="UM229" s="1"/>
      <c r="UN229" s="1"/>
      <c r="UO229" s="1"/>
      <c r="UP229" s="1"/>
      <c r="UQ229" s="1"/>
      <c r="UR229" s="1"/>
      <c r="US229" s="1"/>
      <c r="UT229" s="1"/>
      <c r="UU229" s="1"/>
      <c r="UV229" s="1"/>
      <c r="UW229" s="1"/>
      <c r="UX229" s="1"/>
      <c r="UY229" s="1"/>
      <c r="UZ229" s="1"/>
      <c r="VA229" s="1"/>
      <c r="VB229" s="1"/>
      <c r="VC229" s="1"/>
      <c r="VD229" s="1"/>
      <c r="VE229" s="1"/>
      <c r="VF229" s="1"/>
      <c r="VG229" s="1"/>
      <c r="VH229" s="1"/>
      <c r="VI229" s="1"/>
      <c r="VJ229" s="1"/>
      <c r="VK229" s="1"/>
      <c r="VL229" s="1"/>
      <c r="VM229" s="1"/>
      <c r="VN229" s="1"/>
      <c r="VO229" s="1"/>
      <c r="VP229" s="1"/>
      <c r="VQ229" s="1"/>
      <c r="VR229" s="1"/>
      <c r="VS229" s="1"/>
      <c r="VT229" s="1"/>
      <c r="VU229" s="1"/>
      <c r="VV229" s="1"/>
      <c r="VW229" s="1"/>
      <c r="VX229" s="1"/>
      <c r="VY229" s="1"/>
      <c r="VZ229" s="1"/>
      <c r="WA229" s="1"/>
      <c r="WB229" s="1"/>
      <c r="WC229" s="1"/>
      <c r="WD229" s="1"/>
      <c r="WE229" s="1"/>
      <c r="WF229" s="1"/>
      <c r="WG229" s="1"/>
      <c r="WH229" s="1"/>
      <c r="WI229" s="1"/>
      <c r="WJ229" s="1"/>
      <c r="WK229" s="1"/>
      <c r="WL229" s="1"/>
      <c r="WM229" s="1"/>
      <c r="WN229" s="1"/>
      <c r="WO229" s="1"/>
      <c r="WP229" s="1"/>
      <c r="WQ229" s="1"/>
      <c r="WR229" s="1"/>
      <c r="WS229" s="1"/>
      <c r="WT229" s="1"/>
      <c r="WU229" s="1"/>
      <c r="WV229" s="1"/>
      <c r="WW229" s="1"/>
      <c r="WX229" s="1"/>
      <c r="WY229" s="1"/>
      <c r="WZ229" s="1"/>
      <c r="XA229" s="1"/>
      <c r="XB229" s="1"/>
      <c r="XC229" s="1"/>
      <c r="XD229" s="1"/>
      <c r="XE229" s="1"/>
      <c r="XF229" s="1"/>
      <c r="XG229" s="1"/>
      <c r="XH229" s="1"/>
      <c r="XI229" s="1"/>
      <c r="XJ229" s="1"/>
      <c r="XK229" s="1"/>
      <c r="XL229" s="1"/>
      <c r="XM229" s="1"/>
      <c r="XN229" s="1"/>
      <c r="XO229" s="1"/>
      <c r="XP229" s="1"/>
      <c r="XQ229" s="1"/>
      <c r="XR229" s="1"/>
      <c r="XS229" s="1"/>
      <c r="XT229" s="1"/>
      <c r="XU229" s="1"/>
      <c r="XV229" s="1"/>
      <c r="XW229" s="1"/>
      <c r="XX229" s="1"/>
      <c r="XY229" s="1"/>
      <c r="XZ229" s="1"/>
      <c r="YA229" s="1"/>
      <c r="YB229" s="1"/>
      <c r="YC229" s="1"/>
      <c r="YD229" s="1"/>
      <c r="YE229" s="1"/>
      <c r="YF229" s="1"/>
      <c r="YG229" s="1"/>
      <c r="YH229" s="1"/>
      <c r="YI229" s="1"/>
      <c r="YJ229" s="1"/>
      <c r="YK229" s="1"/>
      <c r="YL229" s="1"/>
      <c r="YM229" s="1"/>
      <c r="YN229" s="1"/>
      <c r="YO229" s="1"/>
      <c r="YP229" s="1"/>
      <c r="YQ229" s="1"/>
      <c r="YR229" s="1"/>
      <c r="YS229" s="1"/>
      <c r="YT229" s="1"/>
      <c r="YU229" s="1"/>
      <c r="YV229" s="1"/>
      <c r="YW229" s="1"/>
      <c r="YX229" s="1"/>
      <c r="YY229" s="1"/>
      <c r="YZ229" s="1"/>
      <c r="ZA229" s="1"/>
      <c r="ZB229" s="1"/>
      <c r="ZC229" s="1"/>
      <c r="ZD229" s="1"/>
      <c r="ZE229" s="1"/>
      <c r="ZF229" s="1"/>
      <c r="ZG229" s="1"/>
      <c r="ZH229" s="1"/>
      <c r="ZI229" s="1"/>
      <c r="ZJ229" s="1"/>
      <c r="ZK229" s="1"/>
      <c r="ZL229" s="1"/>
      <c r="ZM229" s="1"/>
      <c r="ZN229" s="1"/>
      <c r="ZO229" s="1"/>
      <c r="ZP229" s="1"/>
      <c r="ZQ229" s="1"/>
      <c r="ZR229" s="1"/>
      <c r="ZS229" s="1"/>
      <c r="ZT229" s="1"/>
      <c r="ZU229" s="1"/>
      <c r="ZV229" s="1"/>
      <c r="ZW229" s="1"/>
      <c r="ZX229" s="1"/>
      <c r="ZY229" s="1"/>
      <c r="ZZ229" s="1"/>
      <c r="AAA229" s="1"/>
      <c r="AAB229" s="1"/>
      <c r="AAC229" s="1"/>
      <c r="AAD229" s="1"/>
      <c r="AAE229" s="1"/>
      <c r="AAF229" s="1"/>
      <c r="AAG229" s="1"/>
      <c r="AAH229" s="1"/>
      <c r="AAI229" s="1"/>
      <c r="AAJ229" s="1"/>
      <c r="AAK229" s="1"/>
      <c r="AAL229" s="1"/>
      <c r="AAM229" s="1"/>
      <c r="AAN229" s="1"/>
      <c r="AAO229" s="1"/>
      <c r="AAP229" s="1"/>
      <c r="AAQ229" s="1"/>
      <c r="AAR229" s="1"/>
      <c r="AAS229" s="1"/>
      <c r="AAT229" s="1"/>
      <c r="AAU229" s="1"/>
      <c r="AAV229" s="1"/>
      <c r="AAW229" s="1"/>
      <c r="AAX229" s="1"/>
      <c r="AAY229" s="1"/>
      <c r="AAZ229" s="1"/>
      <c r="ABA229" s="1"/>
      <c r="ABB229" s="1"/>
      <c r="ABC229" s="1"/>
      <c r="ABD229" s="1"/>
      <c r="ABE229" s="1"/>
      <c r="ABF229" s="1"/>
      <c r="ABG229" s="1"/>
      <c r="ABH229" s="1"/>
      <c r="ABI229" s="1"/>
      <c r="ABJ229" s="1"/>
      <c r="ABK229" s="1"/>
      <c r="ABL229" s="1"/>
      <c r="ABM229" s="1"/>
      <c r="ABN229" s="1"/>
      <c r="ABO229" s="1"/>
      <c r="ABP229" s="1"/>
      <c r="ABQ229" s="1"/>
      <c r="ABR229" s="1"/>
      <c r="ABS229" s="1"/>
      <c r="ABT229" s="1"/>
      <c r="ABU229" s="1"/>
      <c r="ABV229" s="1"/>
      <c r="ABW229" s="1"/>
      <c r="ABX229" s="1"/>
      <c r="ABY229" s="1"/>
      <c r="ABZ229" s="1"/>
      <c r="ACA229" s="1"/>
      <c r="ACB229" s="1"/>
      <c r="ACC229" s="1"/>
      <c r="ACD229" s="1"/>
      <c r="ACE229" s="1"/>
      <c r="ACF229" s="1"/>
      <c r="ACG229" s="1"/>
      <c r="ACH229" s="1"/>
      <c r="ACI229" s="1"/>
      <c r="ACJ229" s="1"/>
      <c r="ACK229" s="1"/>
      <c r="ACL229" s="1"/>
      <c r="ACM229" s="1"/>
      <c r="ACN229" s="1"/>
      <c r="ACO229" s="1"/>
      <c r="ACP229" s="1"/>
      <c r="ACQ229" s="1"/>
      <c r="ACR229" s="1"/>
      <c r="ACS229" s="1"/>
      <c r="ACT229" s="1"/>
      <c r="ACU229" s="1"/>
      <c r="ACV229" s="1"/>
      <c r="ACW229" s="1"/>
      <c r="ACX229" s="1"/>
      <c r="ACY229" s="1"/>
      <c r="ACZ229" s="1"/>
      <c r="ADA229" s="1"/>
    </row>
    <row r="230" spans="1:781" s="76" customFormat="1" ht="15.6" x14ac:dyDescent="0.3">
      <c r="A230" s="42">
        <v>2</v>
      </c>
      <c r="B230" s="21" t="s">
        <v>716</v>
      </c>
      <c r="C230" s="22" t="s">
        <v>147</v>
      </c>
      <c r="D230" s="23"/>
      <c r="E230" s="23"/>
      <c r="F230" s="23"/>
      <c r="G230" s="74"/>
      <c r="H230" s="23">
        <v>1</v>
      </c>
      <c r="I230" s="23" t="s">
        <v>41</v>
      </c>
      <c r="J230" s="23" t="s">
        <v>86</v>
      </c>
      <c r="K230" s="25">
        <v>1986</v>
      </c>
      <c r="L230" s="86">
        <v>1986</v>
      </c>
      <c r="M230" s="27"/>
      <c r="N230" s="28"/>
      <c r="O230" s="28">
        <v>19</v>
      </c>
      <c r="P230" s="29" t="s">
        <v>112</v>
      </c>
      <c r="Q230" s="30"/>
      <c r="R230" s="31"/>
      <c r="S230" s="32" t="str">
        <f t="shared" si="41"/>
        <v>Fe</v>
      </c>
      <c r="T230" s="33"/>
      <c r="U230" s="33"/>
      <c r="V230" s="33"/>
      <c r="W230" s="33"/>
      <c r="X230" s="33"/>
      <c r="Y230" s="33"/>
      <c r="Z230" s="33"/>
      <c r="AA230" s="1"/>
      <c r="AB230" s="34">
        <f t="shared" si="52"/>
        <v>0</v>
      </c>
      <c r="AC230" s="34">
        <f t="shared" si="43"/>
        <v>0</v>
      </c>
      <c r="AD230" s="34">
        <f t="shared" si="44"/>
        <v>1.3571428571428572</v>
      </c>
      <c r="AE230" s="34">
        <f t="shared" si="45"/>
        <v>1.3571428571428572</v>
      </c>
      <c r="AF230" s="35"/>
      <c r="AG230" s="35">
        <f t="shared" si="49"/>
        <v>0</v>
      </c>
      <c r="AH230" s="35">
        <f t="shared" si="50"/>
        <v>1.3571428571428572</v>
      </c>
      <c r="AI230" s="35">
        <f t="shared" si="51"/>
        <v>0</v>
      </c>
      <c r="AK230" s="1"/>
      <c r="AL230" s="1"/>
      <c r="AM230" s="1"/>
      <c r="AN230" s="1"/>
      <c r="AO230" s="1"/>
      <c r="AP230" s="1"/>
      <c r="AQ230" s="1"/>
      <c r="AR230" s="1"/>
      <c r="AS230" s="1"/>
      <c r="AT230" s="1"/>
      <c r="AU230" s="1"/>
      <c r="AV230" s="1"/>
      <c r="AW230" s="1"/>
      <c r="AX230" s="1"/>
      <c r="AY230" s="1"/>
      <c r="AZ230" s="1"/>
      <c r="BA230" s="1"/>
      <c r="BB230" s="1"/>
      <c r="BC230" s="1"/>
      <c r="BD230" s="1"/>
      <c r="BE230" s="1"/>
      <c r="BF230" s="1"/>
      <c r="BG230" s="1"/>
      <c r="BH230" s="1"/>
      <c r="BI230" s="1"/>
      <c r="BJ230" s="1"/>
      <c r="BK230" s="1"/>
      <c r="BL230" s="1"/>
      <c r="BM230" s="1"/>
      <c r="BN230" s="1"/>
      <c r="BO230" s="1"/>
      <c r="BP230" s="1"/>
      <c r="BQ230" s="1"/>
      <c r="BR230" s="1"/>
      <c r="BS230" s="1"/>
      <c r="BT230" s="1"/>
      <c r="BU230" s="1"/>
      <c r="BV230" s="1"/>
      <c r="BW230" s="1"/>
      <c r="BX230" s="1"/>
      <c r="BY230" s="1"/>
      <c r="BZ230" s="1"/>
      <c r="CA230" s="1"/>
      <c r="CB230" s="1"/>
      <c r="CC230" s="1"/>
      <c r="CD230" s="1"/>
      <c r="CE230" s="1"/>
      <c r="CF230" s="1"/>
      <c r="CG230" s="1"/>
      <c r="CH230" s="1"/>
      <c r="CI230" s="1"/>
      <c r="CJ230" s="1"/>
      <c r="CK230" s="1"/>
      <c r="CL230" s="1"/>
      <c r="CM230" s="1"/>
      <c r="CN230" s="1"/>
      <c r="CO230" s="1"/>
      <c r="CP230" s="1"/>
      <c r="CQ230" s="1"/>
      <c r="CR230" s="1"/>
      <c r="CS230" s="1"/>
      <c r="CT230" s="1"/>
      <c r="CU230" s="1"/>
      <c r="CV230" s="1"/>
      <c r="CW230" s="1"/>
      <c r="CX230" s="1"/>
      <c r="CY230" s="1"/>
      <c r="CZ230" s="1"/>
      <c r="DA230" s="1"/>
      <c r="DB230" s="1"/>
      <c r="DC230" s="1"/>
      <c r="DD230" s="1"/>
      <c r="DE230" s="1"/>
      <c r="DF230" s="1"/>
      <c r="DG230" s="1"/>
      <c r="DH230" s="1"/>
      <c r="DI230" s="1"/>
      <c r="DJ230" s="1"/>
      <c r="DK230" s="1"/>
      <c r="DL230" s="1"/>
      <c r="DM230" s="1"/>
      <c r="DN230" s="1"/>
      <c r="DO230" s="1"/>
      <c r="DP230" s="1"/>
      <c r="DQ230" s="1"/>
      <c r="DR230" s="1"/>
      <c r="DS230" s="1"/>
      <c r="DT230" s="1"/>
      <c r="DU230" s="1"/>
      <c r="DV230" s="1"/>
      <c r="DW230" s="1"/>
      <c r="DX230" s="1"/>
      <c r="DY230" s="1"/>
      <c r="DZ230" s="1"/>
      <c r="EA230" s="1"/>
      <c r="EB230" s="1"/>
      <c r="EC230" s="1"/>
      <c r="ED230" s="1"/>
      <c r="EE230" s="1"/>
      <c r="EF230" s="1"/>
      <c r="EG230" s="1"/>
      <c r="EH230" s="1"/>
      <c r="EI230" s="1"/>
      <c r="EJ230" s="1"/>
      <c r="EK230" s="1"/>
      <c r="EL230" s="1"/>
      <c r="EM230" s="1"/>
      <c r="EN230" s="1"/>
      <c r="EO230" s="1"/>
      <c r="EP230" s="1"/>
      <c r="EQ230" s="1"/>
      <c r="ER230" s="1"/>
      <c r="ES230" s="1"/>
      <c r="ET230" s="1"/>
      <c r="EU230" s="1"/>
      <c r="EV230" s="1"/>
      <c r="EW230" s="1"/>
      <c r="EX230" s="1"/>
      <c r="EY230" s="1"/>
      <c r="EZ230" s="1"/>
      <c r="FA230" s="1"/>
      <c r="FB230" s="1"/>
      <c r="FC230" s="1"/>
      <c r="FD230" s="1"/>
      <c r="FE230" s="1"/>
      <c r="FF230" s="1"/>
      <c r="FG230" s="1"/>
      <c r="FH230" s="1"/>
      <c r="FI230" s="1"/>
      <c r="FJ230" s="1"/>
      <c r="FK230" s="1"/>
      <c r="FL230" s="1"/>
      <c r="FM230" s="1"/>
      <c r="FN230" s="1"/>
      <c r="FO230" s="1"/>
      <c r="FP230" s="1"/>
      <c r="FQ230" s="1"/>
      <c r="FR230" s="1"/>
      <c r="FS230" s="1"/>
      <c r="FT230" s="1"/>
      <c r="FU230" s="1"/>
      <c r="FV230" s="1"/>
      <c r="FW230" s="1"/>
      <c r="FX230" s="1"/>
      <c r="FY230" s="1"/>
      <c r="FZ230" s="1"/>
      <c r="GA230" s="1"/>
      <c r="GB230" s="1"/>
      <c r="GC230" s="1"/>
      <c r="GD230" s="1"/>
      <c r="GE230" s="1"/>
      <c r="GF230" s="1"/>
      <c r="GG230" s="1"/>
      <c r="GH230" s="1"/>
      <c r="GI230" s="1"/>
      <c r="GJ230" s="1"/>
      <c r="GK230" s="1"/>
      <c r="GL230" s="1"/>
      <c r="GM230" s="1"/>
      <c r="GN230" s="1"/>
      <c r="GO230" s="1"/>
      <c r="GP230" s="1"/>
      <c r="GQ230" s="1"/>
      <c r="GR230" s="1"/>
      <c r="GS230" s="1"/>
      <c r="GT230" s="1"/>
      <c r="GU230" s="1"/>
      <c r="GV230" s="1"/>
      <c r="GW230" s="1"/>
      <c r="GX230" s="1"/>
      <c r="GY230" s="1"/>
      <c r="GZ230" s="1"/>
      <c r="HA230" s="1"/>
      <c r="HB230" s="1"/>
      <c r="HC230" s="1"/>
      <c r="HD230" s="1"/>
      <c r="HE230" s="1"/>
      <c r="HF230" s="1"/>
      <c r="HG230" s="1"/>
      <c r="HH230" s="1"/>
      <c r="HI230" s="1"/>
      <c r="HJ230" s="1"/>
      <c r="HK230" s="1"/>
      <c r="HL230" s="1"/>
      <c r="HM230" s="1"/>
      <c r="HN230" s="1"/>
      <c r="HO230" s="1"/>
      <c r="HP230" s="1"/>
      <c r="HQ230" s="1"/>
      <c r="HR230" s="1"/>
      <c r="HS230" s="1"/>
      <c r="HT230" s="1"/>
      <c r="HU230" s="1"/>
      <c r="HV230" s="1"/>
      <c r="HW230" s="1"/>
      <c r="HX230" s="1"/>
      <c r="HY230" s="1"/>
      <c r="HZ230" s="1"/>
      <c r="IA230" s="1"/>
      <c r="IB230" s="1"/>
      <c r="IC230" s="1"/>
      <c r="ID230" s="1"/>
      <c r="IE230" s="1"/>
      <c r="IF230" s="1"/>
      <c r="IG230" s="1"/>
      <c r="IH230" s="1"/>
      <c r="II230" s="1"/>
      <c r="IJ230" s="1"/>
      <c r="IK230" s="1"/>
      <c r="IL230" s="1"/>
      <c r="IM230" s="1"/>
      <c r="IN230" s="1"/>
      <c r="IO230" s="1"/>
      <c r="IP230" s="1"/>
      <c r="IQ230" s="1"/>
      <c r="IR230" s="1"/>
      <c r="IS230" s="1"/>
      <c r="IT230" s="1"/>
      <c r="IU230" s="1"/>
      <c r="IV230" s="1"/>
      <c r="IW230" s="1"/>
      <c r="IX230" s="1"/>
      <c r="IY230" s="1"/>
      <c r="IZ230" s="1"/>
      <c r="JA230" s="1"/>
      <c r="JB230" s="1"/>
      <c r="JC230" s="1"/>
      <c r="JD230" s="1"/>
      <c r="JE230" s="1"/>
      <c r="JF230" s="1"/>
      <c r="JG230" s="1"/>
      <c r="JH230" s="1"/>
      <c r="JI230" s="1"/>
      <c r="JJ230" s="1"/>
      <c r="JK230" s="1"/>
      <c r="JL230" s="1"/>
      <c r="JM230" s="1"/>
      <c r="JN230" s="1"/>
      <c r="JO230" s="1"/>
      <c r="JP230" s="1"/>
      <c r="JQ230" s="1"/>
      <c r="JR230" s="1"/>
      <c r="JS230" s="1"/>
      <c r="JT230" s="1"/>
      <c r="JU230" s="1"/>
      <c r="JV230" s="1"/>
      <c r="JW230" s="1"/>
      <c r="JX230" s="1"/>
      <c r="JY230" s="1"/>
      <c r="JZ230" s="1"/>
      <c r="KA230" s="1"/>
      <c r="KB230" s="1"/>
      <c r="KC230" s="1"/>
      <c r="KD230" s="1"/>
      <c r="KE230" s="1"/>
      <c r="KF230" s="1"/>
      <c r="KG230" s="1"/>
      <c r="KH230" s="1"/>
      <c r="KI230" s="1"/>
      <c r="KJ230" s="1"/>
      <c r="KK230" s="1"/>
      <c r="KL230" s="1"/>
      <c r="KM230" s="1"/>
      <c r="KN230" s="1"/>
      <c r="KO230" s="1"/>
      <c r="KP230" s="1"/>
      <c r="KQ230" s="1"/>
      <c r="KR230" s="1"/>
      <c r="KS230" s="1"/>
      <c r="KT230" s="1"/>
      <c r="KU230" s="1"/>
      <c r="KV230" s="1"/>
      <c r="KW230" s="1"/>
      <c r="KX230" s="1"/>
      <c r="KY230" s="1"/>
      <c r="KZ230" s="1"/>
      <c r="LA230" s="1"/>
      <c r="LB230" s="1"/>
      <c r="LC230" s="1"/>
      <c r="LD230" s="1"/>
      <c r="LE230" s="1"/>
      <c r="LF230" s="1"/>
      <c r="LG230" s="1"/>
      <c r="LH230" s="1"/>
      <c r="LI230" s="1"/>
      <c r="LJ230" s="1"/>
      <c r="LK230" s="1"/>
      <c r="LL230" s="1"/>
      <c r="LM230" s="1"/>
      <c r="LN230" s="1"/>
      <c r="LO230" s="1"/>
      <c r="LP230" s="1"/>
      <c r="LQ230" s="1"/>
      <c r="LR230" s="1"/>
      <c r="LS230" s="1"/>
      <c r="LT230" s="1"/>
      <c r="LU230" s="1"/>
      <c r="LV230" s="1"/>
      <c r="LW230" s="1"/>
      <c r="LX230" s="1"/>
      <c r="LY230" s="1"/>
      <c r="LZ230" s="1"/>
      <c r="MA230" s="1"/>
      <c r="MB230" s="1"/>
      <c r="MC230" s="1"/>
      <c r="MD230" s="1"/>
      <c r="ME230" s="1"/>
      <c r="MF230" s="1"/>
      <c r="MG230" s="1"/>
      <c r="MH230" s="1"/>
      <c r="MI230" s="1"/>
      <c r="MJ230" s="1"/>
      <c r="MK230" s="1"/>
      <c r="ML230" s="1"/>
      <c r="MM230" s="1"/>
      <c r="MN230" s="1"/>
      <c r="MO230" s="1"/>
      <c r="MP230" s="1"/>
      <c r="MQ230" s="1"/>
      <c r="MR230" s="1"/>
      <c r="MS230" s="1"/>
      <c r="MT230" s="1"/>
      <c r="MU230" s="1"/>
      <c r="MV230" s="1"/>
      <c r="MW230" s="1"/>
      <c r="MX230" s="1"/>
      <c r="MY230" s="1"/>
      <c r="MZ230" s="1"/>
      <c r="NA230" s="1"/>
      <c r="NB230" s="1"/>
      <c r="NC230" s="1"/>
      <c r="ND230" s="1"/>
      <c r="NE230" s="1"/>
      <c r="NF230" s="1"/>
      <c r="NG230" s="1"/>
      <c r="NH230" s="1"/>
      <c r="NI230" s="1"/>
      <c r="NJ230" s="1"/>
      <c r="NK230" s="1"/>
      <c r="NL230" s="1"/>
      <c r="NM230" s="1"/>
      <c r="NN230" s="1"/>
      <c r="NO230" s="1"/>
      <c r="NP230" s="1"/>
      <c r="NQ230" s="1"/>
      <c r="NR230" s="1"/>
      <c r="NS230" s="1"/>
      <c r="NT230" s="1"/>
      <c r="NU230" s="1"/>
      <c r="NV230" s="1"/>
      <c r="NW230" s="1"/>
      <c r="NX230" s="1"/>
      <c r="NY230" s="1"/>
      <c r="NZ230" s="1"/>
      <c r="OA230" s="1"/>
      <c r="OB230" s="1"/>
      <c r="OC230" s="1"/>
      <c r="OD230" s="1"/>
      <c r="OE230" s="1"/>
      <c r="OF230" s="1"/>
      <c r="OG230" s="1"/>
      <c r="OH230" s="1"/>
      <c r="OI230" s="1"/>
      <c r="OJ230" s="1"/>
      <c r="OK230" s="1"/>
      <c r="OL230" s="1"/>
      <c r="OM230" s="1"/>
      <c r="ON230" s="1"/>
      <c r="OO230" s="1"/>
      <c r="OP230" s="1"/>
      <c r="OQ230" s="1"/>
      <c r="OR230" s="1"/>
      <c r="OS230" s="1"/>
      <c r="OT230" s="1"/>
      <c r="OU230" s="1"/>
      <c r="OV230" s="1"/>
      <c r="OW230" s="1"/>
      <c r="OX230" s="1"/>
      <c r="OY230" s="1"/>
      <c r="OZ230" s="1"/>
      <c r="PA230" s="1"/>
      <c r="PB230" s="1"/>
      <c r="PC230" s="1"/>
      <c r="PD230" s="1"/>
      <c r="PE230" s="1"/>
      <c r="PF230" s="1"/>
      <c r="PG230" s="1"/>
      <c r="PH230" s="1"/>
      <c r="PI230" s="1"/>
      <c r="PJ230" s="1"/>
      <c r="PK230" s="1"/>
      <c r="PL230" s="1"/>
      <c r="PM230" s="1"/>
      <c r="PN230" s="1"/>
      <c r="PO230" s="1"/>
      <c r="PP230" s="1"/>
      <c r="PQ230" s="1"/>
      <c r="PR230" s="1"/>
      <c r="PS230" s="1"/>
      <c r="PT230" s="1"/>
      <c r="PU230" s="1"/>
      <c r="PV230" s="1"/>
      <c r="PW230" s="1"/>
      <c r="PX230" s="1"/>
      <c r="PY230" s="1"/>
      <c r="PZ230" s="1"/>
      <c r="QA230" s="1"/>
      <c r="QB230" s="1"/>
      <c r="QC230" s="1"/>
      <c r="QD230" s="1"/>
      <c r="QE230" s="1"/>
      <c r="QF230" s="1"/>
      <c r="QG230" s="1"/>
      <c r="QH230" s="1"/>
      <c r="QI230" s="1"/>
      <c r="QJ230" s="1"/>
      <c r="QK230" s="1"/>
      <c r="QL230" s="1"/>
      <c r="QM230" s="1"/>
      <c r="QN230" s="1"/>
      <c r="QO230" s="1"/>
      <c r="QP230" s="1"/>
      <c r="QQ230" s="1"/>
      <c r="QR230" s="1"/>
      <c r="QS230" s="1"/>
      <c r="QT230" s="1"/>
      <c r="QU230" s="1"/>
      <c r="QV230" s="1"/>
      <c r="QW230" s="1"/>
      <c r="QX230" s="1"/>
      <c r="QY230" s="1"/>
      <c r="QZ230" s="1"/>
      <c r="RA230" s="1"/>
      <c r="RB230" s="1"/>
      <c r="RC230" s="1"/>
      <c r="RD230" s="1"/>
      <c r="RE230" s="1"/>
      <c r="RF230" s="1"/>
      <c r="RG230" s="1"/>
      <c r="RH230" s="1"/>
      <c r="RI230" s="1"/>
      <c r="RJ230" s="1"/>
      <c r="RK230" s="1"/>
      <c r="RL230" s="1"/>
      <c r="RM230" s="1"/>
      <c r="RN230" s="1"/>
      <c r="RO230" s="1"/>
      <c r="RP230" s="1"/>
      <c r="RQ230" s="1"/>
      <c r="RR230" s="1"/>
      <c r="RS230" s="1"/>
      <c r="RT230" s="1"/>
      <c r="RU230" s="1"/>
      <c r="RV230" s="1"/>
      <c r="RW230" s="1"/>
      <c r="RX230" s="1"/>
      <c r="RY230" s="1"/>
      <c r="RZ230" s="1"/>
      <c r="SA230" s="1"/>
      <c r="SB230" s="1"/>
      <c r="SC230" s="1"/>
      <c r="SD230" s="1"/>
      <c r="SE230" s="1"/>
      <c r="SF230" s="1"/>
      <c r="SG230" s="1"/>
      <c r="SH230" s="1"/>
      <c r="SI230" s="1"/>
      <c r="SJ230" s="1"/>
      <c r="SK230" s="1"/>
      <c r="SL230" s="1"/>
      <c r="SM230" s="1"/>
      <c r="SN230" s="1"/>
      <c r="SO230" s="1"/>
      <c r="SP230" s="1"/>
      <c r="SQ230" s="1"/>
      <c r="SR230" s="1"/>
      <c r="SS230" s="1"/>
      <c r="ST230" s="1"/>
      <c r="SU230" s="1"/>
      <c r="SV230" s="1"/>
      <c r="SW230" s="1"/>
      <c r="SX230" s="1"/>
      <c r="SY230" s="1"/>
      <c r="SZ230" s="1"/>
      <c r="TA230" s="1"/>
      <c r="TB230" s="1"/>
      <c r="TC230" s="1"/>
      <c r="TD230" s="1"/>
      <c r="TE230" s="1"/>
      <c r="TF230" s="1"/>
      <c r="TG230" s="1"/>
      <c r="TH230" s="1"/>
      <c r="TI230" s="1"/>
      <c r="TJ230" s="1"/>
      <c r="TK230" s="1"/>
      <c r="TL230" s="1"/>
      <c r="TM230" s="1"/>
      <c r="TN230" s="1"/>
      <c r="TO230" s="1"/>
      <c r="TP230" s="1"/>
      <c r="TQ230" s="1"/>
      <c r="TR230" s="1"/>
      <c r="TS230" s="1"/>
      <c r="TT230" s="1"/>
      <c r="TU230" s="1"/>
      <c r="TV230" s="1"/>
      <c r="TW230" s="1"/>
      <c r="TX230" s="1"/>
      <c r="TY230" s="1"/>
      <c r="TZ230" s="1"/>
      <c r="UA230" s="1"/>
      <c r="UB230" s="1"/>
      <c r="UC230" s="1"/>
      <c r="UD230" s="1"/>
      <c r="UE230" s="1"/>
      <c r="UF230" s="1"/>
      <c r="UG230" s="1"/>
      <c r="UH230" s="1"/>
      <c r="UI230" s="1"/>
      <c r="UJ230" s="1"/>
      <c r="UK230" s="1"/>
      <c r="UL230" s="1"/>
      <c r="UM230" s="1"/>
      <c r="UN230" s="1"/>
      <c r="UO230" s="1"/>
      <c r="UP230" s="1"/>
      <c r="UQ230" s="1"/>
      <c r="UR230" s="1"/>
      <c r="US230" s="1"/>
      <c r="UT230" s="1"/>
      <c r="UU230" s="1"/>
      <c r="UV230" s="1"/>
      <c r="UW230" s="1"/>
      <c r="UX230" s="1"/>
      <c r="UY230" s="1"/>
      <c r="UZ230" s="1"/>
      <c r="VA230" s="1"/>
      <c r="VB230" s="1"/>
      <c r="VC230" s="1"/>
      <c r="VD230" s="1"/>
      <c r="VE230" s="1"/>
      <c r="VF230" s="1"/>
      <c r="VG230" s="1"/>
      <c r="VH230" s="1"/>
      <c r="VI230" s="1"/>
      <c r="VJ230" s="1"/>
      <c r="VK230" s="1"/>
      <c r="VL230" s="1"/>
      <c r="VM230" s="1"/>
      <c r="VN230" s="1"/>
      <c r="VO230" s="1"/>
      <c r="VP230" s="1"/>
      <c r="VQ230" s="1"/>
      <c r="VR230" s="1"/>
      <c r="VS230" s="1"/>
      <c r="VT230" s="1"/>
      <c r="VU230" s="1"/>
      <c r="VV230" s="1"/>
      <c r="VW230" s="1"/>
      <c r="VX230" s="1"/>
      <c r="VY230" s="1"/>
      <c r="VZ230" s="1"/>
      <c r="WA230" s="1"/>
      <c r="WB230" s="1"/>
      <c r="WC230" s="1"/>
      <c r="WD230" s="1"/>
      <c r="WE230" s="1"/>
      <c r="WF230" s="1"/>
      <c r="WG230" s="1"/>
      <c r="WH230" s="1"/>
      <c r="WI230" s="1"/>
      <c r="WJ230" s="1"/>
      <c r="WK230" s="1"/>
      <c r="WL230" s="1"/>
      <c r="WM230" s="1"/>
      <c r="WN230" s="1"/>
      <c r="WO230" s="1"/>
      <c r="WP230" s="1"/>
      <c r="WQ230" s="1"/>
      <c r="WR230" s="1"/>
      <c r="WS230" s="1"/>
      <c r="WT230" s="1"/>
      <c r="WU230" s="1"/>
      <c r="WV230" s="1"/>
      <c r="WW230" s="1"/>
      <c r="WX230" s="1"/>
      <c r="WY230" s="1"/>
      <c r="WZ230" s="1"/>
      <c r="XA230" s="1"/>
      <c r="XB230" s="1"/>
      <c r="XC230" s="1"/>
      <c r="XD230" s="1"/>
      <c r="XE230" s="1"/>
      <c r="XF230" s="1"/>
      <c r="XG230" s="1"/>
      <c r="XH230" s="1"/>
      <c r="XI230" s="1"/>
      <c r="XJ230" s="1"/>
      <c r="XK230" s="1"/>
      <c r="XL230" s="1"/>
      <c r="XM230" s="1"/>
      <c r="XN230" s="1"/>
      <c r="XO230" s="1"/>
      <c r="XP230" s="1"/>
      <c r="XQ230" s="1"/>
      <c r="XR230" s="1"/>
      <c r="XS230" s="1"/>
      <c r="XT230" s="1"/>
      <c r="XU230" s="1"/>
      <c r="XV230" s="1"/>
      <c r="XW230" s="1"/>
      <c r="XX230" s="1"/>
      <c r="XY230" s="1"/>
      <c r="XZ230" s="1"/>
      <c r="YA230" s="1"/>
      <c r="YB230" s="1"/>
      <c r="YC230" s="1"/>
      <c r="YD230" s="1"/>
      <c r="YE230" s="1"/>
      <c r="YF230" s="1"/>
      <c r="YG230" s="1"/>
      <c r="YH230" s="1"/>
      <c r="YI230" s="1"/>
      <c r="YJ230" s="1"/>
      <c r="YK230" s="1"/>
      <c r="YL230" s="1"/>
      <c r="YM230" s="1"/>
      <c r="YN230" s="1"/>
      <c r="YO230" s="1"/>
      <c r="YP230" s="1"/>
      <c r="YQ230" s="1"/>
      <c r="YR230" s="1"/>
      <c r="YS230" s="1"/>
      <c r="YT230" s="1"/>
      <c r="YU230" s="1"/>
      <c r="YV230" s="1"/>
      <c r="YW230" s="1"/>
      <c r="YX230" s="1"/>
      <c r="YY230" s="1"/>
      <c r="YZ230" s="1"/>
      <c r="ZA230" s="1"/>
      <c r="ZB230" s="1"/>
      <c r="ZC230" s="1"/>
      <c r="ZD230" s="1"/>
      <c r="ZE230" s="1"/>
      <c r="ZF230" s="1"/>
      <c r="ZG230" s="1"/>
      <c r="ZH230" s="1"/>
      <c r="ZI230" s="1"/>
      <c r="ZJ230" s="1"/>
      <c r="ZK230" s="1"/>
      <c r="ZL230" s="1"/>
      <c r="ZM230" s="1"/>
      <c r="ZN230" s="1"/>
      <c r="ZO230" s="1"/>
      <c r="ZP230" s="1"/>
      <c r="ZQ230" s="1"/>
      <c r="ZR230" s="1"/>
      <c r="ZS230" s="1"/>
      <c r="ZT230" s="1"/>
      <c r="ZU230" s="1"/>
      <c r="ZV230" s="1"/>
      <c r="ZW230" s="1"/>
      <c r="ZX230" s="1"/>
      <c r="ZY230" s="1"/>
      <c r="ZZ230" s="1"/>
      <c r="AAA230" s="1"/>
      <c r="AAB230" s="1"/>
      <c r="AAC230" s="1"/>
      <c r="AAD230" s="1"/>
      <c r="AAE230" s="1"/>
      <c r="AAF230" s="1"/>
      <c r="AAG230" s="1"/>
      <c r="AAH230" s="1"/>
      <c r="AAI230" s="1"/>
      <c r="AAJ230" s="1"/>
      <c r="AAK230" s="1"/>
      <c r="AAL230" s="1"/>
      <c r="AAM230" s="1"/>
      <c r="AAN230" s="1"/>
      <c r="AAO230" s="1"/>
      <c r="AAP230" s="1"/>
      <c r="AAQ230" s="1"/>
      <c r="AAR230" s="1"/>
      <c r="AAS230" s="1"/>
      <c r="AAT230" s="1"/>
      <c r="AAU230" s="1"/>
      <c r="AAV230" s="1"/>
      <c r="AAW230" s="1"/>
      <c r="AAX230" s="1"/>
      <c r="AAY230" s="1"/>
      <c r="AAZ230" s="1"/>
      <c r="ABA230" s="1"/>
      <c r="ABB230" s="1"/>
      <c r="ABC230" s="1"/>
      <c r="ABD230" s="1"/>
      <c r="ABE230" s="1"/>
      <c r="ABF230" s="1"/>
      <c r="ABG230" s="1"/>
      <c r="ABH230" s="1"/>
      <c r="ABI230" s="1"/>
      <c r="ABJ230" s="1"/>
      <c r="ABK230" s="1"/>
      <c r="ABL230" s="1"/>
      <c r="ABM230" s="1"/>
      <c r="ABN230" s="1"/>
      <c r="ABO230" s="1"/>
      <c r="ABP230" s="1"/>
      <c r="ABQ230" s="1"/>
      <c r="ABR230" s="1"/>
      <c r="ABS230" s="1"/>
      <c r="ABT230" s="1"/>
      <c r="ABU230" s="1"/>
      <c r="ABV230" s="1"/>
      <c r="ABW230" s="1"/>
      <c r="ABX230" s="1"/>
      <c r="ABY230" s="1"/>
      <c r="ABZ230" s="1"/>
      <c r="ACA230" s="1"/>
      <c r="ACB230" s="1"/>
      <c r="ACC230" s="1"/>
      <c r="ACD230" s="1"/>
      <c r="ACE230" s="1"/>
      <c r="ACF230" s="1"/>
      <c r="ACG230" s="1"/>
      <c r="ACH230" s="1"/>
      <c r="ACI230" s="1"/>
      <c r="ACJ230" s="1"/>
      <c r="ACK230" s="1"/>
      <c r="ACL230" s="1"/>
      <c r="ACM230" s="1"/>
      <c r="ACN230" s="1"/>
      <c r="ACO230" s="1"/>
      <c r="ACP230" s="1"/>
      <c r="ACQ230" s="1"/>
      <c r="ACR230" s="1"/>
      <c r="ACS230" s="1"/>
      <c r="ACT230" s="1"/>
      <c r="ACU230" s="1"/>
      <c r="ACV230" s="1"/>
      <c r="ACW230" s="1"/>
      <c r="ACX230" s="1"/>
      <c r="ACY230" s="1"/>
      <c r="ACZ230" s="1"/>
      <c r="ADA230" s="1"/>
    </row>
    <row r="231" spans="1:781" s="76" customFormat="1" ht="15.6" x14ac:dyDescent="0.3">
      <c r="A231" s="40">
        <v>3</v>
      </c>
      <c r="B231" s="21" t="s">
        <v>717</v>
      </c>
      <c r="C231" s="22" t="s">
        <v>129</v>
      </c>
      <c r="D231" s="23"/>
      <c r="E231" s="23"/>
      <c r="F231" s="23">
        <v>5</v>
      </c>
      <c r="G231" s="74">
        <v>30000</v>
      </c>
      <c r="H231" s="23">
        <v>1</v>
      </c>
      <c r="I231" s="23" t="s">
        <v>41</v>
      </c>
      <c r="J231" s="23" t="s">
        <v>42</v>
      </c>
      <c r="K231" s="25">
        <v>1986</v>
      </c>
      <c r="L231" s="86">
        <v>1986</v>
      </c>
      <c r="M231" s="27"/>
      <c r="N231" s="28"/>
      <c r="O231" s="28"/>
      <c r="P231" s="29" t="s">
        <v>593</v>
      </c>
      <c r="Q231" s="30"/>
      <c r="R231" s="31" t="s">
        <v>424</v>
      </c>
      <c r="S231" s="32" t="str">
        <f t="shared" ref="S231:S262" si="53">C231</f>
        <v>Sand</v>
      </c>
      <c r="T231" s="33"/>
      <c r="U231" s="33"/>
      <c r="V231" s="33"/>
      <c r="W231" s="33"/>
      <c r="X231" s="33"/>
      <c r="Y231" s="33"/>
      <c r="Z231" s="33"/>
      <c r="AA231" s="1"/>
      <c r="AB231" s="34">
        <f t="shared" si="52"/>
        <v>0</v>
      </c>
      <c r="AC231" s="34">
        <f t="shared" ref="AC231:AC262" si="54">N231/39</f>
        <v>0</v>
      </c>
      <c r="AD231" s="34">
        <f t="shared" ref="AD231:AD262" si="55">O231/14</f>
        <v>0</v>
      </c>
      <c r="AE231" s="34">
        <f t="shared" ref="AE231:AE233" si="56">SUM(AB231:AD231)</f>
        <v>0</v>
      </c>
      <c r="AF231" s="35"/>
      <c r="AG231" s="35">
        <f t="shared" si="49"/>
        <v>0</v>
      </c>
      <c r="AH231" s="35">
        <f t="shared" si="50"/>
        <v>0</v>
      </c>
      <c r="AI231" s="35">
        <f t="shared" si="51"/>
        <v>0</v>
      </c>
      <c r="AK231" s="1"/>
      <c r="AL231" s="1"/>
      <c r="AM231" s="1"/>
      <c r="AN231" s="1"/>
      <c r="AO231" s="1"/>
      <c r="AP231" s="1"/>
      <c r="AQ231" s="1"/>
      <c r="AR231" s="1"/>
      <c r="AS231" s="1"/>
      <c r="AT231" s="1"/>
      <c r="AU231" s="1"/>
      <c r="AV231" s="1"/>
      <c r="AW231" s="1"/>
      <c r="AX231" s="1"/>
      <c r="AY231" s="1"/>
      <c r="AZ231" s="1"/>
      <c r="BA231" s="1"/>
      <c r="BB231" s="1"/>
      <c r="BC231" s="1"/>
      <c r="BD231" s="1"/>
      <c r="BE231" s="1"/>
      <c r="BF231" s="1"/>
      <c r="BG231" s="1"/>
      <c r="BH231" s="1"/>
      <c r="BI231" s="1"/>
      <c r="BJ231" s="1"/>
      <c r="BK231" s="1"/>
      <c r="BL231" s="1"/>
      <c r="BM231" s="1"/>
      <c r="BN231" s="1"/>
      <c r="BO231" s="1"/>
      <c r="BP231" s="1"/>
      <c r="BQ231" s="1"/>
      <c r="BR231" s="1"/>
      <c r="BS231" s="1"/>
      <c r="BT231" s="1"/>
      <c r="BU231" s="1"/>
      <c r="BV231" s="1"/>
      <c r="BW231" s="1"/>
      <c r="BX231" s="1"/>
      <c r="BY231" s="1"/>
      <c r="BZ231" s="1"/>
      <c r="CA231" s="1"/>
      <c r="CB231" s="1"/>
      <c r="CC231" s="1"/>
      <c r="CD231" s="1"/>
      <c r="CE231" s="1"/>
      <c r="CF231" s="1"/>
      <c r="CG231" s="1"/>
      <c r="CH231" s="1"/>
      <c r="CI231" s="1"/>
      <c r="CJ231" s="1"/>
      <c r="CK231" s="1"/>
      <c r="CL231" s="1"/>
      <c r="CM231" s="1"/>
      <c r="CN231" s="1"/>
      <c r="CO231" s="1"/>
      <c r="CP231" s="1"/>
      <c r="CQ231" s="1"/>
      <c r="CR231" s="1"/>
      <c r="CS231" s="1"/>
      <c r="CT231" s="1"/>
      <c r="CU231" s="1"/>
      <c r="CV231" s="1"/>
      <c r="CW231" s="1"/>
      <c r="CX231" s="1"/>
      <c r="CY231" s="1"/>
      <c r="CZ231" s="1"/>
      <c r="DA231" s="1"/>
      <c r="DB231" s="1"/>
      <c r="DC231" s="1"/>
      <c r="DD231" s="1"/>
      <c r="DE231" s="1"/>
      <c r="DF231" s="1"/>
      <c r="DG231" s="1"/>
      <c r="DH231" s="1"/>
      <c r="DI231" s="1"/>
      <c r="DJ231" s="1"/>
      <c r="DK231" s="1"/>
      <c r="DL231" s="1"/>
      <c r="DM231" s="1"/>
      <c r="DN231" s="1"/>
      <c r="DO231" s="1"/>
      <c r="DP231" s="1"/>
      <c r="DQ231" s="1"/>
      <c r="DR231" s="1"/>
      <c r="DS231" s="1"/>
      <c r="DT231" s="1"/>
      <c r="DU231" s="1"/>
      <c r="DV231" s="1"/>
      <c r="DW231" s="1"/>
      <c r="DX231" s="1"/>
      <c r="DY231" s="1"/>
      <c r="DZ231" s="1"/>
      <c r="EA231" s="1"/>
      <c r="EB231" s="1"/>
      <c r="EC231" s="1"/>
      <c r="ED231" s="1"/>
      <c r="EE231" s="1"/>
      <c r="EF231" s="1"/>
      <c r="EG231" s="1"/>
      <c r="EH231" s="1"/>
      <c r="EI231" s="1"/>
      <c r="EJ231" s="1"/>
      <c r="EK231" s="1"/>
      <c r="EL231" s="1"/>
      <c r="EM231" s="1"/>
      <c r="EN231" s="1"/>
      <c r="EO231" s="1"/>
      <c r="EP231" s="1"/>
      <c r="EQ231" s="1"/>
      <c r="ER231" s="1"/>
      <c r="ES231" s="1"/>
      <c r="ET231" s="1"/>
      <c r="EU231" s="1"/>
      <c r="EV231" s="1"/>
      <c r="EW231" s="1"/>
      <c r="EX231" s="1"/>
      <c r="EY231" s="1"/>
      <c r="EZ231" s="1"/>
      <c r="FA231" s="1"/>
      <c r="FB231" s="1"/>
      <c r="FC231" s="1"/>
      <c r="FD231" s="1"/>
      <c r="FE231" s="1"/>
      <c r="FF231" s="1"/>
      <c r="FG231" s="1"/>
      <c r="FH231" s="1"/>
      <c r="FI231" s="1"/>
      <c r="FJ231" s="1"/>
      <c r="FK231" s="1"/>
      <c r="FL231" s="1"/>
      <c r="FM231" s="1"/>
      <c r="FN231" s="1"/>
      <c r="FO231" s="1"/>
      <c r="FP231" s="1"/>
      <c r="FQ231" s="1"/>
      <c r="FR231" s="1"/>
      <c r="FS231" s="1"/>
      <c r="FT231" s="1"/>
      <c r="FU231" s="1"/>
      <c r="FV231" s="1"/>
      <c r="FW231" s="1"/>
      <c r="FX231" s="1"/>
      <c r="FY231" s="1"/>
      <c r="FZ231" s="1"/>
      <c r="GA231" s="1"/>
      <c r="GB231" s="1"/>
      <c r="GC231" s="1"/>
      <c r="GD231" s="1"/>
      <c r="GE231" s="1"/>
      <c r="GF231" s="1"/>
      <c r="GG231" s="1"/>
      <c r="GH231" s="1"/>
      <c r="GI231" s="1"/>
      <c r="GJ231" s="1"/>
      <c r="GK231" s="1"/>
      <c r="GL231" s="1"/>
      <c r="GM231" s="1"/>
      <c r="GN231" s="1"/>
      <c r="GO231" s="1"/>
      <c r="GP231" s="1"/>
      <c r="GQ231" s="1"/>
      <c r="GR231" s="1"/>
      <c r="GS231" s="1"/>
      <c r="GT231" s="1"/>
      <c r="GU231" s="1"/>
      <c r="GV231" s="1"/>
      <c r="GW231" s="1"/>
      <c r="GX231" s="1"/>
      <c r="GY231" s="1"/>
      <c r="GZ231" s="1"/>
      <c r="HA231" s="1"/>
      <c r="HB231" s="1"/>
      <c r="HC231" s="1"/>
      <c r="HD231" s="1"/>
      <c r="HE231" s="1"/>
      <c r="HF231" s="1"/>
      <c r="HG231" s="1"/>
      <c r="HH231" s="1"/>
      <c r="HI231" s="1"/>
      <c r="HJ231" s="1"/>
      <c r="HK231" s="1"/>
      <c r="HL231" s="1"/>
      <c r="HM231" s="1"/>
      <c r="HN231" s="1"/>
      <c r="HO231" s="1"/>
      <c r="HP231" s="1"/>
      <c r="HQ231" s="1"/>
      <c r="HR231" s="1"/>
      <c r="HS231" s="1"/>
      <c r="HT231" s="1"/>
      <c r="HU231" s="1"/>
      <c r="HV231" s="1"/>
      <c r="HW231" s="1"/>
      <c r="HX231" s="1"/>
      <c r="HY231" s="1"/>
      <c r="HZ231" s="1"/>
      <c r="IA231" s="1"/>
      <c r="IB231" s="1"/>
      <c r="IC231" s="1"/>
      <c r="ID231" s="1"/>
      <c r="IE231" s="1"/>
      <c r="IF231" s="1"/>
      <c r="IG231" s="1"/>
      <c r="IH231" s="1"/>
      <c r="II231" s="1"/>
      <c r="IJ231" s="1"/>
      <c r="IK231" s="1"/>
      <c r="IL231" s="1"/>
      <c r="IM231" s="1"/>
      <c r="IN231" s="1"/>
      <c r="IO231" s="1"/>
      <c r="IP231" s="1"/>
      <c r="IQ231" s="1"/>
      <c r="IR231" s="1"/>
      <c r="IS231" s="1"/>
      <c r="IT231" s="1"/>
      <c r="IU231" s="1"/>
      <c r="IV231" s="1"/>
      <c r="IW231" s="1"/>
      <c r="IX231" s="1"/>
      <c r="IY231" s="1"/>
      <c r="IZ231" s="1"/>
      <c r="JA231" s="1"/>
      <c r="JB231" s="1"/>
      <c r="JC231" s="1"/>
      <c r="JD231" s="1"/>
      <c r="JE231" s="1"/>
      <c r="JF231" s="1"/>
      <c r="JG231" s="1"/>
      <c r="JH231" s="1"/>
      <c r="JI231" s="1"/>
      <c r="JJ231" s="1"/>
      <c r="JK231" s="1"/>
      <c r="JL231" s="1"/>
      <c r="JM231" s="1"/>
      <c r="JN231" s="1"/>
      <c r="JO231" s="1"/>
      <c r="JP231" s="1"/>
      <c r="JQ231" s="1"/>
      <c r="JR231" s="1"/>
      <c r="JS231" s="1"/>
      <c r="JT231" s="1"/>
      <c r="JU231" s="1"/>
      <c r="JV231" s="1"/>
      <c r="JW231" s="1"/>
      <c r="JX231" s="1"/>
      <c r="JY231" s="1"/>
      <c r="JZ231" s="1"/>
      <c r="KA231" s="1"/>
      <c r="KB231" s="1"/>
      <c r="KC231" s="1"/>
      <c r="KD231" s="1"/>
      <c r="KE231" s="1"/>
      <c r="KF231" s="1"/>
      <c r="KG231" s="1"/>
      <c r="KH231" s="1"/>
      <c r="KI231" s="1"/>
      <c r="KJ231" s="1"/>
      <c r="KK231" s="1"/>
      <c r="KL231" s="1"/>
      <c r="KM231" s="1"/>
      <c r="KN231" s="1"/>
      <c r="KO231" s="1"/>
      <c r="KP231" s="1"/>
      <c r="KQ231" s="1"/>
      <c r="KR231" s="1"/>
      <c r="KS231" s="1"/>
      <c r="KT231" s="1"/>
      <c r="KU231" s="1"/>
      <c r="KV231" s="1"/>
      <c r="KW231" s="1"/>
      <c r="KX231" s="1"/>
      <c r="KY231" s="1"/>
      <c r="KZ231" s="1"/>
      <c r="LA231" s="1"/>
      <c r="LB231" s="1"/>
      <c r="LC231" s="1"/>
      <c r="LD231" s="1"/>
      <c r="LE231" s="1"/>
      <c r="LF231" s="1"/>
      <c r="LG231" s="1"/>
      <c r="LH231" s="1"/>
      <c r="LI231" s="1"/>
      <c r="LJ231" s="1"/>
      <c r="LK231" s="1"/>
      <c r="LL231" s="1"/>
      <c r="LM231" s="1"/>
      <c r="LN231" s="1"/>
      <c r="LO231" s="1"/>
      <c r="LP231" s="1"/>
      <c r="LQ231" s="1"/>
      <c r="LR231" s="1"/>
      <c r="LS231" s="1"/>
      <c r="LT231" s="1"/>
      <c r="LU231" s="1"/>
      <c r="LV231" s="1"/>
      <c r="LW231" s="1"/>
      <c r="LX231" s="1"/>
      <c r="LY231" s="1"/>
      <c r="LZ231" s="1"/>
      <c r="MA231" s="1"/>
      <c r="MB231" s="1"/>
      <c r="MC231" s="1"/>
      <c r="MD231" s="1"/>
      <c r="ME231" s="1"/>
      <c r="MF231" s="1"/>
      <c r="MG231" s="1"/>
      <c r="MH231" s="1"/>
      <c r="MI231" s="1"/>
      <c r="MJ231" s="1"/>
      <c r="MK231" s="1"/>
      <c r="ML231" s="1"/>
      <c r="MM231" s="1"/>
      <c r="MN231" s="1"/>
      <c r="MO231" s="1"/>
      <c r="MP231" s="1"/>
      <c r="MQ231" s="1"/>
      <c r="MR231" s="1"/>
      <c r="MS231" s="1"/>
      <c r="MT231" s="1"/>
      <c r="MU231" s="1"/>
      <c r="MV231" s="1"/>
      <c r="MW231" s="1"/>
      <c r="MX231" s="1"/>
      <c r="MY231" s="1"/>
      <c r="MZ231" s="1"/>
      <c r="NA231" s="1"/>
      <c r="NB231" s="1"/>
      <c r="NC231" s="1"/>
      <c r="ND231" s="1"/>
      <c r="NE231" s="1"/>
      <c r="NF231" s="1"/>
      <c r="NG231" s="1"/>
      <c r="NH231" s="1"/>
      <c r="NI231" s="1"/>
      <c r="NJ231" s="1"/>
      <c r="NK231" s="1"/>
      <c r="NL231" s="1"/>
      <c r="NM231" s="1"/>
      <c r="NN231" s="1"/>
      <c r="NO231" s="1"/>
      <c r="NP231" s="1"/>
      <c r="NQ231" s="1"/>
      <c r="NR231" s="1"/>
      <c r="NS231" s="1"/>
      <c r="NT231" s="1"/>
      <c r="NU231" s="1"/>
      <c r="NV231" s="1"/>
      <c r="NW231" s="1"/>
      <c r="NX231" s="1"/>
      <c r="NY231" s="1"/>
      <c r="NZ231" s="1"/>
      <c r="OA231" s="1"/>
      <c r="OB231" s="1"/>
      <c r="OC231" s="1"/>
      <c r="OD231" s="1"/>
      <c r="OE231" s="1"/>
      <c r="OF231" s="1"/>
      <c r="OG231" s="1"/>
      <c r="OH231" s="1"/>
      <c r="OI231" s="1"/>
      <c r="OJ231" s="1"/>
      <c r="OK231" s="1"/>
      <c r="OL231" s="1"/>
      <c r="OM231" s="1"/>
      <c r="ON231" s="1"/>
      <c r="OO231" s="1"/>
      <c r="OP231" s="1"/>
      <c r="OQ231" s="1"/>
      <c r="OR231" s="1"/>
      <c r="OS231" s="1"/>
      <c r="OT231" s="1"/>
      <c r="OU231" s="1"/>
      <c r="OV231" s="1"/>
      <c r="OW231" s="1"/>
      <c r="OX231" s="1"/>
      <c r="OY231" s="1"/>
      <c r="OZ231" s="1"/>
      <c r="PA231" s="1"/>
      <c r="PB231" s="1"/>
      <c r="PC231" s="1"/>
      <c r="PD231" s="1"/>
      <c r="PE231" s="1"/>
      <c r="PF231" s="1"/>
      <c r="PG231" s="1"/>
      <c r="PH231" s="1"/>
      <c r="PI231" s="1"/>
      <c r="PJ231" s="1"/>
      <c r="PK231" s="1"/>
      <c r="PL231" s="1"/>
      <c r="PM231" s="1"/>
      <c r="PN231" s="1"/>
      <c r="PO231" s="1"/>
      <c r="PP231" s="1"/>
      <c r="PQ231" s="1"/>
      <c r="PR231" s="1"/>
      <c r="PS231" s="1"/>
      <c r="PT231" s="1"/>
      <c r="PU231" s="1"/>
      <c r="PV231" s="1"/>
      <c r="PW231" s="1"/>
      <c r="PX231" s="1"/>
      <c r="PY231" s="1"/>
      <c r="PZ231" s="1"/>
      <c r="QA231" s="1"/>
      <c r="QB231" s="1"/>
      <c r="QC231" s="1"/>
      <c r="QD231" s="1"/>
      <c r="QE231" s="1"/>
      <c r="QF231" s="1"/>
      <c r="QG231" s="1"/>
      <c r="QH231" s="1"/>
      <c r="QI231" s="1"/>
      <c r="QJ231" s="1"/>
      <c r="QK231" s="1"/>
      <c r="QL231" s="1"/>
      <c r="QM231" s="1"/>
      <c r="QN231" s="1"/>
      <c r="QO231" s="1"/>
      <c r="QP231" s="1"/>
      <c r="QQ231" s="1"/>
      <c r="QR231" s="1"/>
      <c r="QS231" s="1"/>
      <c r="QT231" s="1"/>
      <c r="QU231" s="1"/>
      <c r="QV231" s="1"/>
      <c r="QW231" s="1"/>
      <c r="QX231" s="1"/>
      <c r="QY231" s="1"/>
      <c r="QZ231" s="1"/>
      <c r="RA231" s="1"/>
      <c r="RB231" s="1"/>
      <c r="RC231" s="1"/>
      <c r="RD231" s="1"/>
      <c r="RE231" s="1"/>
      <c r="RF231" s="1"/>
      <c r="RG231" s="1"/>
      <c r="RH231" s="1"/>
      <c r="RI231" s="1"/>
      <c r="RJ231" s="1"/>
      <c r="RK231" s="1"/>
      <c r="RL231" s="1"/>
      <c r="RM231" s="1"/>
      <c r="RN231" s="1"/>
      <c r="RO231" s="1"/>
      <c r="RP231" s="1"/>
      <c r="RQ231" s="1"/>
      <c r="RR231" s="1"/>
      <c r="RS231" s="1"/>
      <c r="RT231" s="1"/>
      <c r="RU231" s="1"/>
      <c r="RV231" s="1"/>
      <c r="RW231" s="1"/>
      <c r="RX231" s="1"/>
      <c r="RY231" s="1"/>
      <c r="RZ231" s="1"/>
      <c r="SA231" s="1"/>
      <c r="SB231" s="1"/>
      <c r="SC231" s="1"/>
      <c r="SD231" s="1"/>
      <c r="SE231" s="1"/>
      <c r="SF231" s="1"/>
      <c r="SG231" s="1"/>
      <c r="SH231" s="1"/>
      <c r="SI231" s="1"/>
      <c r="SJ231" s="1"/>
      <c r="SK231" s="1"/>
      <c r="SL231" s="1"/>
      <c r="SM231" s="1"/>
      <c r="SN231" s="1"/>
      <c r="SO231" s="1"/>
      <c r="SP231" s="1"/>
      <c r="SQ231" s="1"/>
      <c r="SR231" s="1"/>
      <c r="SS231" s="1"/>
      <c r="ST231" s="1"/>
      <c r="SU231" s="1"/>
      <c r="SV231" s="1"/>
      <c r="SW231" s="1"/>
      <c r="SX231" s="1"/>
      <c r="SY231" s="1"/>
      <c r="SZ231" s="1"/>
      <c r="TA231" s="1"/>
      <c r="TB231" s="1"/>
      <c r="TC231" s="1"/>
      <c r="TD231" s="1"/>
      <c r="TE231" s="1"/>
      <c r="TF231" s="1"/>
      <c r="TG231" s="1"/>
      <c r="TH231" s="1"/>
      <c r="TI231" s="1"/>
      <c r="TJ231" s="1"/>
      <c r="TK231" s="1"/>
      <c r="TL231" s="1"/>
      <c r="TM231" s="1"/>
      <c r="TN231" s="1"/>
      <c r="TO231" s="1"/>
      <c r="TP231" s="1"/>
      <c r="TQ231" s="1"/>
      <c r="TR231" s="1"/>
      <c r="TS231" s="1"/>
      <c r="TT231" s="1"/>
      <c r="TU231" s="1"/>
      <c r="TV231" s="1"/>
      <c r="TW231" s="1"/>
      <c r="TX231" s="1"/>
      <c r="TY231" s="1"/>
      <c r="TZ231" s="1"/>
      <c r="UA231" s="1"/>
      <c r="UB231" s="1"/>
      <c r="UC231" s="1"/>
      <c r="UD231" s="1"/>
      <c r="UE231" s="1"/>
      <c r="UF231" s="1"/>
      <c r="UG231" s="1"/>
      <c r="UH231" s="1"/>
      <c r="UI231" s="1"/>
      <c r="UJ231" s="1"/>
      <c r="UK231" s="1"/>
      <c r="UL231" s="1"/>
      <c r="UM231" s="1"/>
      <c r="UN231" s="1"/>
      <c r="UO231" s="1"/>
      <c r="UP231" s="1"/>
      <c r="UQ231" s="1"/>
      <c r="UR231" s="1"/>
      <c r="US231" s="1"/>
      <c r="UT231" s="1"/>
      <c r="UU231" s="1"/>
      <c r="UV231" s="1"/>
      <c r="UW231" s="1"/>
      <c r="UX231" s="1"/>
      <c r="UY231" s="1"/>
      <c r="UZ231" s="1"/>
      <c r="VA231" s="1"/>
      <c r="VB231" s="1"/>
      <c r="VC231" s="1"/>
      <c r="VD231" s="1"/>
      <c r="VE231" s="1"/>
      <c r="VF231" s="1"/>
      <c r="VG231" s="1"/>
      <c r="VH231" s="1"/>
      <c r="VI231" s="1"/>
      <c r="VJ231" s="1"/>
      <c r="VK231" s="1"/>
      <c r="VL231" s="1"/>
      <c r="VM231" s="1"/>
      <c r="VN231" s="1"/>
      <c r="VO231" s="1"/>
      <c r="VP231" s="1"/>
      <c r="VQ231" s="1"/>
      <c r="VR231" s="1"/>
      <c r="VS231" s="1"/>
      <c r="VT231" s="1"/>
      <c r="VU231" s="1"/>
      <c r="VV231" s="1"/>
      <c r="VW231" s="1"/>
      <c r="VX231" s="1"/>
      <c r="VY231" s="1"/>
      <c r="VZ231" s="1"/>
      <c r="WA231" s="1"/>
      <c r="WB231" s="1"/>
      <c r="WC231" s="1"/>
      <c r="WD231" s="1"/>
      <c r="WE231" s="1"/>
      <c r="WF231" s="1"/>
      <c r="WG231" s="1"/>
      <c r="WH231" s="1"/>
      <c r="WI231" s="1"/>
      <c r="WJ231" s="1"/>
      <c r="WK231" s="1"/>
      <c r="WL231" s="1"/>
      <c r="WM231" s="1"/>
      <c r="WN231" s="1"/>
      <c r="WO231" s="1"/>
      <c r="WP231" s="1"/>
      <c r="WQ231" s="1"/>
      <c r="WR231" s="1"/>
      <c r="WS231" s="1"/>
      <c r="WT231" s="1"/>
      <c r="WU231" s="1"/>
      <c r="WV231" s="1"/>
      <c r="WW231" s="1"/>
      <c r="WX231" s="1"/>
      <c r="WY231" s="1"/>
      <c r="WZ231" s="1"/>
      <c r="XA231" s="1"/>
      <c r="XB231" s="1"/>
      <c r="XC231" s="1"/>
      <c r="XD231" s="1"/>
      <c r="XE231" s="1"/>
      <c r="XF231" s="1"/>
      <c r="XG231" s="1"/>
      <c r="XH231" s="1"/>
      <c r="XI231" s="1"/>
      <c r="XJ231" s="1"/>
      <c r="XK231" s="1"/>
      <c r="XL231" s="1"/>
      <c r="XM231" s="1"/>
      <c r="XN231" s="1"/>
      <c r="XO231" s="1"/>
      <c r="XP231" s="1"/>
      <c r="XQ231" s="1"/>
      <c r="XR231" s="1"/>
      <c r="XS231" s="1"/>
      <c r="XT231" s="1"/>
      <c r="XU231" s="1"/>
      <c r="XV231" s="1"/>
      <c r="XW231" s="1"/>
      <c r="XX231" s="1"/>
      <c r="XY231" s="1"/>
      <c r="XZ231" s="1"/>
      <c r="YA231" s="1"/>
      <c r="YB231" s="1"/>
      <c r="YC231" s="1"/>
      <c r="YD231" s="1"/>
      <c r="YE231" s="1"/>
      <c r="YF231" s="1"/>
      <c r="YG231" s="1"/>
      <c r="YH231" s="1"/>
      <c r="YI231" s="1"/>
      <c r="YJ231" s="1"/>
      <c r="YK231" s="1"/>
      <c r="YL231" s="1"/>
      <c r="YM231" s="1"/>
      <c r="YN231" s="1"/>
      <c r="YO231" s="1"/>
      <c r="YP231" s="1"/>
      <c r="YQ231" s="1"/>
      <c r="YR231" s="1"/>
      <c r="YS231" s="1"/>
      <c r="YT231" s="1"/>
      <c r="YU231" s="1"/>
      <c r="YV231" s="1"/>
      <c r="YW231" s="1"/>
      <c r="YX231" s="1"/>
      <c r="YY231" s="1"/>
      <c r="YZ231" s="1"/>
      <c r="ZA231" s="1"/>
      <c r="ZB231" s="1"/>
      <c r="ZC231" s="1"/>
      <c r="ZD231" s="1"/>
      <c r="ZE231" s="1"/>
      <c r="ZF231" s="1"/>
      <c r="ZG231" s="1"/>
      <c r="ZH231" s="1"/>
      <c r="ZI231" s="1"/>
      <c r="ZJ231" s="1"/>
      <c r="ZK231" s="1"/>
      <c r="ZL231" s="1"/>
      <c r="ZM231" s="1"/>
      <c r="ZN231" s="1"/>
      <c r="ZO231" s="1"/>
      <c r="ZP231" s="1"/>
      <c r="ZQ231" s="1"/>
      <c r="ZR231" s="1"/>
      <c r="ZS231" s="1"/>
      <c r="ZT231" s="1"/>
      <c r="ZU231" s="1"/>
      <c r="ZV231" s="1"/>
      <c r="ZW231" s="1"/>
      <c r="ZX231" s="1"/>
      <c r="ZY231" s="1"/>
      <c r="ZZ231" s="1"/>
      <c r="AAA231" s="1"/>
      <c r="AAB231" s="1"/>
      <c r="AAC231" s="1"/>
      <c r="AAD231" s="1"/>
      <c r="AAE231" s="1"/>
      <c r="AAF231" s="1"/>
      <c r="AAG231" s="1"/>
      <c r="AAH231" s="1"/>
      <c r="AAI231" s="1"/>
      <c r="AAJ231" s="1"/>
      <c r="AAK231" s="1"/>
      <c r="AAL231" s="1"/>
      <c r="AAM231" s="1"/>
      <c r="AAN231" s="1"/>
      <c r="AAO231" s="1"/>
      <c r="AAP231" s="1"/>
      <c r="AAQ231" s="1"/>
      <c r="AAR231" s="1"/>
      <c r="AAS231" s="1"/>
      <c r="AAT231" s="1"/>
      <c r="AAU231" s="1"/>
      <c r="AAV231" s="1"/>
      <c r="AAW231" s="1"/>
      <c r="AAX231" s="1"/>
      <c r="AAY231" s="1"/>
      <c r="AAZ231" s="1"/>
      <c r="ABA231" s="1"/>
      <c r="ABB231" s="1"/>
      <c r="ABC231" s="1"/>
      <c r="ABD231" s="1"/>
      <c r="ABE231" s="1"/>
      <c r="ABF231" s="1"/>
      <c r="ABG231" s="1"/>
      <c r="ABH231" s="1"/>
      <c r="ABI231" s="1"/>
      <c r="ABJ231" s="1"/>
      <c r="ABK231" s="1"/>
      <c r="ABL231" s="1"/>
      <c r="ABM231" s="1"/>
      <c r="ABN231" s="1"/>
      <c r="ABO231" s="1"/>
      <c r="ABP231" s="1"/>
      <c r="ABQ231" s="1"/>
      <c r="ABR231" s="1"/>
      <c r="ABS231" s="1"/>
      <c r="ABT231" s="1"/>
      <c r="ABU231" s="1"/>
      <c r="ABV231" s="1"/>
      <c r="ABW231" s="1"/>
      <c r="ABX231" s="1"/>
      <c r="ABY231" s="1"/>
      <c r="ABZ231" s="1"/>
      <c r="ACA231" s="1"/>
      <c r="ACB231" s="1"/>
      <c r="ACC231" s="1"/>
      <c r="ACD231" s="1"/>
      <c r="ACE231" s="1"/>
      <c r="ACF231" s="1"/>
      <c r="ACG231" s="1"/>
      <c r="ACH231" s="1"/>
      <c r="ACI231" s="1"/>
      <c r="ACJ231" s="1"/>
      <c r="ACK231" s="1"/>
      <c r="ACL231" s="1"/>
      <c r="ACM231" s="1"/>
      <c r="ACN231" s="1"/>
      <c r="ACO231" s="1"/>
      <c r="ACP231" s="1"/>
      <c r="ACQ231" s="1"/>
      <c r="ACR231" s="1"/>
      <c r="ACS231" s="1"/>
      <c r="ACT231" s="1"/>
      <c r="ACU231" s="1"/>
      <c r="ACV231" s="1"/>
      <c r="ACW231" s="1"/>
      <c r="ACX231" s="1"/>
      <c r="ACY231" s="1"/>
      <c r="ACZ231" s="1"/>
      <c r="ADA231" s="1"/>
    </row>
    <row r="232" spans="1:781" s="76" customFormat="1" ht="15.6" x14ac:dyDescent="0.3">
      <c r="A232" s="42">
        <v>2</v>
      </c>
      <c r="B232" s="21" t="s">
        <v>718</v>
      </c>
      <c r="C232" s="22" t="s">
        <v>40</v>
      </c>
      <c r="D232" s="23" t="s">
        <v>204</v>
      </c>
      <c r="E232" s="23" t="s">
        <v>222</v>
      </c>
      <c r="F232" s="23">
        <v>40</v>
      </c>
      <c r="G232" s="74">
        <v>1100000</v>
      </c>
      <c r="H232" s="23">
        <v>1</v>
      </c>
      <c r="I232" s="23" t="s">
        <v>41</v>
      </c>
      <c r="J232" s="23" t="s">
        <v>42</v>
      </c>
      <c r="K232" s="25">
        <v>1985</v>
      </c>
      <c r="L232" s="90">
        <v>31284</v>
      </c>
      <c r="M232" s="27">
        <v>730000</v>
      </c>
      <c r="N232" s="28">
        <v>4.2</v>
      </c>
      <c r="O232" s="28"/>
      <c r="P232" s="29" t="s">
        <v>719</v>
      </c>
      <c r="Q232" s="30"/>
      <c r="R232" s="31"/>
      <c r="S232" s="32" t="str">
        <f t="shared" si="53"/>
        <v>Cu</v>
      </c>
      <c r="T232" s="33"/>
      <c r="U232" s="33"/>
      <c r="V232" s="33"/>
      <c r="W232" s="33"/>
      <c r="X232" s="33"/>
      <c r="Y232" s="33"/>
      <c r="Z232" s="33"/>
      <c r="AA232" s="1"/>
      <c r="AB232" s="34"/>
      <c r="AC232" s="34"/>
      <c r="AD232" s="34"/>
      <c r="AE232" s="34"/>
      <c r="AF232" s="35"/>
      <c r="AG232" s="35"/>
      <c r="AH232" s="35"/>
      <c r="AI232" s="35"/>
      <c r="AK232" s="1"/>
      <c r="AL232" s="1"/>
      <c r="AM232" s="1"/>
      <c r="AN232" s="1"/>
      <c r="AO232" s="1"/>
      <c r="AP232" s="1"/>
      <c r="AQ232" s="1"/>
      <c r="AR232" s="1"/>
      <c r="AS232" s="1"/>
      <c r="AT232" s="1"/>
      <c r="AU232" s="1"/>
      <c r="AV232" s="1"/>
      <c r="AW232" s="1"/>
      <c r="AX232" s="1"/>
      <c r="AY232" s="1"/>
      <c r="AZ232" s="1"/>
      <c r="BA232" s="1"/>
      <c r="BB232" s="1"/>
      <c r="BC232" s="1"/>
      <c r="BD232" s="1"/>
      <c r="BE232" s="1"/>
      <c r="BF232" s="1"/>
      <c r="BG232" s="1"/>
      <c r="BH232" s="1"/>
      <c r="BI232" s="1"/>
      <c r="BJ232" s="1"/>
      <c r="BK232" s="1"/>
      <c r="BL232" s="1"/>
      <c r="BM232" s="1"/>
      <c r="BN232" s="1"/>
      <c r="BO232" s="1"/>
      <c r="BP232" s="1"/>
      <c r="BQ232" s="1"/>
      <c r="BR232" s="1"/>
      <c r="BS232" s="1"/>
      <c r="BT232" s="1"/>
      <c r="BU232" s="1"/>
      <c r="BV232" s="1"/>
      <c r="BW232" s="1"/>
      <c r="BX232" s="1"/>
      <c r="BY232" s="1"/>
      <c r="BZ232" s="1"/>
      <c r="CA232" s="1"/>
      <c r="CB232" s="1"/>
      <c r="CC232" s="1"/>
      <c r="CD232" s="1"/>
      <c r="CE232" s="1"/>
      <c r="CF232" s="1"/>
      <c r="CG232" s="1"/>
      <c r="CH232" s="1"/>
      <c r="CI232" s="1"/>
      <c r="CJ232" s="1"/>
      <c r="CK232" s="1"/>
      <c r="CL232" s="1"/>
      <c r="CM232" s="1"/>
      <c r="CN232" s="1"/>
      <c r="CO232" s="1"/>
      <c r="CP232" s="1"/>
      <c r="CQ232" s="1"/>
      <c r="CR232" s="1"/>
      <c r="CS232" s="1"/>
      <c r="CT232" s="1"/>
      <c r="CU232" s="1"/>
      <c r="CV232" s="1"/>
      <c r="CW232" s="1"/>
      <c r="CX232" s="1"/>
      <c r="CY232" s="1"/>
      <c r="CZ232" s="1"/>
      <c r="DA232" s="1"/>
      <c r="DB232" s="1"/>
      <c r="DC232" s="1"/>
      <c r="DD232" s="1"/>
      <c r="DE232" s="1"/>
      <c r="DF232" s="1"/>
      <c r="DG232" s="1"/>
      <c r="DH232" s="1"/>
      <c r="DI232" s="1"/>
      <c r="DJ232" s="1"/>
      <c r="DK232" s="1"/>
      <c r="DL232" s="1"/>
      <c r="DM232" s="1"/>
      <c r="DN232" s="1"/>
      <c r="DO232" s="1"/>
      <c r="DP232" s="1"/>
      <c r="DQ232" s="1"/>
      <c r="DR232" s="1"/>
      <c r="DS232" s="1"/>
      <c r="DT232" s="1"/>
      <c r="DU232" s="1"/>
      <c r="DV232" s="1"/>
      <c r="DW232" s="1"/>
      <c r="DX232" s="1"/>
      <c r="DY232" s="1"/>
      <c r="DZ232" s="1"/>
      <c r="EA232" s="1"/>
      <c r="EB232" s="1"/>
      <c r="EC232" s="1"/>
      <c r="ED232" s="1"/>
      <c r="EE232" s="1"/>
      <c r="EF232" s="1"/>
      <c r="EG232" s="1"/>
      <c r="EH232" s="1"/>
      <c r="EI232" s="1"/>
      <c r="EJ232" s="1"/>
      <c r="EK232" s="1"/>
      <c r="EL232" s="1"/>
      <c r="EM232" s="1"/>
      <c r="EN232" s="1"/>
      <c r="EO232" s="1"/>
      <c r="EP232" s="1"/>
      <c r="EQ232" s="1"/>
      <c r="ER232" s="1"/>
      <c r="ES232" s="1"/>
      <c r="ET232" s="1"/>
      <c r="EU232" s="1"/>
      <c r="EV232" s="1"/>
      <c r="EW232" s="1"/>
      <c r="EX232" s="1"/>
      <c r="EY232" s="1"/>
      <c r="EZ232" s="1"/>
      <c r="FA232" s="1"/>
      <c r="FB232" s="1"/>
      <c r="FC232" s="1"/>
      <c r="FD232" s="1"/>
      <c r="FE232" s="1"/>
      <c r="FF232" s="1"/>
      <c r="FG232" s="1"/>
      <c r="FH232" s="1"/>
      <c r="FI232" s="1"/>
      <c r="FJ232" s="1"/>
      <c r="FK232" s="1"/>
      <c r="FL232" s="1"/>
      <c r="FM232" s="1"/>
      <c r="FN232" s="1"/>
      <c r="FO232" s="1"/>
      <c r="FP232" s="1"/>
      <c r="FQ232" s="1"/>
      <c r="FR232" s="1"/>
      <c r="FS232" s="1"/>
      <c r="FT232" s="1"/>
      <c r="FU232" s="1"/>
      <c r="FV232" s="1"/>
      <c r="FW232" s="1"/>
      <c r="FX232" s="1"/>
      <c r="FY232" s="1"/>
      <c r="FZ232" s="1"/>
      <c r="GA232" s="1"/>
      <c r="GB232" s="1"/>
      <c r="GC232" s="1"/>
      <c r="GD232" s="1"/>
      <c r="GE232" s="1"/>
      <c r="GF232" s="1"/>
      <c r="GG232" s="1"/>
      <c r="GH232" s="1"/>
      <c r="GI232" s="1"/>
      <c r="GJ232" s="1"/>
      <c r="GK232" s="1"/>
      <c r="GL232" s="1"/>
      <c r="GM232" s="1"/>
      <c r="GN232" s="1"/>
      <c r="GO232" s="1"/>
      <c r="GP232" s="1"/>
      <c r="GQ232" s="1"/>
      <c r="GR232" s="1"/>
      <c r="GS232" s="1"/>
      <c r="GT232" s="1"/>
      <c r="GU232" s="1"/>
      <c r="GV232" s="1"/>
      <c r="GW232" s="1"/>
      <c r="GX232" s="1"/>
      <c r="GY232" s="1"/>
      <c r="GZ232" s="1"/>
      <c r="HA232" s="1"/>
      <c r="HB232" s="1"/>
      <c r="HC232" s="1"/>
      <c r="HD232" s="1"/>
      <c r="HE232" s="1"/>
      <c r="HF232" s="1"/>
      <c r="HG232" s="1"/>
      <c r="HH232" s="1"/>
      <c r="HI232" s="1"/>
      <c r="HJ232" s="1"/>
      <c r="HK232" s="1"/>
      <c r="HL232" s="1"/>
      <c r="HM232" s="1"/>
      <c r="HN232" s="1"/>
      <c r="HO232" s="1"/>
      <c r="HP232" s="1"/>
      <c r="HQ232" s="1"/>
      <c r="HR232" s="1"/>
      <c r="HS232" s="1"/>
      <c r="HT232" s="1"/>
      <c r="HU232" s="1"/>
      <c r="HV232" s="1"/>
      <c r="HW232" s="1"/>
      <c r="HX232" s="1"/>
      <c r="HY232" s="1"/>
      <c r="HZ232" s="1"/>
      <c r="IA232" s="1"/>
      <c r="IB232" s="1"/>
      <c r="IC232" s="1"/>
      <c r="ID232" s="1"/>
      <c r="IE232" s="1"/>
      <c r="IF232" s="1"/>
      <c r="IG232" s="1"/>
      <c r="IH232" s="1"/>
      <c r="II232" s="1"/>
      <c r="IJ232" s="1"/>
      <c r="IK232" s="1"/>
      <c r="IL232" s="1"/>
      <c r="IM232" s="1"/>
      <c r="IN232" s="1"/>
      <c r="IO232" s="1"/>
      <c r="IP232" s="1"/>
      <c r="IQ232" s="1"/>
      <c r="IR232" s="1"/>
      <c r="IS232" s="1"/>
      <c r="IT232" s="1"/>
      <c r="IU232" s="1"/>
      <c r="IV232" s="1"/>
      <c r="IW232" s="1"/>
      <c r="IX232" s="1"/>
      <c r="IY232" s="1"/>
      <c r="IZ232" s="1"/>
      <c r="JA232" s="1"/>
      <c r="JB232" s="1"/>
      <c r="JC232" s="1"/>
      <c r="JD232" s="1"/>
      <c r="JE232" s="1"/>
      <c r="JF232" s="1"/>
      <c r="JG232" s="1"/>
      <c r="JH232" s="1"/>
      <c r="JI232" s="1"/>
      <c r="JJ232" s="1"/>
      <c r="JK232" s="1"/>
      <c r="JL232" s="1"/>
      <c r="JM232" s="1"/>
      <c r="JN232" s="1"/>
      <c r="JO232" s="1"/>
      <c r="JP232" s="1"/>
      <c r="JQ232" s="1"/>
      <c r="JR232" s="1"/>
      <c r="JS232" s="1"/>
      <c r="JT232" s="1"/>
      <c r="JU232" s="1"/>
      <c r="JV232" s="1"/>
      <c r="JW232" s="1"/>
      <c r="JX232" s="1"/>
      <c r="JY232" s="1"/>
      <c r="JZ232" s="1"/>
      <c r="KA232" s="1"/>
      <c r="KB232" s="1"/>
      <c r="KC232" s="1"/>
      <c r="KD232" s="1"/>
      <c r="KE232" s="1"/>
      <c r="KF232" s="1"/>
      <c r="KG232" s="1"/>
      <c r="KH232" s="1"/>
      <c r="KI232" s="1"/>
      <c r="KJ232" s="1"/>
      <c r="KK232" s="1"/>
      <c r="KL232" s="1"/>
      <c r="KM232" s="1"/>
      <c r="KN232" s="1"/>
      <c r="KO232" s="1"/>
      <c r="KP232" s="1"/>
      <c r="KQ232" s="1"/>
      <c r="KR232" s="1"/>
      <c r="KS232" s="1"/>
      <c r="KT232" s="1"/>
      <c r="KU232" s="1"/>
      <c r="KV232" s="1"/>
      <c r="KW232" s="1"/>
      <c r="KX232" s="1"/>
      <c r="KY232" s="1"/>
      <c r="KZ232" s="1"/>
      <c r="LA232" s="1"/>
      <c r="LB232" s="1"/>
      <c r="LC232" s="1"/>
      <c r="LD232" s="1"/>
      <c r="LE232" s="1"/>
      <c r="LF232" s="1"/>
      <c r="LG232" s="1"/>
      <c r="LH232" s="1"/>
      <c r="LI232" s="1"/>
      <c r="LJ232" s="1"/>
      <c r="LK232" s="1"/>
      <c r="LL232" s="1"/>
      <c r="LM232" s="1"/>
      <c r="LN232" s="1"/>
      <c r="LO232" s="1"/>
      <c r="LP232" s="1"/>
      <c r="LQ232" s="1"/>
      <c r="LR232" s="1"/>
      <c r="LS232" s="1"/>
      <c r="LT232" s="1"/>
      <c r="LU232" s="1"/>
      <c r="LV232" s="1"/>
      <c r="LW232" s="1"/>
      <c r="LX232" s="1"/>
      <c r="LY232" s="1"/>
      <c r="LZ232" s="1"/>
      <c r="MA232" s="1"/>
      <c r="MB232" s="1"/>
      <c r="MC232" s="1"/>
      <c r="MD232" s="1"/>
      <c r="ME232" s="1"/>
      <c r="MF232" s="1"/>
      <c r="MG232" s="1"/>
      <c r="MH232" s="1"/>
      <c r="MI232" s="1"/>
      <c r="MJ232" s="1"/>
      <c r="MK232" s="1"/>
      <c r="ML232" s="1"/>
      <c r="MM232" s="1"/>
      <c r="MN232" s="1"/>
      <c r="MO232" s="1"/>
      <c r="MP232" s="1"/>
      <c r="MQ232" s="1"/>
      <c r="MR232" s="1"/>
      <c r="MS232" s="1"/>
      <c r="MT232" s="1"/>
      <c r="MU232" s="1"/>
      <c r="MV232" s="1"/>
      <c r="MW232" s="1"/>
      <c r="MX232" s="1"/>
      <c r="MY232" s="1"/>
      <c r="MZ232" s="1"/>
      <c r="NA232" s="1"/>
      <c r="NB232" s="1"/>
      <c r="NC232" s="1"/>
      <c r="ND232" s="1"/>
      <c r="NE232" s="1"/>
      <c r="NF232" s="1"/>
      <c r="NG232" s="1"/>
      <c r="NH232" s="1"/>
      <c r="NI232" s="1"/>
      <c r="NJ232" s="1"/>
      <c r="NK232" s="1"/>
      <c r="NL232" s="1"/>
      <c r="NM232" s="1"/>
      <c r="NN232" s="1"/>
      <c r="NO232" s="1"/>
      <c r="NP232" s="1"/>
      <c r="NQ232" s="1"/>
      <c r="NR232" s="1"/>
      <c r="NS232" s="1"/>
      <c r="NT232" s="1"/>
      <c r="NU232" s="1"/>
      <c r="NV232" s="1"/>
      <c r="NW232" s="1"/>
      <c r="NX232" s="1"/>
      <c r="NY232" s="1"/>
      <c r="NZ232" s="1"/>
      <c r="OA232" s="1"/>
      <c r="OB232" s="1"/>
      <c r="OC232" s="1"/>
      <c r="OD232" s="1"/>
      <c r="OE232" s="1"/>
      <c r="OF232" s="1"/>
      <c r="OG232" s="1"/>
      <c r="OH232" s="1"/>
      <c r="OI232" s="1"/>
      <c r="OJ232" s="1"/>
      <c r="OK232" s="1"/>
      <c r="OL232" s="1"/>
      <c r="OM232" s="1"/>
      <c r="ON232" s="1"/>
      <c r="OO232" s="1"/>
      <c r="OP232" s="1"/>
      <c r="OQ232" s="1"/>
      <c r="OR232" s="1"/>
      <c r="OS232" s="1"/>
      <c r="OT232" s="1"/>
      <c r="OU232" s="1"/>
      <c r="OV232" s="1"/>
      <c r="OW232" s="1"/>
      <c r="OX232" s="1"/>
      <c r="OY232" s="1"/>
      <c r="OZ232" s="1"/>
      <c r="PA232" s="1"/>
      <c r="PB232" s="1"/>
      <c r="PC232" s="1"/>
      <c r="PD232" s="1"/>
      <c r="PE232" s="1"/>
      <c r="PF232" s="1"/>
      <c r="PG232" s="1"/>
      <c r="PH232" s="1"/>
      <c r="PI232" s="1"/>
      <c r="PJ232" s="1"/>
      <c r="PK232" s="1"/>
      <c r="PL232" s="1"/>
      <c r="PM232" s="1"/>
      <c r="PN232" s="1"/>
      <c r="PO232" s="1"/>
      <c r="PP232" s="1"/>
      <c r="PQ232" s="1"/>
      <c r="PR232" s="1"/>
      <c r="PS232" s="1"/>
      <c r="PT232" s="1"/>
      <c r="PU232" s="1"/>
      <c r="PV232" s="1"/>
      <c r="PW232" s="1"/>
      <c r="PX232" s="1"/>
      <c r="PY232" s="1"/>
      <c r="PZ232" s="1"/>
      <c r="QA232" s="1"/>
      <c r="QB232" s="1"/>
      <c r="QC232" s="1"/>
      <c r="QD232" s="1"/>
      <c r="QE232" s="1"/>
      <c r="QF232" s="1"/>
      <c r="QG232" s="1"/>
      <c r="QH232" s="1"/>
      <c r="QI232" s="1"/>
      <c r="QJ232" s="1"/>
      <c r="QK232" s="1"/>
      <c r="QL232" s="1"/>
      <c r="QM232" s="1"/>
      <c r="QN232" s="1"/>
      <c r="QO232" s="1"/>
      <c r="QP232" s="1"/>
      <c r="QQ232" s="1"/>
      <c r="QR232" s="1"/>
      <c r="QS232" s="1"/>
      <c r="QT232" s="1"/>
      <c r="QU232" s="1"/>
      <c r="QV232" s="1"/>
      <c r="QW232" s="1"/>
      <c r="QX232" s="1"/>
      <c r="QY232" s="1"/>
      <c r="QZ232" s="1"/>
      <c r="RA232" s="1"/>
      <c r="RB232" s="1"/>
      <c r="RC232" s="1"/>
      <c r="RD232" s="1"/>
      <c r="RE232" s="1"/>
      <c r="RF232" s="1"/>
      <c r="RG232" s="1"/>
      <c r="RH232" s="1"/>
      <c r="RI232" s="1"/>
      <c r="RJ232" s="1"/>
      <c r="RK232" s="1"/>
      <c r="RL232" s="1"/>
      <c r="RM232" s="1"/>
      <c r="RN232" s="1"/>
      <c r="RO232" s="1"/>
      <c r="RP232" s="1"/>
      <c r="RQ232" s="1"/>
      <c r="RR232" s="1"/>
      <c r="RS232" s="1"/>
      <c r="RT232" s="1"/>
      <c r="RU232" s="1"/>
      <c r="RV232" s="1"/>
      <c r="RW232" s="1"/>
      <c r="RX232" s="1"/>
      <c r="RY232" s="1"/>
      <c r="RZ232" s="1"/>
      <c r="SA232" s="1"/>
      <c r="SB232" s="1"/>
      <c r="SC232" s="1"/>
      <c r="SD232" s="1"/>
      <c r="SE232" s="1"/>
      <c r="SF232" s="1"/>
      <c r="SG232" s="1"/>
      <c r="SH232" s="1"/>
      <c r="SI232" s="1"/>
      <c r="SJ232" s="1"/>
      <c r="SK232" s="1"/>
      <c r="SL232" s="1"/>
      <c r="SM232" s="1"/>
      <c r="SN232" s="1"/>
      <c r="SO232" s="1"/>
      <c r="SP232" s="1"/>
      <c r="SQ232" s="1"/>
      <c r="SR232" s="1"/>
      <c r="SS232" s="1"/>
      <c r="ST232" s="1"/>
      <c r="SU232" s="1"/>
      <c r="SV232" s="1"/>
      <c r="SW232" s="1"/>
      <c r="SX232" s="1"/>
      <c r="SY232" s="1"/>
      <c r="SZ232" s="1"/>
      <c r="TA232" s="1"/>
      <c r="TB232" s="1"/>
      <c r="TC232" s="1"/>
      <c r="TD232" s="1"/>
      <c r="TE232" s="1"/>
      <c r="TF232" s="1"/>
      <c r="TG232" s="1"/>
      <c r="TH232" s="1"/>
      <c r="TI232" s="1"/>
      <c r="TJ232" s="1"/>
      <c r="TK232" s="1"/>
      <c r="TL232" s="1"/>
      <c r="TM232" s="1"/>
      <c r="TN232" s="1"/>
      <c r="TO232" s="1"/>
      <c r="TP232" s="1"/>
      <c r="TQ232" s="1"/>
      <c r="TR232" s="1"/>
      <c r="TS232" s="1"/>
      <c r="TT232" s="1"/>
      <c r="TU232" s="1"/>
      <c r="TV232" s="1"/>
      <c r="TW232" s="1"/>
      <c r="TX232" s="1"/>
      <c r="TY232" s="1"/>
      <c r="TZ232" s="1"/>
      <c r="UA232" s="1"/>
      <c r="UB232" s="1"/>
      <c r="UC232" s="1"/>
      <c r="UD232" s="1"/>
      <c r="UE232" s="1"/>
      <c r="UF232" s="1"/>
      <c r="UG232" s="1"/>
      <c r="UH232" s="1"/>
      <c r="UI232" s="1"/>
      <c r="UJ232" s="1"/>
      <c r="UK232" s="1"/>
      <c r="UL232" s="1"/>
      <c r="UM232" s="1"/>
      <c r="UN232" s="1"/>
      <c r="UO232" s="1"/>
      <c r="UP232" s="1"/>
      <c r="UQ232" s="1"/>
      <c r="UR232" s="1"/>
      <c r="US232" s="1"/>
      <c r="UT232" s="1"/>
      <c r="UU232" s="1"/>
      <c r="UV232" s="1"/>
      <c r="UW232" s="1"/>
      <c r="UX232" s="1"/>
      <c r="UY232" s="1"/>
      <c r="UZ232" s="1"/>
      <c r="VA232" s="1"/>
      <c r="VB232" s="1"/>
      <c r="VC232" s="1"/>
      <c r="VD232" s="1"/>
      <c r="VE232" s="1"/>
      <c r="VF232" s="1"/>
      <c r="VG232" s="1"/>
      <c r="VH232" s="1"/>
      <c r="VI232" s="1"/>
      <c r="VJ232" s="1"/>
      <c r="VK232" s="1"/>
      <c r="VL232" s="1"/>
      <c r="VM232" s="1"/>
      <c r="VN232" s="1"/>
      <c r="VO232" s="1"/>
      <c r="VP232" s="1"/>
      <c r="VQ232" s="1"/>
      <c r="VR232" s="1"/>
      <c r="VS232" s="1"/>
      <c r="VT232" s="1"/>
      <c r="VU232" s="1"/>
      <c r="VV232" s="1"/>
      <c r="VW232" s="1"/>
      <c r="VX232" s="1"/>
      <c r="VY232" s="1"/>
      <c r="VZ232" s="1"/>
      <c r="WA232" s="1"/>
      <c r="WB232" s="1"/>
      <c r="WC232" s="1"/>
      <c r="WD232" s="1"/>
      <c r="WE232" s="1"/>
      <c r="WF232" s="1"/>
      <c r="WG232" s="1"/>
      <c r="WH232" s="1"/>
      <c r="WI232" s="1"/>
      <c r="WJ232" s="1"/>
      <c r="WK232" s="1"/>
      <c r="WL232" s="1"/>
      <c r="WM232" s="1"/>
      <c r="WN232" s="1"/>
      <c r="WO232" s="1"/>
      <c r="WP232" s="1"/>
      <c r="WQ232" s="1"/>
      <c r="WR232" s="1"/>
      <c r="WS232" s="1"/>
      <c r="WT232" s="1"/>
      <c r="WU232" s="1"/>
      <c r="WV232" s="1"/>
      <c r="WW232" s="1"/>
      <c r="WX232" s="1"/>
      <c r="WY232" s="1"/>
      <c r="WZ232" s="1"/>
      <c r="XA232" s="1"/>
      <c r="XB232" s="1"/>
      <c r="XC232" s="1"/>
      <c r="XD232" s="1"/>
      <c r="XE232" s="1"/>
      <c r="XF232" s="1"/>
      <c r="XG232" s="1"/>
      <c r="XH232" s="1"/>
      <c r="XI232" s="1"/>
      <c r="XJ232" s="1"/>
      <c r="XK232" s="1"/>
      <c r="XL232" s="1"/>
      <c r="XM232" s="1"/>
      <c r="XN232" s="1"/>
      <c r="XO232" s="1"/>
      <c r="XP232" s="1"/>
      <c r="XQ232" s="1"/>
      <c r="XR232" s="1"/>
      <c r="XS232" s="1"/>
      <c r="XT232" s="1"/>
      <c r="XU232" s="1"/>
      <c r="XV232" s="1"/>
      <c r="XW232" s="1"/>
      <c r="XX232" s="1"/>
      <c r="XY232" s="1"/>
      <c r="XZ232" s="1"/>
      <c r="YA232" s="1"/>
      <c r="YB232" s="1"/>
      <c r="YC232" s="1"/>
      <c r="YD232" s="1"/>
      <c r="YE232" s="1"/>
      <c r="YF232" s="1"/>
      <c r="YG232" s="1"/>
      <c r="YH232" s="1"/>
      <c r="YI232" s="1"/>
      <c r="YJ232" s="1"/>
      <c r="YK232" s="1"/>
      <c r="YL232" s="1"/>
      <c r="YM232" s="1"/>
      <c r="YN232" s="1"/>
      <c r="YO232" s="1"/>
      <c r="YP232" s="1"/>
      <c r="YQ232" s="1"/>
      <c r="YR232" s="1"/>
      <c r="YS232" s="1"/>
      <c r="YT232" s="1"/>
      <c r="YU232" s="1"/>
      <c r="YV232" s="1"/>
      <c r="YW232" s="1"/>
      <c r="YX232" s="1"/>
      <c r="YY232" s="1"/>
      <c r="YZ232" s="1"/>
      <c r="ZA232" s="1"/>
      <c r="ZB232" s="1"/>
      <c r="ZC232" s="1"/>
      <c r="ZD232" s="1"/>
      <c r="ZE232" s="1"/>
      <c r="ZF232" s="1"/>
      <c r="ZG232" s="1"/>
      <c r="ZH232" s="1"/>
      <c r="ZI232" s="1"/>
      <c r="ZJ232" s="1"/>
      <c r="ZK232" s="1"/>
      <c r="ZL232" s="1"/>
      <c r="ZM232" s="1"/>
      <c r="ZN232" s="1"/>
      <c r="ZO232" s="1"/>
      <c r="ZP232" s="1"/>
      <c r="ZQ232" s="1"/>
      <c r="ZR232" s="1"/>
      <c r="ZS232" s="1"/>
      <c r="ZT232" s="1"/>
      <c r="ZU232" s="1"/>
      <c r="ZV232" s="1"/>
      <c r="ZW232" s="1"/>
      <c r="ZX232" s="1"/>
      <c r="ZY232" s="1"/>
      <c r="ZZ232" s="1"/>
      <c r="AAA232" s="1"/>
      <c r="AAB232" s="1"/>
      <c r="AAC232" s="1"/>
      <c r="AAD232" s="1"/>
      <c r="AAE232" s="1"/>
      <c r="AAF232" s="1"/>
      <c r="AAG232" s="1"/>
      <c r="AAH232" s="1"/>
      <c r="AAI232" s="1"/>
      <c r="AAJ232" s="1"/>
      <c r="AAK232" s="1"/>
      <c r="AAL232" s="1"/>
      <c r="AAM232" s="1"/>
      <c r="AAN232" s="1"/>
      <c r="AAO232" s="1"/>
      <c r="AAP232" s="1"/>
      <c r="AAQ232" s="1"/>
      <c r="AAR232" s="1"/>
      <c r="AAS232" s="1"/>
      <c r="AAT232" s="1"/>
      <c r="AAU232" s="1"/>
      <c r="AAV232" s="1"/>
      <c r="AAW232" s="1"/>
      <c r="AAX232" s="1"/>
      <c r="AAY232" s="1"/>
      <c r="AAZ232" s="1"/>
      <c r="ABA232" s="1"/>
      <c r="ABB232" s="1"/>
      <c r="ABC232" s="1"/>
      <c r="ABD232" s="1"/>
      <c r="ABE232" s="1"/>
      <c r="ABF232" s="1"/>
      <c r="ABG232" s="1"/>
      <c r="ABH232" s="1"/>
      <c r="ABI232" s="1"/>
      <c r="ABJ232" s="1"/>
      <c r="ABK232" s="1"/>
      <c r="ABL232" s="1"/>
      <c r="ABM232" s="1"/>
      <c r="ABN232" s="1"/>
      <c r="ABO232" s="1"/>
      <c r="ABP232" s="1"/>
      <c r="ABQ232" s="1"/>
      <c r="ABR232" s="1"/>
      <c r="ABS232" s="1"/>
      <c r="ABT232" s="1"/>
      <c r="ABU232" s="1"/>
      <c r="ABV232" s="1"/>
      <c r="ABW232" s="1"/>
      <c r="ABX232" s="1"/>
      <c r="ABY232" s="1"/>
      <c r="ABZ232" s="1"/>
      <c r="ACA232" s="1"/>
      <c r="ACB232" s="1"/>
      <c r="ACC232" s="1"/>
      <c r="ACD232" s="1"/>
      <c r="ACE232" s="1"/>
      <c r="ACF232" s="1"/>
      <c r="ACG232" s="1"/>
      <c r="ACH232" s="1"/>
      <c r="ACI232" s="1"/>
      <c r="ACJ232" s="1"/>
      <c r="ACK232" s="1"/>
      <c r="ACL232" s="1"/>
      <c r="ACM232" s="1"/>
      <c r="ACN232" s="1"/>
      <c r="ACO232" s="1"/>
      <c r="ACP232" s="1"/>
      <c r="ACQ232" s="1"/>
      <c r="ACR232" s="1"/>
      <c r="ACS232" s="1"/>
      <c r="ACT232" s="1"/>
      <c r="ACU232" s="1"/>
      <c r="ACV232" s="1"/>
      <c r="ACW232" s="1"/>
      <c r="ACX232" s="1"/>
      <c r="ACY232" s="1"/>
      <c r="ACZ232" s="1"/>
      <c r="ADA232" s="1"/>
    </row>
    <row r="233" spans="1:781" s="76" customFormat="1" ht="15.6" x14ac:dyDescent="0.3">
      <c r="A233" s="40">
        <v>3</v>
      </c>
      <c r="B233" s="21" t="s">
        <v>720</v>
      </c>
      <c r="C233" s="22" t="s">
        <v>129</v>
      </c>
      <c r="D233" s="23" t="s">
        <v>426</v>
      </c>
      <c r="E233" s="23" t="s">
        <v>356</v>
      </c>
      <c r="F233" s="23">
        <v>6</v>
      </c>
      <c r="G233" s="74">
        <v>38000</v>
      </c>
      <c r="H233" s="23">
        <v>1</v>
      </c>
      <c r="I233" s="23" t="s">
        <v>41</v>
      </c>
      <c r="J233" s="23" t="s">
        <v>42</v>
      </c>
      <c r="K233" s="25">
        <v>1985</v>
      </c>
      <c r="L233" s="26">
        <v>31641</v>
      </c>
      <c r="M233" s="27">
        <v>11000</v>
      </c>
      <c r="N233" s="28">
        <v>0.8</v>
      </c>
      <c r="O233" s="28"/>
      <c r="P233" s="29" t="s">
        <v>593</v>
      </c>
      <c r="Q233" s="30"/>
      <c r="R233" s="31" t="s">
        <v>424</v>
      </c>
      <c r="S233" s="32" t="str">
        <f t="shared" si="53"/>
        <v>Sand</v>
      </c>
      <c r="T233" s="33"/>
      <c r="U233" s="33"/>
      <c r="V233" s="33"/>
      <c r="W233" s="33"/>
      <c r="X233" s="33"/>
      <c r="Y233" s="33"/>
      <c r="Z233" s="33"/>
      <c r="AA233" s="1"/>
      <c r="AB233" s="34">
        <f t="shared" si="52"/>
        <v>5.7996902965381653E-3</v>
      </c>
      <c r="AC233" s="34">
        <f t="shared" si="54"/>
        <v>2.0512820512820513E-2</v>
      </c>
      <c r="AD233" s="34">
        <f t="shared" si="55"/>
        <v>0</v>
      </c>
      <c r="AE233" s="34">
        <f t="shared" si="56"/>
        <v>2.6312510809358678E-2</v>
      </c>
      <c r="AF233" s="35"/>
      <c r="AG233" s="35">
        <f t="shared" ref="AG233:AG262" si="57">IF(A233=1,AE233,0)</f>
        <v>0</v>
      </c>
      <c r="AH233" s="35">
        <f t="shared" ref="AH233:AH262" si="58">IF(A233=2,AE233,0)</f>
        <v>0</v>
      </c>
      <c r="AI233" s="35">
        <f t="shared" ref="AI233:AI262" si="59">IF(A233=3,AE233,0)</f>
        <v>2.6312510809358678E-2</v>
      </c>
      <c r="AK233" s="1"/>
      <c r="AL233" s="1"/>
      <c r="AM233" s="1"/>
      <c r="AN233" s="1"/>
      <c r="AO233" s="1"/>
      <c r="AP233" s="1"/>
      <c r="AQ233" s="1"/>
      <c r="AR233" s="1"/>
      <c r="AS233" s="1"/>
      <c r="AT233" s="1"/>
      <c r="AU233" s="1"/>
      <c r="AV233" s="1"/>
      <c r="AW233" s="1"/>
      <c r="AX233" s="1"/>
      <c r="AY233" s="1"/>
      <c r="AZ233" s="1"/>
      <c r="BA233" s="1"/>
      <c r="BB233" s="1"/>
      <c r="BC233" s="1"/>
      <c r="BD233" s="1"/>
      <c r="BE233" s="1"/>
      <c r="BF233" s="1"/>
      <c r="BG233" s="1"/>
      <c r="BH233" s="1"/>
      <c r="BI233" s="1"/>
      <c r="BJ233" s="1"/>
      <c r="BK233" s="1"/>
      <c r="BL233" s="1"/>
      <c r="BM233" s="1"/>
      <c r="BN233" s="1"/>
      <c r="BO233" s="1"/>
      <c r="BP233" s="1"/>
      <c r="BQ233" s="1"/>
      <c r="BR233" s="1"/>
      <c r="BS233" s="1"/>
      <c r="BT233" s="1"/>
      <c r="BU233" s="1"/>
      <c r="BV233" s="1"/>
      <c r="BW233" s="1"/>
      <c r="BX233" s="1"/>
      <c r="BY233" s="1"/>
      <c r="BZ233" s="1"/>
      <c r="CA233" s="1"/>
      <c r="CB233" s="1"/>
      <c r="CC233" s="1"/>
      <c r="CD233" s="1"/>
      <c r="CE233" s="1"/>
      <c r="CF233" s="1"/>
      <c r="CG233" s="1"/>
      <c r="CH233" s="1"/>
      <c r="CI233" s="1"/>
      <c r="CJ233" s="1"/>
      <c r="CK233" s="1"/>
      <c r="CL233" s="1"/>
      <c r="CM233" s="1"/>
      <c r="CN233" s="1"/>
      <c r="CO233" s="1"/>
      <c r="CP233" s="1"/>
      <c r="CQ233" s="1"/>
      <c r="CR233" s="1"/>
      <c r="CS233" s="1"/>
      <c r="CT233" s="1"/>
      <c r="CU233" s="1"/>
      <c r="CV233" s="1"/>
      <c r="CW233" s="1"/>
      <c r="CX233" s="1"/>
      <c r="CY233" s="1"/>
      <c r="CZ233" s="1"/>
      <c r="DA233" s="1"/>
      <c r="DB233" s="1"/>
      <c r="DC233" s="1"/>
      <c r="DD233" s="1"/>
      <c r="DE233" s="1"/>
      <c r="DF233" s="1"/>
      <c r="DG233" s="1"/>
      <c r="DH233" s="1"/>
      <c r="DI233" s="1"/>
      <c r="DJ233" s="1"/>
      <c r="DK233" s="1"/>
      <c r="DL233" s="1"/>
      <c r="DM233" s="1"/>
      <c r="DN233" s="1"/>
      <c r="DO233" s="1"/>
      <c r="DP233" s="1"/>
      <c r="DQ233" s="1"/>
      <c r="DR233" s="1"/>
      <c r="DS233" s="1"/>
      <c r="DT233" s="1"/>
      <c r="DU233" s="1"/>
      <c r="DV233" s="1"/>
      <c r="DW233" s="1"/>
      <c r="DX233" s="1"/>
      <c r="DY233" s="1"/>
      <c r="DZ233" s="1"/>
      <c r="EA233" s="1"/>
      <c r="EB233" s="1"/>
      <c r="EC233" s="1"/>
      <c r="ED233" s="1"/>
      <c r="EE233" s="1"/>
      <c r="EF233" s="1"/>
      <c r="EG233" s="1"/>
      <c r="EH233" s="1"/>
      <c r="EI233" s="1"/>
      <c r="EJ233" s="1"/>
      <c r="EK233" s="1"/>
      <c r="EL233" s="1"/>
      <c r="EM233" s="1"/>
      <c r="EN233" s="1"/>
      <c r="EO233" s="1"/>
      <c r="EP233" s="1"/>
      <c r="EQ233" s="1"/>
      <c r="ER233" s="1"/>
      <c r="ES233" s="1"/>
      <c r="ET233" s="1"/>
      <c r="EU233" s="1"/>
      <c r="EV233" s="1"/>
      <c r="EW233" s="1"/>
      <c r="EX233" s="1"/>
      <c r="EY233" s="1"/>
      <c r="EZ233" s="1"/>
      <c r="FA233" s="1"/>
      <c r="FB233" s="1"/>
      <c r="FC233" s="1"/>
      <c r="FD233" s="1"/>
      <c r="FE233" s="1"/>
      <c r="FF233" s="1"/>
      <c r="FG233" s="1"/>
      <c r="FH233" s="1"/>
      <c r="FI233" s="1"/>
      <c r="FJ233" s="1"/>
      <c r="FK233" s="1"/>
      <c r="FL233" s="1"/>
      <c r="FM233" s="1"/>
      <c r="FN233" s="1"/>
      <c r="FO233" s="1"/>
      <c r="FP233" s="1"/>
      <c r="FQ233" s="1"/>
      <c r="FR233" s="1"/>
      <c r="FS233" s="1"/>
      <c r="FT233" s="1"/>
      <c r="FU233" s="1"/>
      <c r="FV233" s="1"/>
      <c r="FW233" s="1"/>
      <c r="FX233" s="1"/>
      <c r="FY233" s="1"/>
      <c r="FZ233" s="1"/>
      <c r="GA233" s="1"/>
      <c r="GB233" s="1"/>
      <c r="GC233" s="1"/>
      <c r="GD233" s="1"/>
      <c r="GE233" s="1"/>
      <c r="GF233" s="1"/>
      <c r="GG233" s="1"/>
      <c r="GH233" s="1"/>
      <c r="GI233" s="1"/>
      <c r="GJ233" s="1"/>
      <c r="GK233" s="1"/>
      <c r="GL233" s="1"/>
      <c r="GM233" s="1"/>
      <c r="GN233" s="1"/>
      <c r="GO233" s="1"/>
      <c r="GP233" s="1"/>
      <c r="GQ233" s="1"/>
      <c r="GR233" s="1"/>
      <c r="GS233" s="1"/>
      <c r="GT233" s="1"/>
      <c r="GU233" s="1"/>
      <c r="GV233" s="1"/>
      <c r="GW233" s="1"/>
      <c r="GX233" s="1"/>
      <c r="GY233" s="1"/>
      <c r="GZ233" s="1"/>
      <c r="HA233" s="1"/>
      <c r="HB233" s="1"/>
      <c r="HC233" s="1"/>
      <c r="HD233" s="1"/>
      <c r="HE233" s="1"/>
      <c r="HF233" s="1"/>
      <c r="HG233" s="1"/>
      <c r="HH233" s="1"/>
      <c r="HI233" s="1"/>
      <c r="HJ233" s="1"/>
      <c r="HK233" s="1"/>
      <c r="HL233" s="1"/>
      <c r="HM233" s="1"/>
      <c r="HN233" s="1"/>
      <c r="HO233" s="1"/>
      <c r="HP233" s="1"/>
      <c r="HQ233" s="1"/>
      <c r="HR233" s="1"/>
      <c r="HS233" s="1"/>
      <c r="HT233" s="1"/>
      <c r="HU233" s="1"/>
      <c r="HV233" s="1"/>
      <c r="HW233" s="1"/>
      <c r="HX233" s="1"/>
      <c r="HY233" s="1"/>
      <c r="HZ233" s="1"/>
      <c r="IA233" s="1"/>
      <c r="IB233" s="1"/>
      <c r="IC233" s="1"/>
      <c r="ID233" s="1"/>
      <c r="IE233" s="1"/>
      <c r="IF233" s="1"/>
      <c r="IG233" s="1"/>
      <c r="IH233" s="1"/>
      <c r="II233" s="1"/>
      <c r="IJ233" s="1"/>
      <c r="IK233" s="1"/>
      <c r="IL233" s="1"/>
      <c r="IM233" s="1"/>
      <c r="IN233" s="1"/>
      <c r="IO233" s="1"/>
      <c r="IP233" s="1"/>
      <c r="IQ233" s="1"/>
      <c r="IR233" s="1"/>
      <c r="IS233" s="1"/>
      <c r="IT233" s="1"/>
      <c r="IU233" s="1"/>
      <c r="IV233" s="1"/>
      <c r="IW233" s="1"/>
      <c r="IX233" s="1"/>
      <c r="IY233" s="1"/>
      <c r="IZ233" s="1"/>
      <c r="JA233" s="1"/>
      <c r="JB233" s="1"/>
      <c r="JC233" s="1"/>
      <c r="JD233" s="1"/>
      <c r="JE233" s="1"/>
      <c r="JF233" s="1"/>
      <c r="JG233" s="1"/>
      <c r="JH233" s="1"/>
      <c r="JI233" s="1"/>
      <c r="JJ233" s="1"/>
      <c r="JK233" s="1"/>
      <c r="JL233" s="1"/>
      <c r="JM233" s="1"/>
      <c r="JN233" s="1"/>
      <c r="JO233" s="1"/>
      <c r="JP233" s="1"/>
      <c r="JQ233" s="1"/>
      <c r="JR233" s="1"/>
      <c r="JS233" s="1"/>
      <c r="JT233" s="1"/>
      <c r="JU233" s="1"/>
      <c r="JV233" s="1"/>
      <c r="JW233" s="1"/>
      <c r="JX233" s="1"/>
      <c r="JY233" s="1"/>
      <c r="JZ233" s="1"/>
      <c r="KA233" s="1"/>
      <c r="KB233" s="1"/>
      <c r="KC233" s="1"/>
      <c r="KD233" s="1"/>
      <c r="KE233" s="1"/>
      <c r="KF233" s="1"/>
      <c r="KG233" s="1"/>
      <c r="KH233" s="1"/>
      <c r="KI233" s="1"/>
      <c r="KJ233" s="1"/>
      <c r="KK233" s="1"/>
      <c r="KL233" s="1"/>
      <c r="KM233" s="1"/>
      <c r="KN233" s="1"/>
      <c r="KO233" s="1"/>
      <c r="KP233" s="1"/>
      <c r="KQ233" s="1"/>
      <c r="KR233" s="1"/>
      <c r="KS233" s="1"/>
      <c r="KT233" s="1"/>
      <c r="KU233" s="1"/>
      <c r="KV233" s="1"/>
      <c r="KW233" s="1"/>
      <c r="KX233" s="1"/>
      <c r="KY233" s="1"/>
      <c r="KZ233" s="1"/>
      <c r="LA233" s="1"/>
      <c r="LB233" s="1"/>
      <c r="LC233" s="1"/>
      <c r="LD233" s="1"/>
      <c r="LE233" s="1"/>
      <c r="LF233" s="1"/>
      <c r="LG233" s="1"/>
      <c r="LH233" s="1"/>
      <c r="LI233" s="1"/>
      <c r="LJ233" s="1"/>
      <c r="LK233" s="1"/>
      <c r="LL233" s="1"/>
      <c r="LM233" s="1"/>
      <c r="LN233" s="1"/>
      <c r="LO233" s="1"/>
      <c r="LP233" s="1"/>
      <c r="LQ233" s="1"/>
      <c r="LR233" s="1"/>
      <c r="LS233" s="1"/>
      <c r="LT233" s="1"/>
      <c r="LU233" s="1"/>
      <c r="LV233" s="1"/>
      <c r="LW233" s="1"/>
      <c r="LX233" s="1"/>
      <c r="LY233" s="1"/>
      <c r="LZ233" s="1"/>
      <c r="MA233" s="1"/>
      <c r="MB233" s="1"/>
      <c r="MC233" s="1"/>
      <c r="MD233" s="1"/>
      <c r="ME233" s="1"/>
      <c r="MF233" s="1"/>
      <c r="MG233" s="1"/>
      <c r="MH233" s="1"/>
      <c r="MI233" s="1"/>
      <c r="MJ233" s="1"/>
      <c r="MK233" s="1"/>
      <c r="ML233" s="1"/>
      <c r="MM233" s="1"/>
      <c r="MN233" s="1"/>
      <c r="MO233" s="1"/>
      <c r="MP233" s="1"/>
      <c r="MQ233" s="1"/>
      <c r="MR233" s="1"/>
      <c r="MS233" s="1"/>
      <c r="MT233" s="1"/>
      <c r="MU233" s="1"/>
      <c r="MV233" s="1"/>
      <c r="MW233" s="1"/>
      <c r="MX233" s="1"/>
      <c r="MY233" s="1"/>
      <c r="MZ233" s="1"/>
      <c r="NA233" s="1"/>
      <c r="NB233" s="1"/>
      <c r="NC233" s="1"/>
      <c r="ND233" s="1"/>
      <c r="NE233" s="1"/>
      <c r="NF233" s="1"/>
      <c r="NG233" s="1"/>
      <c r="NH233" s="1"/>
      <c r="NI233" s="1"/>
      <c r="NJ233" s="1"/>
      <c r="NK233" s="1"/>
      <c r="NL233" s="1"/>
      <c r="NM233" s="1"/>
      <c r="NN233" s="1"/>
      <c r="NO233" s="1"/>
      <c r="NP233" s="1"/>
      <c r="NQ233" s="1"/>
      <c r="NR233" s="1"/>
      <c r="NS233" s="1"/>
      <c r="NT233" s="1"/>
      <c r="NU233" s="1"/>
      <c r="NV233" s="1"/>
      <c r="NW233" s="1"/>
      <c r="NX233" s="1"/>
      <c r="NY233" s="1"/>
      <c r="NZ233" s="1"/>
      <c r="OA233" s="1"/>
      <c r="OB233" s="1"/>
      <c r="OC233" s="1"/>
      <c r="OD233" s="1"/>
      <c r="OE233" s="1"/>
      <c r="OF233" s="1"/>
      <c r="OG233" s="1"/>
      <c r="OH233" s="1"/>
      <c r="OI233" s="1"/>
      <c r="OJ233" s="1"/>
      <c r="OK233" s="1"/>
      <c r="OL233" s="1"/>
      <c r="OM233" s="1"/>
      <c r="ON233" s="1"/>
      <c r="OO233" s="1"/>
      <c r="OP233" s="1"/>
      <c r="OQ233" s="1"/>
      <c r="OR233" s="1"/>
      <c r="OS233" s="1"/>
      <c r="OT233" s="1"/>
      <c r="OU233" s="1"/>
      <c r="OV233" s="1"/>
      <c r="OW233" s="1"/>
      <c r="OX233" s="1"/>
      <c r="OY233" s="1"/>
      <c r="OZ233" s="1"/>
      <c r="PA233" s="1"/>
      <c r="PB233" s="1"/>
      <c r="PC233" s="1"/>
      <c r="PD233" s="1"/>
      <c r="PE233" s="1"/>
      <c r="PF233" s="1"/>
      <c r="PG233" s="1"/>
      <c r="PH233" s="1"/>
      <c r="PI233" s="1"/>
      <c r="PJ233" s="1"/>
      <c r="PK233" s="1"/>
      <c r="PL233" s="1"/>
      <c r="PM233" s="1"/>
      <c r="PN233" s="1"/>
      <c r="PO233" s="1"/>
      <c r="PP233" s="1"/>
      <c r="PQ233" s="1"/>
      <c r="PR233" s="1"/>
      <c r="PS233" s="1"/>
      <c r="PT233" s="1"/>
      <c r="PU233" s="1"/>
      <c r="PV233" s="1"/>
      <c r="PW233" s="1"/>
      <c r="PX233" s="1"/>
      <c r="PY233" s="1"/>
      <c r="PZ233" s="1"/>
      <c r="QA233" s="1"/>
      <c r="QB233" s="1"/>
      <c r="QC233" s="1"/>
      <c r="QD233" s="1"/>
      <c r="QE233" s="1"/>
      <c r="QF233" s="1"/>
      <c r="QG233" s="1"/>
      <c r="QH233" s="1"/>
      <c r="QI233" s="1"/>
      <c r="QJ233" s="1"/>
      <c r="QK233" s="1"/>
      <c r="QL233" s="1"/>
      <c r="QM233" s="1"/>
      <c r="QN233" s="1"/>
      <c r="QO233" s="1"/>
      <c r="QP233" s="1"/>
      <c r="QQ233" s="1"/>
      <c r="QR233" s="1"/>
      <c r="QS233" s="1"/>
      <c r="QT233" s="1"/>
      <c r="QU233" s="1"/>
      <c r="QV233" s="1"/>
      <c r="QW233" s="1"/>
      <c r="QX233" s="1"/>
      <c r="QY233" s="1"/>
      <c r="QZ233" s="1"/>
      <c r="RA233" s="1"/>
      <c r="RB233" s="1"/>
      <c r="RC233" s="1"/>
      <c r="RD233" s="1"/>
      <c r="RE233" s="1"/>
      <c r="RF233" s="1"/>
      <c r="RG233" s="1"/>
      <c r="RH233" s="1"/>
      <c r="RI233" s="1"/>
      <c r="RJ233" s="1"/>
      <c r="RK233" s="1"/>
      <c r="RL233" s="1"/>
      <c r="RM233" s="1"/>
      <c r="RN233" s="1"/>
      <c r="RO233" s="1"/>
      <c r="RP233" s="1"/>
      <c r="RQ233" s="1"/>
      <c r="RR233" s="1"/>
      <c r="RS233" s="1"/>
      <c r="RT233" s="1"/>
      <c r="RU233" s="1"/>
      <c r="RV233" s="1"/>
      <c r="RW233" s="1"/>
      <c r="RX233" s="1"/>
      <c r="RY233" s="1"/>
      <c r="RZ233" s="1"/>
      <c r="SA233" s="1"/>
      <c r="SB233" s="1"/>
      <c r="SC233" s="1"/>
      <c r="SD233" s="1"/>
      <c r="SE233" s="1"/>
      <c r="SF233" s="1"/>
      <c r="SG233" s="1"/>
      <c r="SH233" s="1"/>
      <c r="SI233" s="1"/>
      <c r="SJ233" s="1"/>
      <c r="SK233" s="1"/>
      <c r="SL233" s="1"/>
      <c r="SM233" s="1"/>
      <c r="SN233" s="1"/>
      <c r="SO233" s="1"/>
      <c r="SP233" s="1"/>
      <c r="SQ233" s="1"/>
      <c r="SR233" s="1"/>
      <c r="SS233" s="1"/>
      <c r="ST233" s="1"/>
      <c r="SU233" s="1"/>
      <c r="SV233" s="1"/>
      <c r="SW233" s="1"/>
      <c r="SX233" s="1"/>
      <c r="SY233" s="1"/>
      <c r="SZ233" s="1"/>
      <c r="TA233" s="1"/>
      <c r="TB233" s="1"/>
      <c r="TC233" s="1"/>
      <c r="TD233" s="1"/>
      <c r="TE233" s="1"/>
      <c r="TF233" s="1"/>
      <c r="TG233" s="1"/>
      <c r="TH233" s="1"/>
      <c r="TI233" s="1"/>
      <c r="TJ233" s="1"/>
      <c r="TK233" s="1"/>
      <c r="TL233" s="1"/>
      <c r="TM233" s="1"/>
      <c r="TN233" s="1"/>
      <c r="TO233" s="1"/>
      <c r="TP233" s="1"/>
      <c r="TQ233" s="1"/>
      <c r="TR233" s="1"/>
      <c r="TS233" s="1"/>
      <c r="TT233" s="1"/>
      <c r="TU233" s="1"/>
      <c r="TV233" s="1"/>
      <c r="TW233" s="1"/>
      <c r="TX233" s="1"/>
      <c r="TY233" s="1"/>
      <c r="TZ233" s="1"/>
      <c r="UA233" s="1"/>
      <c r="UB233" s="1"/>
      <c r="UC233" s="1"/>
      <c r="UD233" s="1"/>
      <c r="UE233" s="1"/>
      <c r="UF233" s="1"/>
      <c r="UG233" s="1"/>
      <c r="UH233" s="1"/>
      <c r="UI233" s="1"/>
      <c r="UJ233" s="1"/>
      <c r="UK233" s="1"/>
      <c r="UL233" s="1"/>
      <c r="UM233" s="1"/>
      <c r="UN233" s="1"/>
      <c r="UO233" s="1"/>
      <c r="UP233" s="1"/>
      <c r="UQ233" s="1"/>
      <c r="UR233" s="1"/>
      <c r="US233" s="1"/>
      <c r="UT233" s="1"/>
      <c r="UU233" s="1"/>
      <c r="UV233" s="1"/>
      <c r="UW233" s="1"/>
      <c r="UX233" s="1"/>
      <c r="UY233" s="1"/>
      <c r="UZ233" s="1"/>
      <c r="VA233" s="1"/>
      <c r="VB233" s="1"/>
      <c r="VC233" s="1"/>
      <c r="VD233" s="1"/>
      <c r="VE233" s="1"/>
      <c r="VF233" s="1"/>
      <c r="VG233" s="1"/>
      <c r="VH233" s="1"/>
      <c r="VI233" s="1"/>
      <c r="VJ233" s="1"/>
      <c r="VK233" s="1"/>
      <c r="VL233" s="1"/>
      <c r="VM233" s="1"/>
      <c r="VN233" s="1"/>
      <c r="VO233" s="1"/>
      <c r="VP233" s="1"/>
      <c r="VQ233" s="1"/>
      <c r="VR233" s="1"/>
      <c r="VS233" s="1"/>
      <c r="VT233" s="1"/>
      <c r="VU233" s="1"/>
      <c r="VV233" s="1"/>
      <c r="VW233" s="1"/>
      <c r="VX233" s="1"/>
      <c r="VY233" s="1"/>
      <c r="VZ233" s="1"/>
      <c r="WA233" s="1"/>
      <c r="WB233" s="1"/>
      <c r="WC233" s="1"/>
      <c r="WD233" s="1"/>
      <c r="WE233" s="1"/>
      <c r="WF233" s="1"/>
      <c r="WG233" s="1"/>
      <c r="WH233" s="1"/>
      <c r="WI233" s="1"/>
      <c r="WJ233" s="1"/>
      <c r="WK233" s="1"/>
      <c r="WL233" s="1"/>
      <c r="WM233" s="1"/>
      <c r="WN233" s="1"/>
      <c r="WO233" s="1"/>
      <c r="WP233" s="1"/>
      <c r="WQ233" s="1"/>
      <c r="WR233" s="1"/>
      <c r="WS233" s="1"/>
      <c r="WT233" s="1"/>
      <c r="WU233" s="1"/>
      <c r="WV233" s="1"/>
      <c r="WW233" s="1"/>
      <c r="WX233" s="1"/>
      <c r="WY233" s="1"/>
      <c r="WZ233" s="1"/>
      <c r="XA233" s="1"/>
      <c r="XB233" s="1"/>
      <c r="XC233" s="1"/>
      <c r="XD233" s="1"/>
      <c r="XE233" s="1"/>
      <c r="XF233" s="1"/>
      <c r="XG233" s="1"/>
      <c r="XH233" s="1"/>
      <c r="XI233" s="1"/>
      <c r="XJ233" s="1"/>
      <c r="XK233" s="1"/>
      <c r="XL233" s="1"/>
      <c r="XM233" s="1"/>
      <c r="XN233" s="1"/>
      <c r="XO233" s="1"/>
      <c r="XP233" s="1"/>
      <c r="XQ233" s="1"/>
      <c r="XR233" s="1"/>
      <c r="XS233" s="1"/>
      <c r="XT233" s="1"/>
      <c r="XU233" s="1"/>
      <c r="XV233" s="1"/>
      <c r="XW233" s="1"/>
      <c r="XX233" s="1"/>
      <c r="XY233" s="1"/>
      <c r="XZ233" s="1"/>
      <c r="YA233" s="1"/>
      <c r="YB233" s="1"/>
      <c r="YC233" s="1"/>
      <c r="YD233" s="1"/>
      <c r="YE233" s="1"/>
      <c r="YF233" s="1"/>
      <c r="YG233" s="1"/>
      <c r="YH233" s="1"/>
      <c r="YI233" s="1"/>
      <c r="YJ233" s="1"/>
      <c r="YK233" s="1"/>
      <c r="YL233" s="1"/>
      <c r="YM233" s="1"/>
      <c r="YN233" s="1"/>
      <c r="YO233" s="1"/>
      <c r="YP233" s="1"/>
      <c r="YQ233" s="1"/>
      <c r="YR233" s="1"/>
      <c r="YS233" s="1"/>
      <c r="YT233" s="1"/>
      <c r="YU233" s="1"/>
      <c r="YV233" s="1"/>
      <c r="YW233" s="1"/>
      <c r="YX233" s="1"/>
      <c r="YY233" s="1"/>
      <c r="YZ233" s="1"/>
      <c r="ZA233" s="1"/>
      <c r="ZB233" s="1"/>
      <c r="ZC233" s="1"/>
      <c r="ZD233" s="1"/>
      <c r="ZE233" s="1"/>
      <c r="ZF233" s="1"/>
      <c r="ZG233" s="1"/>
      <c r="ZH233" s="1"/>
      <c r="ZI233" s="1"/>
      <c r="ZJ233" s="1"/>
      <c r="ZK233" s="1"/>
      <c r="ZL233" s="1"/>
      <c r="ZM233" s="1"/>
      <c r="ZN233" s="1"/>
      <c r="ZO233" s="1"/>
      <c r="ZP233" s="1"/>
      <c r="ZQ233" s="1"/>
      <c r="ZR233" s="1"/>
      <c r="ZS233" s="1"/>
      <c r="ZT233" s="1"/>
      <c r="ZU233" s="1"/>
      <c r="ZV233" s="1"/>
      <c r="ZW233" s="1"/>
      <c r="ZX233" s="1"/>
      <c r="ZY233" s="1"/>
      <c r="ZZ233" s="1"/>
      <c r="AAA233" s="1"/>
      <c r="AAB233" s="1"/>
      <c r="AAC233" s="1"/>
      <c r="AAD233" s="1"/>
      <c r="AAE233" s="1"/>
      <c r="AAF233" s="1"/>
      <c r="AAG233" s="1"/>
      <c r="AAH233" s="1"/>
      <c r="AAI233" s="1"/>
      <c r="AAJ233" s="1"/>
      <c r="AAK233" s="1"/>
      <c r="AAL233" s="1"/>
      <c r="AAM233" s="1"/>
      <c r="AAN233" s="1"/>
      <c r="AAO233" s="1"/>
      <c r="AAP233" s="1"/>
      <c r="AAQ233" s="1"/>
      <c r="AAR233" s="1"/>
      <c r="AAS233" s="1"/>
      <c r="AAT233" s="1"/>
      <c r="AAU233" s="1"/>
      <c r="AAV233" s="1"/>
      <c r="AAW233" s="1"/>
      <c r="AAX233" s="1"/>
      <c r="AAY233" s="1"/>
      <c r="AAZ233" s="1"/>
      <c r="ABA233" s="1"/>
      <c r="ABB233" s="1"/>
      <c r="ABC233" s="1"/>
      <c r="ABD233" s="1"/>
      <c r="ABE233" s="1"/>
      <c r="ABF233" s="1"/>
      <c r="ABG233" s="1"/>
      <c r="ABH233" s="1"/>
      <c r="ABI233" s="1"/>
      <c r="ABJ233" s="1"/>
      <c r="ABK233" s="1"/>
      <c r="ABL233" s="1"/>
      <c r="ABM233" s="1"/>
      <c r="ABN233" s="1"/>
      <c r="ABO233" s="1"/>
      <c r="ABP233" s="1"/>
      <c r="ABQ233" s="1"/>
      <c r="ABR233" s="1"/>
      <c r="ABS233" s="1"/>
      <c r="ABT233" s="1"/>
      <c r="ABU233" s="1"/>
      <c r="ABV233" s="1"/>
      <c r="ABW233" s="1"/>
      <c r="ABX233" s="1"/>
      <c r="ABY233" s="1"/>
      <c r="ABZ233" s="1"/>
      <c r="ACA233" s="1"/>
      <c r="ACB233" s="1"/>
      <c r="ACC233" s="1"/>
      <c r="ACD233" s="1"/>
      <c r="ACE233" s="1"/>
      <c r="ACF233" s="1"/>
      <c r="ACG233" s="1"/>
      <c r="ACH233" s="1"/>
      <c r="ACI233" s="1"/>
      <c r="ACJ233" s="1"/>
      <c r="ACK233" s="1"/>
      <c r="ACL233" s="1"/>
      <c r="ACM233" s="1"/>
      <c r="ACN233" s="1"/>
      <c r="ACO233" s="1"/>
      <c r="ACP233" s="1"/>
      <c r="ACQ233" s="1"/>
      <c r="ACR233" s="1"/>
      <c r="ACS233" s="1"/>
      <c r="ACT233" s="1"/>
      <c r="ACU233" s="1"/>
      <c r="ACV233" s="1"/>
      <c r="ACW233" s="1"/>
      <c r="ACX233" s="1"/>
      <c r="ACY233" s="1"/>
      <c r="ACZ233" s="1"/>
      <c r="ADA233" s="1"/>
    </row>
    <row r="234" spans="1:781" s="76" customFormat="1" ht="36" x14ac:dyDescent="0.3">
      <c r="A234" s="36">
        <v>1</v>
      </c>
      <c r="B234" s="21" t="s">
        <v>721</v>
      </c>
      <c r="C234" s="22" t="s">
        <v>440</v>
      </c>
      <c r="D234" s="23" t="s">
        <v>204</v>
      </c>
      <c r="E234" s="23" t="s">
        <v>403</v>
      </c>
      <c r="F234" s="23">
        <v>29.5</v>
      </c>
      <c r="G234" s="74">
        <v>400000</v>
      </c>
      <c r="H234" s="23">
        <v>1</v>
      </c>
      <c r="I234" s="23" t="s">
        <v>41</v>
      </c>
      <c r="J234" s="23" t="s">
        <v>72</v>
      </c>
      <c r="K234" s="25">
        <v>1985</v>
      </c>
      <c r="L234" s="26">
        <v>31247</v>
      </c>
      <c r="M234" s="27">
        <v>180000</v>
      </c>
      <c r="N234" s="28">
        <v>4.2</v>
      </c>
      <c r="O234" s="28">
        <v>269</v>
      </c>
      <c r="P234" s="29" t="s">
        <v>722</v>
      </c>
      <c r="Q234" s="30" t="s">
        <v>723</v>
      </c>
      <c r="R234" s="31"/>
      <c r="S234" s="32" t="str">
        <f t="shared" si="53"/>
        <v>F</v>
      </c>
      <c r="T234" s="33"/>
      <c r="U234" s="33"/>
      <c r="V234" s="33"/>
      <c r="W234" s="33"/>
      <c r="X234" s="33"/>
      <c r="Y234" s="33">
        <v>1.5</v>
      </c>
      <c r="Z234" s="33"/>
      <c r="AA234" s="1"/>
      <c r="AB234" s="34">
        <f t="shared" si="52"/>
        <v>9.4904023034260876E-2</v>
      </c>
      <c r="AC234" s="34">
        <f t="shared" si="54"/>
        <v>0.1076923076923077</v>
      </c>
      <c r="AD234" s="34">
        <f t="shared" si="55"/>
        <v>19.214285714285715</v>
      </c>
      <c r="AE234" s="34">
        <f t="shared" ref="AE234:AE262" si="60">SUM(AB234:AD234)</f>
        <v>19.416882045012283</v>
      </c>
      <c r="AF234" s="35"/>
      <c r="AG234" s="35">
        <f t="shared" si="57"/>
        <v>19.416882045012283</v>
      </c>
      <c r="AH234" s="35">
        <f t="shared" si="58"/>
        <v>0</v>
      </c>
      <c r="AI234" s="35">
        <f t="shared" si="59"/>
        <v>0</v>
      </c>
      <c r="AK234" s="1"/>
      <c r="AL234" s="1"/>
      <c r="AM234" s="1"/>
      <c r="AN234" s="1"/>
      <c r="AO234" s="1"/>
      <c r="AP234" s="1"/>
      <c r="AQ234" s="1"/>
      <c r="AR234" s="1"/>
      <c r="AS234" s="1"/>
      <c r="AT234" s="1"/>
      <c r="AU234" s="1"/>
      <c r="AV234" s="1"/>
      <c r="AW234" s="1"/>
      <c r="AX234" s="1"/>
      <c r="AY234" s="1"/>
      <c r="AZ234" s="1"/>
      <c r="BA234" s="1"/>
      <c r="BB234" s="1"/>
      <c r="BC234" s="1"/>
      <c r="BD234" s="1"/>
      <c r="BE234" s="1"/>
      <c r="BF234" s="1"/>
      <c r="BG234" s="1"/>
      <c r="BH234" s="1"/>
      <c r="BI234" s="1"/>
      <c r="BJ234" s="1"/>
      <c r="BK234" s="1"/>
      <c r="BL234" s="1"/>
      <c r="BM234" s="1"/>
      <c r="BN234" s="1"/>
      <c r="BO234" s="1"/>
      <c r="BP234" s="1"/>
      <c r="BQ234" s="1"/>
      <c r="BR234" s="1"/>
      <c r="BS234" s="1"/>
      <c r="BT234" s="1"/>
      <c r="BU234" s="1"/>
      <c r="BV234" s="1"/>
      <c r="BW234" s="1"/>
      <c r="BX234" s="1"/>
      <c r="BY234" s="1"/>
      <c r="BZ234" s="1"/>
      <c r="CA234" s="1"/>
      <c r="CB234" s="1"/>
      <c r="CC234" s="1"/>
      <c r="CD234" s="1"/>
      <c r="CE234" s="1"/>
      <c r="CF234" s="1"/>
      <c r="CG234" s="1"/>
      <c r="CH234" s="1"/>
      <c r="CI234" s="1"/>
      <c r="CJ234" s="1"/>
      <c r="CK234" s="1"/>
      <c r="CL234" s="1"/>
      <c r="CM234" s="1"/>
      <c r="CN234" s="1"/>
      <c r="CO234" s="1"/>
      <c r="CP234" s="1"/>
      <c r="CQ234" s="1"/>
      <c r="CR234" s="1"/>
      <c r="CS234" s="1"/>
      <c r="CT234" s="1"/>
      <c r="CU234" s="1"/>
      <c r="CV234" s="1"/>
      <c r="CW234" s="1"/>
      <c r="CX234" s="1"/>
      <c r="CY234" s="1"/>
      <c r="CZ234" s="1"/>
      <c r="DA234" s="1"/>
      <c r="DB234" s="1"/>
      <c r="DC234" s="1"/>
      <c r="DD234" s="1"/>
      <c r="DE234" s="1"/>
      <c r="DF234" s="1"/>
      <c r="DG234" s="1"/>
      <c r="DH234" s="1"/>
      <c r="DI234" s="1"/>
      <c r="DJ234" s="1"/>
      <c r="DK234" s="1"/>
      <c r="DL234" s="1"/>
      <c r="DM234" s="1"/>
      <c r="DN234" s="1"/>
      <c r="DO234" s="1"/>
      <c r="DP234" s="1"/>
      <c r="DQ234" s="1"/>
      <c r="DR234" s="1"/>
      <c r="DS234" s="1"/>
      <c r="DT234" s="1"/>
      <c r="DU234" s="1"/>
      <c r="DV234" s="1"/>
      <c r="DW234" s="1"/>
      <c r="DX234" s="1"/>
      <c r="DY234" s="1"/>
      <c r="DZ234" s="1"/>
      <c r="EA234" s="1"/>
      <c r="EB234" s="1"/>
      <c r="EC234" s="1"/>
      <c r="ED234" s="1"/>
      <c r="EE234" s="1"/>
      <c r="EF234" s="1"/>
      <c r="EG234" s="1"/>
      <c r="EH234" s="1"/>
      <c r="EI234" s="1"/>
      <c r="EJ234" s="1"/>
      <c r="EK234" s="1"/>
      <c r="EL234" s="1"/>
      <c r="EM234" s="1"/>
      <c r="EN234" s="1"/>
      <c r="EO234" s="1"/>
      <c r="EP234" s="1"/>
      <c r="EQ234" s="1"/>
      <c r="ER234" s="1"/>
      <c r="ES234" s="1"/>
      <c r="ET234" s="1"/>
      <c r="EU234" s="1"/>
      <c r="EV234" s="1"/>
      <c r="EW234" s="1"/>
      <c r="EX234" s="1"/>
      <c r="EY234" s="1"/>
      <c r="EZ234" s="1"/>
      <c r="FA234" s="1"/>
      <c r="FB234" s="1"/>
      <c r="FC234" s="1"/>
      <c r="FD234" s="1"/>
      <c r="FE234" s="1"/>
      <c r="FF234" s="1"/>
      <c r="FG234" s="1"/>
      <c r="FH234" s="1"/>
      <c r="FI234" s="1"/>
      <c r="FJ234" s="1"/>
      <c r="FK234" s="1"/>
      <c r="FL234" s="1"/>
      <c r="FM234" s="1"/>
      <c r="FN234" s="1"/>
      <c r="FO234" s="1"/>
      <c r="FP234" s="1"/>
      <c r="FQ234" s="1"/>
      <c r="FR234" s="1"/>
      <c r="FS234" s="1"/>
      <c r="FT234" s="1"/>
      <c r="FU234" s="1"/>
      <c r="FV234" s="1"/>
      <c r="FW234" s="1"/>
      <c r="FX234" s="1"/>
      <c r="FY234" s="1"/>
      <c r="FZ234" s="1"/>
      <c r="GA234" s="1"/>
      <c r="GB234" s="1"/>
      <c r="GC234" s="1"/>
      <c r="GD234" s="1"/>
      <c r="GE234" s="1"/>
      <c r="GF234" s="1"/>
      <c r="GG234" s="1"/>
      <c r="GH234" s="1"/>
      <c r="GI234" s="1"/>
      <c r="GJ234" s="1"/>
      <c r="GK234" s="1"/>
      <c r="GL234" s="1"/>
      <c r="GM234" s="1"/>
      <c r="GN234" s="1"/>
      <c r="GO234" s="1"/>
      <c r="GP234" s="1"/>
      <c r="GQ234" s="1"/>
      <c r="GR234" s="1"/>
      <c r="GS234" s="1"/>
      <c r="GT234" s="1"/>
      <c r="GU234" s="1"/>
      <c r="GV234" s="1"/>
      <c r="GW234" s="1"/>
      <c r="GX234" s="1"/>
      <c r="GY234" s="1"/>
      <c r="GZ234" s="1"/>
      <c r="HA234" s="1"/>
      <c r="HB234" s="1"/>
      <c r="HC234" s="1"/>
      <c r="HD234" s="1"/>
      <c r="HE234" s="1"/>
      <c r="HF234" s="1"/>
      <c r="HG234" s="1"/>
      <c r="HH234" s="1"/>
      <c r="HI234" s="1"/>
      <c r="HJ234" s="1"/>
      <c r="HK234" s="1"/>
      <c r="HL234" s="1"/>
      <c r="HM234" s="1"/>
      <c r="HN234" s="1"/>
      <c r="HO234" s="1"/>
      <c r="HP234" s="1"/>
      <c r="HQ234" s="1"/>
      <c r="HR234" s="1"/>
      <c r="HS234" s="1"/>
      <c r="HT234" s="1"/>
      <c r="HU234" s="1"/>
      <c r="HV234" s="1"/>
      <c r="HW234" s="1"/>
      <c r="HX234" s="1"/>
      <c r="HY234" s="1"/>
      <c r="HZ234" s="1"/>
      <c r="IA234" s="1"/>
      <c r="IB234" s="1"/>
      <c r="IC234" s="1"/>
      <c r="ID234" s="1"/>
      <c r="IE234" s="1"/>
      <c r="IF234" s="1"/>
      <c r="IG234" s="1"/>
      <c r="IH234" s="1"/>
      <c r="II234" s="1"/>
      <c r="IJ234" s="1"/>
      <c r="IK234" s="1"/>
      <c r="IL234" s="1"/>
      <c r="IM234" s="1"/>
      <c r="IN234" s="1"/>
      <c r="IO234" s="1"/>
      <c r="IP234" s="1"/>
      <c r="IQ234" s="1"/>
      <c r="IR234" s="1"/>
      <c r="IS234" s="1"/>
      <c r="IT234" s="1"/>
      <c r="IU234" s="1"/>
      <c r="IV234" s="1"/>
      <c r="IW234" s="1"/>
      <c r="IX234" s="1"/>
      <c r="IY234" s="1"/>
      <c r="IZ234" s="1"/>
      <c r="JA234" s="1"/>
      <c r="JB234" s="1"/>
      <c r="JC234" s="1"/>
      <c r="JD234" s="1"/>
      <c r="JE234" s="1"/>
      <c r="JF234" s="1"/>
      <c r="JG234" s="1"/>
      <c r="JH234" s="1"/>
      <c r="JI234" s="1"/>
      <c r="JJ234" s="1"/>
      <c r="JK234" s="1"/>
      <c r="JL234" s="1"/>
      <c r="JM234" s="1"/>
      <c r="JN234" s="1"/>
      <c r="JO234" s="1"/>
      <c r="JP234" s="1"/>
      <c r="JQ234" s="1"/>
      <c r="JR234" s="1"/>
      <c r="JS234" s="1"/>
      <c r="JT234" s="1"/>
      <c r="JU234" s="1"/>
      <c r="JV234" s="1"/>
      <c r="JW234" s="1"/>
      <c r="JX234" s="1"/>
      <c r="JY234" s="1"/>
      <c r="JZ234" s="1"/>
      <c r="KA234" s="1"/>
      <c r="KB234" s="1"/>
      <c r="KC234" s="1"/>
      <c r="KD234" s="1"/>
      <c r="KE234" s="1"/>
      <c r="KF234" s="1"/>
      <c r="KG234" s="1"/>
      <c r="KH234" s="1"/>
      <c r="KI234" s="1"/>
      <c r="KJ234" s="1"/>
      <c r="KK234" s="1"/>
      <c r="KL234" s="1"/>
      <c r="KM234" s="1"/>
      <c r="KN234" s="1"/>
      <c r="KO234" s="1"/>
      <c r="KP234" s="1"/>
      <c r="KQ234" s="1"/>
      <c r="KR234" s="1"/>
      <c r="KS234" s="1"/>
      <c r="KT234" s="1"/>
      <c r="KU234" s="1"/>
      <c r="KV234" s="1"/>
      <c r="KW234" s="1"/>
      <c r="KX234" s="1"/>
      <c r="KY234" s="1"/>
      <c r="KZ234" s="1"/>
      <c r="LA234" s="1"/>
      <c r="LB234" s="1"/>
      <c r="LC234" s="1"/>
      <c r="LD234" s="1"/>
      <c r="LE234" s="1"/>
      <c r="LF234" s="1"/>
      <c r="LG234" s="1"/>
      <c r="LH234" s="1"/>
      <c r="LI234" s="1"/>
      <c r="LJ234" s="1"/>
      <c r="LK234" s="1"/>
      <c r="LL234" s="1"/>
      <c r="LM234" s="1"/>
      <c r="LN234" s="1"/>
      <c r="LO234" s="1"/>
      <c r="LP234" s="1"/>
      <c r="LQ234" s="1"/>
      <c r="LR234" s="1"/>
      <c r="LS234" s="1"/>
      <c r="LT234" s="1"/>
      <c r="LU234" s="1"/>
      <c r="LV234" s="1"/>
      <c r="LW234" s="1"/>
      <c r="LX234" s="1"/>
      <c r="LY234" s="1"/>
      <c r="LZ234" s="1"/>
      <c r="MA234" s="1"/>
      <c r="MB234" s="1"/>
      <c r="MC234" s="1"/>
      <c r="MD234" s="1"/>
      <c r="ME234" s="1"/>
      <c r="MF234" s="1"/>
      <c r="MG234" s="1"/>
      <c r="MH234" s="1"/>
      <c r="MI234" s="1"/>
      <c r="MJ234" s="1"/>
      <c r="MK234" s="1"/>
      <c r="ML234" s="1"/>
      <c r="MM234" s="1"/>
      <c r="MN234" s="1"/>
      <c r="MO234" s="1"/>
      <c r="MP234" s="1"/>
      <c r="MQ234" s="1"/>
      <c r="MR234" s="1"/>
      <c r="MS234" s="1"/>
      <c r="MT234" s="1"/>
      <c r="MU234" s="1"/>
      <c r="MV234" s="1"/>
      <c r="MW234" s="1"/>
      <c r="MX234" s="1"/>
      <c r="MY234" s="1"/>
      <c r="MZ234" s="1"/>
      <c r="NA234" s="1"/>
      <c r="NB234" s="1"/>
      <c r="NC234" s="1"/>
      <c r="ND234" s="1"/>
      <c r="NE234" s="1"/>
      <c r="NF234" s="1"/>
      <c r="NG234" s="1"/>
      <c r="NH234" s="1"/>
      <c r="NI234" s="1"/>
      <c r="NJ234" s="1"/>
      <c r="NK234" s="1"/>
      <c r="NL234" s="1"/>
      <c r="NM234" s="1"/>
      <c r="NN234" s="1"/>
      <c r="NO234" s="1"/>
      <c r="NP234" s="1"/>
      <c r="NQ234" s="1"/>
      <c r="NR234" s="1"/>
      <c r="NS234" s="1"/>
      <c r="NT234" s="1"/>
      <c r="NU234" s="1"/>
      <c r="NV234" s="1"/>
      <c r="NW234" s="1"/>
      <c r="NX234" s="1"/>
      <c r="NY234" s="1"/>
      <c r="NZ234" s="1"/>
      <c r="OA234" s="1"/>
      <c r="OB234" s="1"/>
      <c r="OC234" s="1"/>
      <c r="OD234" s="1"/>
      <c r="OE234" s="1"/>
      <c r="OF234" s="1"/>
      <c r="OG234" s="1"/>
      <c r="OH234" s="1"/>
      <c r="OI234" s="1"/>
      <c r="OJ234" s="1"/>
      <c r="OK234" s="1"/>
      <c r="OL234" s="1"/>
      <c r="OM234" s="1"/>
      <c r="ON234" s="1"/>
      <c r="OO234" s="1"/>
      <c r="OP234" s="1"/>
      <c r="OQ234" s="1"/>
      <c r="OR234" s="1"/>
      <c r="OS234" s="1"/>
      <c r="OT234" s="1"/>
      <c r="OU234" s="1"/>
      <c r="OV234" s="1"/>
      <c r="OW234" s="1"/>
      <c r="OX234" s="1"/>
      <c r="OY234" s="1"/>
      <c r="OZ234" s="1"/>
      <c r="PA234" s="1"/>
      <c r="PB234" s="1"/>
      <c r="PC234" s="1"/>
      <c r="PD234" s="1"/>
      <c r="PE234" s="1"/>
      <c r="PF234" s="1"/>
      <c r="PG234" s="1"/>
      <c r="PH234" s="1"/>
      <c r="PI234" s="1"/>
      <c r="PJ234" s="1"/>
      <c r="PK234" s="1"/>
      <c r="PL234" s="1"/>
      <c r="PM234" s="1"/>
      <c r="PN234" s="1"/>
      <c r="PO234" s="1"/>
      <c r="PP234" s="1"/>
      <c r="PQ234" s="1"/>
      <c r="PR234" s="1"/>
      <c r="PS234" s="1"/>
      <c r="PT234" s="1"/>
      <c r="PU234" s="1"/>
      <c r="PV234" s="1"/>
      <c r="PW234" s="1"/>
      <c r="PX234" s="1"/>
      <c r="PY234" s="1"/>
      <c r="PZ234" s="1"/>
      <c r="QA234" s="1"/>
      <c r="QB234" s="1"/>
      <c r="QC234" s="1"/>
      <c r="QD234" s="1"/>
      <c r="QE234" s="1"/>
      <c r="QF234" s="1"/>
      <c r="QG234" s="1"/>
      <c r="QH234" s="1"/>
      <c r="QI234" s="1"/>
      <c r="QJ234" s="1"/>
      <c r="QK234" s="1"/>
      <c r="QL234" s="1"/>
      <c r="QM234" s="1"/>
      <c r="QN234" s="1"/>
      <c r="QO234" s="1"/>
      <c r="QP234" s="1"/>
      <c r="QQ234" s="1"/>
      <c r="QR234" s="1"/>
      <c r="QS234" s="1"/>
      <c r="QT234" s="1"/>
      <c r="QU234" s="1"/>
      <c r="QV234" s="1"/>
      <c r="QW234" s="1"/>
      <c r="QX234" s="1"/>
      <c r="QY234" s="1"/>
      <c r="QZ234" s="1"/>
      <c r="RA234" s="1"/>
      <c r="RB234" s="1"/>
      <c r="RC234" s="1"/>
      <c r="RD234" s="1"/>
      <c r="RE234" s="1"/>
      <c r="RF234" s="1"/>
      <c r="RG234" s="1"/>
      <c r="RH234" s="1"/>
      <c r="RI234" s="1"/>
      <c r="RJ234" s="1"/>
      <c r="RK234" s="1"/>
      <c r="RL234" s="1"/>
      <c r="RM234" s="1"/>
      <c r="RN234" s="1"/>
      <c r="RO234" s="1"/>
      <c r="RP234" s="1"/>
      <c r="RQ234" s="1"/>
      <c r="RR234" s="1"/>
      <c r="RS234" s="1"/>
      <c r="RT234" s="1"/>
      <c r="RU234" s="1"/>
      <c r="RV234" s="1"/>
      <c r="RW234" s="1"/>
      <c r="RX234" s="1"/>
      <c r="RY234" s="1"/>
      <c r="RZ234" s="1"/>
      <c r="SA234" s="1"/>
      <c r="SB234" s="1"/>
      <c r="SC234" s="1"/>
      <c r="SD234" s="1"/>
      <c r="SE234" s="1"/>
      <c r="SF234" s="1"/>
      <c r="SG234" s="1"/>
      <c r="SH234" s="1"/>
      <c r="SI234" s="1"/>
      <c r="SJ234" s="1"/>
      <c r="SK234" s="1"/>
      <c r="SL234" s="1"/>
      <c r="SM234" s="1"/>
      <c r="SN234" s="1"/>
      <c r="SO234" s="1"/>
      <c r="SP234" s="1"/>
      <c r="SQ234" s="1"/>
      <c r="SR234" s="1"/>
      <c r="SS234" s="1"/>
      <c r="ST234" s="1"/>
      <c r="SU234" s="1"/>
      <c r="SV234" s="1"/>
      <c r="SW234" s="1"/>
      <c r="SX234" s="1"/>
      <c r="SY234" s="1"/>
      <c r="SZ234" s="1"/>
      <c r="TA234" s="1"/>
      <c r="TB234" s="1"/>
      <c r="TC234" s="1"/>
      <c r="TD234" s="1"/>
      <c r="TE234" s="1"/>
      <c r="TF234" s="1"/>
      <c r="TG234" s="1"/>
      <c r="TH234" s="1"/>
      <c r="TI234" s="1"/>
      <c r="TJ234" s="1"/>
      <c r="TK234" s="1"/>
      <c r="TL234" s="1"/>
      <c r="TM234" s="1"/>
      <c r="TN234" s="1"/>
      <c r="TO234" s="1"/>
      <c r="TP234" s="1"/>
      <c r="TQ234" s="1"/>
      <c r="TR234" s="1"/>
      <c r="TS234" s="1"/>
      <c r="TT234" s="1"/>
      <c r="TU234" s="1"/>
      <c r="TV234" s="1"/>
      <c r="TW234" s="1"/>
      <c r="TX234" s="1"/>
      <c r="TY234" s="1"/>
      <c r="TZ234" s="1"/>
      <c r="UA234" s="1"/>
      <c r="UB234" s="1"/>
      <c r="UC234" s="1"/>
      <c r="UD234" s="1"/>
      <c r="UE234" s="1"/>
      <c r="UF234" s="1"/>
      <c r="UG234" s="1"/>
      <c r="UH234" s="1"/>
      <c r="UI234" s="1"/>
      <c r="UJ234" s="1"/>
      <c r="UK234" s="1"/>
      <c r="UL234" s="1"/>
      <c r="UM234" s="1"/>
      <c r="UN234" s="1"/>
      <c r="UO234" s="1"/>
      <c r="UP234" s="1"/>
      <c r="UQ234" s="1"/>
      <c r="UR234" s="1"/>
      <c r="US234" s="1"/>
      <c r="UT234" s="1"/>
      <c r="UU234" s="1"/>
      <c r="UV234" s="1"/>
      <c r="UW234" s="1"/>
      <c r="UX234" s="1"/>
      <c r="UY234" s="1"/>
      <c r="UZ234" s="1"/>
      <c r="VA234" s="1"/>
      <c r="VB234" s="1"/>
      <c r="VC234" s="1"/>
      <c r="VD234" s="1"/>
      <c r="VE234" s="1"/>
      <c r="VF234" s="1"/>
      <c r="VG234" s="1"/>
      <c r="VH234" s="1"/>
      <c r="VI234" s="1"/>
      <c r="VJ234" s="1"/>
      <c r="VK234" s="1"/>
      <c r="VL234" s="1"/>
      <c r="VM234" s="1"/>
      <c r="VN234" s="1"/>
      <c r="VO234" s="1"/>
      <c r="VP234" s="1"/>
      <c r="VQ234" s="1"/>
      <c r="VR234" s="1"/>
      <c r="VS234" s="1"/>
      <c r="VT234" s="1"/>
      <c r="VU234" s="1"/>
      <c r="VV234" s="1"/>
      <c r="VW234" s="1"/>
      <c r="VX234" s="1"/>
      <c r="VY234" s="1"/>
      <c r="VZ234" s="1"/>
      <c r="WA234" s="1"/>
      <c r="WB234" s="1"/>
      <c r="WC234" s="1"/>
      <c r="WD234" s="1"/>
      <c r="WE234" s="1"/>
      <c r="WF234" s="1"/>
      <c r="WG234" s="1"/>
      <c r="WH234" s="1"/>
      <c r="WI234" s="1"/>
      <c r="WJ234" s="1"/>
      <c r="WK234" s="1"/>
      <c r="WL234" s="1"/>
      <c r="WM234" s="1"/>
      <c r="WN234" s="1"/>
      <c r="WO234" s="1"/>
      <c r="WP234" s="1"/>
      <c r="WQ234" s="1"/>
      <c r="WR234" s="1"/>
      <c r="WS234" s="1"/>
      <c r="WT234" s="1"/>
      <c r="WU234" s="1"/>
      <c r="WV234" s="1"/>
      <c r="WW234" s="1"/>
      <c r="WX234" s="1"/>
      <c r="WY234" s="1"/>
      <c r="WZ234" s="1"/>
      <c r="XA234" s="1"/>
      <c r="XB234" s="1"/>
      <c r="XC234" s="1"/>
      <c r="XD234" s="1"/>
      <c r="XE234" s="1"/>
      <c r="XF234" s="1"/>
      <c r="XG234" s="1"/>
      <c r="XH234" s="1"/>
      <c r="XI234" s="1"/>
      <c r="XJ234" s="1"/>
      <c r="XK234" s="1"/>
      <c r="XL234" s="1"/>
      <c r="XM234" s="1"/>
      <c r="XN234" s="1"/>
      <c r="XO234" s="1"/>
      <c r="XP234" s="1"/>
      <c r="XQ234" s="1"/>
      <c r="XR234" s="1"/>
      <c r="XS234" s="1"/>
      <c r="XT234" s="1"/>
      <c r="XU234" s="1"/>
      <c r="XV234" s="1"/>
      <c r="XW234" s="1"/>
      <c r="XX234" s="1"/>
      <c r="XY234" s="1"/>
      <c r="XZ234" s="1"/>
      <c r="YA234" s="1"/>
      <c r="YB234" s="1"/>
      <c r="YC234" s="1"/>
      <c r="YD234" s="1"/>
      <c r="YE234" s="1"/>
      <c r="YF234" s="1"/>
      <c r="YG234" s="1"/>
      <c r="YH234" s="1"/>
      <c r="YI234" s="1"/>
      <c r="YJ234" s="1"/>
      <c r="YK234" s="1"/>
      <c r="YL234" s="1"/>
      <c r="YM234" s="1"/>
      <c r="YN234" s="1"/>
      <c r="YO234" s="1"/>
      <c r="YP234" s="1"/>
      <c r="YQ234" s="1"/>
      <c r="YR234" s="1"/>
      <c r="YS234" s="1"/>
      <c r="YT234" s="1"/>
      <c r="YU234" s="1"/>
      <c r="YV234" s="1"/>
      <c r="YW234" s="1"/>
      <c r="YX234" s="1"/>
      <c r="YY234" s="1"/>
      <c r="YZ234" s="1"/>
      <c r="ZA234" s="1"/>
      <c r="ZB234" s="1"/>
      <c r="ZC234" s="1"/>
      <c r="ZD234" s="1"/>
      <c r="ZE234" s="1"/>
      <c r="ZF234" s="1"/>
      <c r="ZG234" s="1"/>
      <c r="ZH234" s="1"/>
      <c r="ZI234" s="1"/>
      <c r="ZJ234" s="1"/>
      <c r="ZK234" s="1"/>
      <c r="ZL234" s="1"/>
      <c r="ZM234" s="1"/>
      <c r="ZN234" s="1"/>
      <c r="ZO234" s="1"/>
      <c r="ZP234" s="1"/>
      <c r="ZQ234" s="1"/>
      <c r="ZR234" s="1"/>
      <c r="ZS234" s="1"/>
      <c r="ZT234" s="1"/>
      <c r="ZU234" s="1"/>
      <c r="ZV234" s="1"/>
      <c r="ZW234" s="1"/>
      <c r="ZX234" s="1"/>
      <c r="ZY234" s="1"/>
      <c r="ZZ234" s="1"/>
      <c r="AAA234" s="1"/>
      <c r="AAB234" s="1"/>
      <c r="AAC234" s="1"/>
      <c r="AAD234" s="1"/>
      <c r="AAE234" s="1"/>
      <c r="AAF234" s="1"/>
      <c r="AAG234" s="1"/>
      <c r="AAH234" s="1"/>
      <c r="AAI234" s="1"/>
      <c r="AAJ234" s="1"/>
      <c r="AAK234" s="1"/>
      <c r="AAL234" s="1"/>
      <c r="AAM234" s="1"/>
      <c r="AAN234" s="1"/>
      <c r="AAO234" s="1"/>
      <c r="AAP234" s="1"/>
      <c r="AAQ234" s="1"/>
      <c r="AAR234" s="1"/>
      <c r="AAS234" s="1"/>
      <c r="AAT234" s="1"/>
      <c r="AAU234" s="1"/>
      <c r="AAV234" s="1"/>
      <c r="AAW234" s="1"/>
      <c r="AAX234" s="1"/>
      <c r="AAY234" s="1"/>
      <c r="AAZ234" s="1"/>
      <c r="ABA234" s="1"/>
      <c r="ABB234" s="1"/>
      <c r="ABC234" s="1"/>
      <c r="ABD234" s="1"/>
      <c r="ABE234" s="1"/>
      <c r="ABF234" s="1"/>
      <c r="ABG234" s="1"/>
      <c r="ABH234" s="1"/>
      <c r="ABI234" s="1"/>
      <c r="ABJ234" s="1"/>
      <c r="ABK234" s="1"/>
      <c r="ABL234" s="1"/>
      <c r="ABM234" s="1"/>
      <c r="ABN234" s="1"/>
      <c r="ABO234" s="1"/>
      <c r="ABP234" s="1"/>
      <c r="ABQ234" s="1"/>
      <c r="ABR234" s="1"/>
      <c r="ABS234" s="1"/>
      <c r="ABT234" s="1"/>
      <c r="ABU234" s="1"/>
      <c r="ABV234" s="1"/>
      <c r="ABW234" s="1"/>
      <c r="ABX234" s="1"/>
      <c r="ABY234" s="1"/>
      <c r="ABZ234" s="1"/>
      <c r="ACA234" s="1"/>
      <c r="ACB234" s="1"/>
      <c r="ACC234" s="1"/>
      <c r="ACD234" s="1"/>
      <c r="ACE234" s="1"/>
      <c r="ACF234" s="1"/>
      <c r="ACG234" s="1"/>
      <c r="ACH234" s="1"/>
      <c r="ACI234" s="1"/>
      <c r="ACJ234" s="1"/>
      <c r="ACK234" s="1"/>
      <c r="ACL234" s="1"/>
      <c r="ACM234" s="1"/>
      <c r="ACN234" s="1"/>
      <c r="ACO234" s="1"/>
      <c r="ACP234" s="1"/>
      <c r="ACQ234" s="1"/>
      <c r="ACR234" s="1"/>
      <c r="ACS234" s="1"/>
      <c r="ACT234" s="1"/>
      <c r="ACU234" s="1"/>
      <c r="ACV234" s="1"/>
      <c r="ACW234" s="1"/>
      <c r="ACX234" s="1"/>
      <c r="ACY234" s="1"/>
      <c r="ACZ234" s="1"/>
      <c r="ADA234" s="1"/>
    </row>
    <row r="235" spans="1:781" s="76" customFormat="1" ht="15.6" x14ac:dyDescent="0.3">
      <c r="A235" s="40">
        <v>3</v>
      </c>
      <c r="B235" s="21" t="s">
        <v>724</v>
      </c>
      <c r="C235" s="22" t="s">
        <v>52</v>
      </c>
      <c r="D235" s="23" t="s">
        <v>123</v>
      </c>
      <c r="E235" s="23" t="s">
        <v>244</v>
      </c>
      <c r="F235" s="23">
        <v>79</v>
      </c>
      <c r="G235" s="74">
        <v>1230000</v>
      </c>
      <c r="H235" s="23">
        <v>1</v>
      </c>
      <c r="I235" s="23" t="s">
        <v>71</v>
      </c>
      <c r="J235" s="23" t="s">
        <v>133</v>
      </c>
      <c r="K235" s="25">
        <v>1985</v>
      </c>
      <c r="L235" s="26">
        <v>31245</v>
      </c>
      <c r="M235" s="27"/>
      <c r="N235" s="28"/>
      <c r="O235" s="28"/>
      <c r="P235" s="29" t="s">
        <v>593</v>
      </c>
      <c r="Q235" s="30"/>
      <c r="R235" s="31" t="s">
        <v>424</v>
      </c>
      <c r="S235" s="32" t="str">
        <f t="shared" si="53"/>
        <v>Coal</v>
      </c>
      <c r="T235" s="33"/>
      <c r="U235" s="33"/>
      <c r="V235" s="33"/>
      <c r="W235" s="33"/>
      <c r="X235" s="33"/>
      <c r="Y235" s="33"/>
      <c r="Z235" s="33"/>
      <c r="AA235" s="1"/>
      <c r="AB235" s="34">
        <f t="shared" si="52"/>
        <v>0</v>
      </c>
      <c r="AC235" s="34">
        <f t="shared" si="54"/>
        <v>0</v>
      </c>
      <c r="AD235" s="34">
        <f t="shared" si="55"/>
        <v>0</v>
      </c>
      <c r="AE235" s="34">
        <f t="shared" si="60"/>
        <v>0</v>
      </c>
      <c r="AF235" s="35"/>
      <c r="AG235" s="35">
        <f t="shared" si="57"/>
        <v>0</v>
      </c>
      <c r="AH235" s="35">
        <f t="shared" si="58"/>
        <v>0</v>
      </c>
      <c r="AI235" s="35">
        <f t="shared" si="59"/>
        <v>0</v>
      </c>
      <c r="AK235" s="1"/>
      <c r="AL235" s="1"/>
      <c r="AM235" s="1"/>
      <c r="AN235" s="1"/>
      <c r="AO235" s="1"/>
      <c r="AP235" s="1"/>
      <c r="AQ235" s="1"/>
      <c r="AR235" s="1"/>
      <c r="AS235" s="1"/>
      <c r="AT235" s="1"/>
      <c r="AU235" s="1"/>
      <c r="AV235" s="1"/>
      <c r="AW235" s="1"/>
      <c r="AX235" s="1"/>
      <c r="AY235" s="1"/>
      <c r="AZ235" s="1"/>
      <c r="BA235" s="1"/>
      <c r="BB235" s="1"/>
      <c r="BC235" s="1"/>
      <c r="BD235" s="1"/>
      <c r="BE235" s="1"/>
      <c r="BF235" s="1"/>
      <c r="BG235" s="1"/>
      <c r="BH235" s="1"/>
      <c r="BI235" s="1"/>
      <c r="BJ235" s="1"/>
      <c r="BK235" s="1"/>
      <c r="BL235" s="1"/>
      <c r="BM235" s="1"/>
      <c r="BN235" s="1"/>
      <c r="BO235" s="1"/>
      <c r="BP235" s="1"/>
      <c r="BQ235" s="1"/>
      <c r="BR235" s="1"/>
      <c r="BS235" s="1"/>
      <c r="BT235" s="1"/>
      <c r="BU235" s="1"/>
      <c r="BV235" s="1"/>
      <c r="BW235" s="1"/>
      <c r="BX235" s="1"/>
      <c r="BY235" s="1"/>
      <c r="BZ235" s="1"/>
      <c r="CA235" s="1"/>
      <c r="CB235" s="1"/>
      <c r="CC235" s="1"/>
      <c r="CD235" s="1"/>
      <c r="CE235" s="1"/>
      <c r="CF235" s="1"/>
      <c r="CG235" s="1"/>
      <c r="CH235" s="1"/>
      <c r="CI235" s="1"/>
      <c r="CJ235" s="1"/>
      <c r="CK235" s="1"/>
      <c r="CL235" s="1"/>
      <c r="CM235" s="1"/>
      <c r="CN235" s="1"/>
      <c r="CO235" s="1"/>
      <c r="CP235" s="1"/>
      <c r="CQ235" s="1"/>
      <c r="CR235" s="1"/>
      <c r="CS235" s="1"/>
      <c r="CT235" s="1"/>
      <c r="CU235" s="1"/>
      <c r="CV235" s="1"/>
      <c r="CW235" s="1"/>
      <c r="CX235" s="1"/>
      <c r="CY235" s="1"/>
      <c r="CZ235" s="1"/>
      <c r="DA235" s="1"/>
      <c r="DB235" s="1"/>
      <c r="DC235" s="1"/>
      <c r="DD235" s="1"/>
      <c r="DE235" s="1"/>
      <c r="DF235" s="1"/>
      <c r="DG235" s="1"/>
      <c r="DH235" s="1"/>
      <c r="DI235" s="1"/>
      <c r="DJ235" s="1"/>
      <c r="DK235" s="1"/>
      <c r="DL235" s="1"/>
      <c r="DM235" s="1"/>
      <c r="DN235" s="1"/>
      <c r="DO235" s="1"/>
      <c r="DP235" s="1"/>
      <c r="DQ235" s="1"/>
      <c r="DR235" s="1"/>
      <c r="DS235" s="1"/>
      <c r="DT235" s="1"/>
      <c r="DU235" s="1"/>
      <c r="DV235" s="1"/>
      <c r="DW235" s="1"/>
      <c r="DX235" s="1"/>
      <c r="DY235" s="1"/>
      <c r="DZ235" s="1"/>
      <c r="EA235" s="1"/>
      <c r="EB235" s="1"/>
      <c r="EC235" s="1"/>
      <c r="ED235" s="1"/>
      <c r="EE235" s="1"/>
      <c r="EF235" s="1"/>
      <c r="EG235" s="1"/>
      <c r="EH235" s="1"/>
      <c r="EI235" s="1"/>
      <c r="EJ235" s="1"/>
      <c r="EK235" s="1"/>
      <c r="EL235" s="1"/>
      <c r="EM235" s="1"/>
      <c r="EN235" s="1"/>
      <c r="EO235" s="1"/>
      <c r="EP235" s="1"/>
      <c r="EQ235" s="1"/>
      <c r="ER235" s="1"/>
      <c r="ES235" s="1"/>
      <c r="ET235" s="1"/>
      <c r="EU235" s="1"/>
      <c r="EV235" s="1"/>
      <c r="EW235" s="1"/>
      <c r="EX235" s="1"/>
      <c r="EY235" s="1"/>
      <c r="EZ235" s="1"/>
      <c r="FA235" s="1"/>
      <c r="FB235" s="1"/>
      <c r="FC235" s="1"/>
      <c r="FD235" s="1"/>
      <c r="FE235" s="1"/>
      <c r="FF235" s="1"/>
      <c r="FG235" s="1"/>
      <c r="FH235" s="1"/>
      <c r="FI235" s="1"/>
      <c r="FJ235" s="1"/>
      <c r="FK235" s="1"/>
      <c r="FL235" s="1"/>
      <c r="FM235" s="1"/>
      <c r="FN235" s="1"/>
      <c r="FO235" s="1"/>
      <c r="FP235" s="1"/>
      <c r="FQ235" s="1"/>
      <c r="FR235" s="1"/>
      <c r="FS235" s="1"/>
      <c r="FT235" s="1"/>
      <c r="FU235" s="1"/>
      <c r="FV235" s="1"/>
      <c r="FW235" s="1"/>
      <c r="FX235" s="1"/>
      <c r="FY235" s="1"/>
      <c r="FZ235" s="1"/>
      <c r="GA235" s="1"/>
      <c r="GB235" s="1"/>
      <c r="GC235" s="1"/>
      <c r="GD235" s="1"/>
      <c r="GE235" s="1"/>
      <c r="GF235" s="1"/>
      <c r="GG235" s="1"/>
      <c r="GH235" s="1"/>
      <c r="GI235" s="1"/>
      <c r="GJ235" s="1"/>
      <c r="GK235" s="1"/>
      <c r="GL235" s="1"/>
      <c r="GM235" s="1"/>
      <c r="GN235" s="1"/>
      <c r="GO235" s="1"/>
      <c r="GP235" s="1"/>
      <c r="GQ235" s="1"/>
      <c r="GR235" s="1"/>
      <c r="GS235" s="1"/>
      <c r="GT235" s="1"/>
      <c r="GU235" s="1"/>
      <c r="GV235" s="1"/>
      <c r="GW235" s="1"/>
      <c r="GX235" s="1"/>
      <c r="GY235" s="1"/>
      <c r="GZ235" s="1"/>
      <c r="HA235" s="1"/>
      <c r="HB235" s="1"/>
      <c r="HC235" s="1"/>
      <c r="HD235" s="1"/>
      <c r="HE235" s="1"/>
      <c r="HF235" s="1"/>
      <c r="HG235" s="1"/>
      <c r="HH235" s="1"/>
      <c r="HI235" s="1"/>
      <c r="HJ235" s="1"/>
      <c r="HK235" s="1"/>
      <c r="HL235" s="1"/>
      <c r="HM235" s="1"/>
      <c r="HN235" s="1"/>
      <c r="HO235" s="1"/>
      <c r="HP235" s="1"/>
      <c r="HQ235" s="1"/>
      <c r="HR235" s="1"/>
      <c r="HS235" s="1"/>
      <c r="HT235" s="1"/>
      <c r="HU235" s="1"/>
      <c r="HV235" s="1"/>
      <c r="HW235" s="1"/>
      <c r="HX235" s="1"/>
      <c r="HY235" s="1"/>
      <c r="HZ235" s="1"/>
      <c r="IA235" s="1"/>
      <c r="IB235" s="1"/>
      <c r="IC235" s="1"/>
      <c r="ID235" s="1"/>
      <c r="IE235" s="1"/>
      <c r="IF235" s="1"/>
      <c r="IG235" s="1"/>
      <c r="IH235" s="1"/>
      <c r="II235" s="1"/>
      <c r="IJ235" s="1"/>
      <c r="IK235" s="1"/>
      <c r="IL235" s="1"/>
      <c r="IM235" s="1"/>
      <c r="IN235" s="1"/>
      <c r="IO235" s="1"/>
      <c r="IP235" s="1"/>
      <c r="IQ235" s="1"/>
      <c r="IR235" s="1"/>
      <c r="IS235" s="1"/>
      <c r="IT235" s="1"/>
      <c r="IU235" s="1"/>
      <c r="IV235" s="1"/>
      <c r="IW235" s="1"/>
      <c r="IX235" s="1"/>
      <c r="IY235" s="1"/>
      <c r="IZ235" s="1"/>
      <c r="JA235" s="1"/>
      <c r="JB235" s="1"/>
      <c r="JC235" s="1"/>
      <c r="JD235" s="1"/>
      <c r="JE235" s="1"/>
      <c r="JF235" s="1"/>
      <c r="JG235" s="1"/>
      <c r="JH235" s="1"/>
      <c r="JI235" s="1"/>
      <c r="JJ235" s="1"/>
      <c r="JK235" s="1"/>
      <c r="JL235" s="1"/>
      <c r="JM235" s="1"/>
      <c r="JN235" s="1"/>
      <c r="JO235" s="1"/>
      <c r="JP235" s="1"/>
      <c r="JQ235" s="1"/>
      <c r="JR235" s="1"/>
      <c r="JS235" s="1"/>
      <c r="JT235" s="1"/>
      <c r="JU235" s="1"/>
      <c r="JV235" s="1"/>
      <c r="JW235" s="1"/>
      <c r="JX235" s="1"/>
      <c r="JY235" s="1"/>
      <c r="JZ235" s="1"/>
      <c r="KA235" s="1"/>
      <c r="KB235" s="1"/>
      <c r="KC235" s="1"/>
      <c r="KD235" s="1"/>
      <c r="KE235" s="1"/>
      <c r="KF235" s="1"/>
      <c r="KG235" s="1"/>
      <c r="KH235" s="1"/>
      <c r="KI235" s="1"/>
      <c r="KJ235" s="1"/>
      <c r="KK235" s="1"/>
      <c r="KL235" s="1"/>
      <c r="KM235" s="1"/>
      <c r="KN235" s="1"/>
      <c r="KO235" s="1"/>
      <c r="KP235" s="1"/>
      <c r="KQ235" s="1"/>
      <c r="KR235" s="1"/>
      <c r="KS235" s="1"/>
      <c r="KT235" s="1"/>
      <c r="KU235" s="1"/>
      <c r="KV235" s="1"/>
      <c r="KW235" s="1"/>
      <c r="KX235" s="1"/>
      <c r="KY235" s="1"/>
      <c r="KZ235" s="1"/>
      <c r="LA235" s="1"/>
      <c r="LB235" s="1"/>
      <c r="LC235" s="1"/>
      <c r="LD235" s="1"/>
      <c r="LE235" s="1"/>
      <c r="LF235" s="1"/>
      <c r="LG235" s="1"/>
      <c r="LH235" s="1"/>
      <c r="LI235" s="1"/>
      <c r="LJ235" s="1"/>
      <c r="LK235" s="1"/>
      <c r="LL235" s="1"/>
      <c r="LM235" s="1"/>
      <c r="LN235" s="1"/>
      <c r="LO235" s="1"/>
      <c r="LP235" s="1"/>
      <c r="LQ235" s="1"/>
      <c r="LR235" s="1"/>
      <c r="LS235" s="1"/>
      <c r="LT235" s="1"/>
      <c r="LU235" s="1"/>
      <c r="LV235" s="1"/>
      <c r="LW235" s="1"/>
      <c r="LX235" s="1"/>
      <c r="LY235" s="1"/>
      <c r="LZ235" s="1"/>
      <c r="MA235" s="1"/>
      <c r="MB235" s="1"/>
      <c r="MC235" s="1"/>
      <c r="MD235" s="1"/>
      <c r="ME235" s="1"/>
      <c r="MF235" s="1"/>
      <c r="MG235" s="1"/>
      <c r="MH235" s="1"/>
      <c r="MI235" s="1"/>
      <c r="MJ235" s="1"/>
      <c r="MK235" s="1"/>
      <c r="ML235" s="1"/>
      <c r="MM235" s="1"/>
      <c r="MN235" s="1"/>
      <c r="MO235" s="1"/>
      <c r="MP235" s="1"/>
      <c r="MQ235" s="1"/>
      <c r="MR235" s="1"/>
      <c r="MS235" s="1"/>
      <c r="MT235" s="1"/>
      <c r="MU235" s="1"/>
      <c r="MV235" s="1"/>
      <c r="MW235" s="1"/>
      <c r="MX235" s="1"/>
      <c r="MY235" s="1"/>
      <c r="MZ235" s="1"/>
      <c r="NA235" s="1"/>
      <c r="NB235" s="1"/>
      <c r="NC235" s="1"/>
      <c r="ND235" s="1"/>
      <c r="NE235" s="1"/>
      <c r="NF235" s="1"/>
      <c r="NG235" s="1"/>
      <c r="NH235" s="1"/>
      <c r="NI235" s="1"/>
      <c r="NJ235" s="1"/>
      <c r="NK235" s="1"/>
      <c r="NL235" s="1"/>
      <c r="NM235" s="1"/>
      <c r="NN235" s="1"/>
      <c r="NO235" s="1"/>
      <c r="NP235" s="1"/>
      <c r="NQ235" s="1"/>
      <c r="NR235" s="1"/>
      <c r="NS235" s="1"/>
      <c r="NT235" s="1"/>
      <c r="NU235" s="1"/>
      <c r="NV235" s="1"/>
      <c r="NW235" s="1"/>
      <c r="NX235" s="1"/>
      <c r="NY235" s="1"/>
      <c r="NZ235" s="1"/>
      <c r="OA235" s="1"/>
      <c r="OB235" s="1"/>
      <c r="OC235" s="1"/>
      <c r="OD235" s="1"/>
      <c r="OE235" s="1"/>
      <c r="OF235" s="1"/>
      <c r="OG235" s="1"/>
      <c r="OH235" s="1"/>
      <c r="OI235" s="1"/>
      <c r="OJ235" s="1"/>
      <c r="OK235" s="1"/>
      <c r="OL235" s="1"/>
      <c r="OM235" s="1"/>
      <c r="ON235" s="1"/>
      <c r="OO235" s="1"/>
      <c r="OP235" s="1"/>
      <c r="OQ235" s="1"/>
      <c r="OR235" s="1"/>
      <c r="OS235" s="1"/>
      <c r="OT235" s="1"/>
      <c r="OU235" s="1"/>
      <c r="OV235" s="1"/>
      <c r="OW235" s="1"/>
      <c r="OX235" s="1"/>
      <c r="OY235" s="1"/>
      <c r="OZ235" s="1"/>
      <c r="PA235" s="1"/>
      <c r="PB235" s="1"/>
      <c r="PC235" s="1"/>
      <c r="PD235" s="1"/>
      <c r="PE235" s="1"/>
      <c r="PF235" s="1"/>
      <c r="PG235" s="1"/>
      <c r="PH235" s="1"/>
      <c r="PI235" s="1"/>
      <c r="PJ235" s="1"/>
      <c r="PK235" s="1"/>
      <c r="PL235" s="1"/>
      <c r="PM235" s="1"/>
      <c r="PN235" s="1"/>
      <c r="PO235" s="1"/>
      <c r="PP235" s="1"/>
      <c r="PQ235" s="1"/>
      <c r="PR235" s="1"/>
      <c r="PS235" s="1"/>
      <c r="PT235" s="1"/>
      <c r="PU235" s="1"/>
      <c r="PV235" s="1"/>
      <c r="PW235" s="1"/>
      <c r="PX235" s="1"/>
      <c r="PY235" s="1"/>
      <c r="PZ235" s="1"/>
      <c r="QA235" s="1"/>
      <c r="QB235" s="1"/>
      <c r="QC235" s="1"/>
      <c r="QD235" s="1"/>
      <c r="QE235" s="1"/>
      <c r="QF235" s="1"/>
      <c r="QG235" s="1"/>
      <c r="QH235" s="1"/>
      <c r="QI235" s="1"/>
      <c r="QJ235" s="1"/>
      <c r="QK235" s="1"/>
      <c r="QL235" s="1"/>
      <c r="QM235" s="1"/>
      <c r="QN235" s="1"/>
      <c r="QO235" s="1"/>
      <c r="QP235" s="1"/>
      <c r="QQ235" s="1"/>
      <c r="QR235" s="1"/>
      <c r="QS235" s="1"/>
      <c r="QT235" s="1"/>
      <c r="QU235" s="1"/>
      <c r="QV235" s="1"/>
      <c r="QW235" s="1"/>
      <c r="QX235" s="1"/>
      <c r="QY235" s="1"/>
      <c r="QZ235" s="1"/>
      <c r="RA235" s="1"/>
      <c r="RB235" s="1"/>
      <c r="RC235" s="1"/>
      <c r="RD235" s="1"/>
      <c r="RE235" s="1"/>
      <c r="RF235" s="1"/>
      <c r="RG235" s="1"/>
      <c r="RH235" s="1"/>
      <c r="RI235" s="1"/>
      <c r="RJ235" s="1"/>
      <c r="RK235" s="1"/>
      <c r="RL235" s="1"/>
      <c r="RM235" s="1"/>
      <c r="RN235" s="1"/>
      <c r="RO235" s="1"/>
      <c r="RP235" s="1"/>
      <c r="RQ235" s="1"/>
      <c r="RR235" s="1"/>
      <c r="RS235" s="1"/>
      <c r="RT235" s="1"/>
      <c r="RU235" s="1"/>
      <c r="RV235" s="1"/>
      <c r="RW235" s="1"/>
      <c r="RX235" s="1"/>
      <c r="RY235" s="1"/>
      <c r="RZ235" s="1"/>
      <c r="SA235" s="1"/>
      <c r="SB235" s="1"/>
      <c r="SC235" s="1"/>
      <c r="SD235" s="1"/>
      <c r="SE235" s="1"/>
      <c r="SF235" s="1"/>
      <c r="SG235" s="1"/>
      <c r="SH235" s="1"/>
      <c r="SI235" s="1"/>
      <c r="SJ235" s="1"/>
      <c r="SK235" s="1"/>
      <c r="SL235" s="1"/>
      <c r="SM235" s="1"/>
      <c r="SN235" s="1"/>
      <c r="SO235" s="1"/>
      <c r="SP235" s="1"/>
      <c r="SQ235" s="1"/>
      <c r="SR235" s="1"/>
      <c r="SS235" s="1"/>
      <c r="ST235" s="1"/>
      <c r="SU235" s="1"/>
      <c r="SV235" s="1"/>
      <c r="SW235" s="1"/>
      <c r="SX235" s="1"/>
      <c r="SY235" s="1"/>
      <c r="SZ235" s="1"/>
      <c r="TA235" s="1"/>
      <c r="TB235" s="1"/>
      <c r="TC235" s="1"/>
      <c r="TD235" s="1"/>
      <c r="TE235" s="1"/>
      <c r="TF235" s="1"/>
      <c r="TG235" s="1"/>
      <c r="TH235" s="1"/>
      <c r="TI235" s="1"/>
      <c r="TJ235" s="1"/>
      <c r="TK235" s="1"/>
      <c r="TL235" s="1"/>
      <c r="TM235" s="1"/>
      <c r="TN235" s="1"/>
      <c r="TO235" s="1"/>
      <c r="TP235" s="1"/>
      <c r="TQ235" s="1"/>
      <c r="TR235" s="1"/>
      <c r="TS235" s="1"/>
      <c r="TT235" s="1"/>
      <c r="TU235" s="1"/>
      <c r="TV235" s="1"/>
      <c r="TW235" s="1"/>
      <c r="TX235" s="1"/>
      <c r="TY235" s="1"/>
      <c r="TZ235" s="1"/>
      <c r="UA235" s="1"/>
      <c r="UB235" s="1"/>
      <c r="UC235" s="1"/>
      <c r="UD235" s="1"/>
      <c r="UE235" s="1"/>
      <c r="UF235" s="1"/>
      <c r="UG235" s="1"/>
      <c r="UH235" s="1"/>
      <c r="UI235" s="1"/>
      <c r="UJ235" s="1"/>
      <c r="UK235" s="1"/>
      <c r="UL235" s="1"/>
      <c r="UM235" s="1"/>
      <c r="UN235" s="1"/>
      <c r="UO235" s="1"/>
      <c r="UP235" s="1"/>
      <c r="UQ235" s="1"/>
      <c r="UR235" s="1"/>
      <c r="US235" s="1"/>
      <c r="UT235" s="1"/>
      <c r="UU235" s="1"/>
      <c r="UV235" s="1"/>
      <c r="UW235" s="1"/>
      <c r="UX235" s="1"/>
      <c r="UY235" s="1"/>
      <c r="UZ235" s="1"/>
      <c r="VA235" s="1"/>
      <c r="VB235" s="1"/>
      <c r="VC235" s="1"/>
      <c r="VD235" s="1"/>
      <c r="VE235" s="1"/>
      <c r="VF235" s="1"/>
      <c r="VG235" s="1"/>
      <c r="VH235" s="1"/>
      <c r="VI235" s="1"/>
      <c r="VJ235" s="1"/>
      <c r="VK235" s="1"/>
      <c r="VL235" s="1"/>
      <c r="VM235" s="1"/>
      <c r="VN235" s="1"/>
      <c r="VO235" s="1"/>
      <c r="VP235" s="1"/>
      <c r="VQ235" s="1"/>
      <c r="VR235" s="1"/>
      <c r="VS235" s="1"/>
      <c r="VT235" s="1"/>
      <c r="VU235" s="1"/>
      <c r="VV235" s="1"/>
      <c r="VW235" s="1"/>
      <c r="VX235" s="1"/>
      <c r="VY235" s="1"/>
      <c r="VZ235" s="1"/>
      <c r="WA235" s="1"/>
      <c r="WB235" s="1"/>
      <c r="WC235" s="1"/>
      <c r="WD235" s="1"/>
      <c r="WE235" s="1"/>
      <c r="WF235" s="1"/>
      <c r="WG235" s="1"/>
      <c r="WH235" s="1"/>
      <c r="WI235" s="1"/>
      <c r="WJ235" s="1"/>
      <c r="WK235" s="1"/>
      <c r="WL235" s="1"/>
      <c r="WM235" s="1"/>
      <c r="WN235" s="1"/>
      <c r="WO235" s="1"/>
      <c r="WP235" s="1"/>
      <c r="WQ235" s="1"/>
      <c r="WR235" s="1"/>
      <c r="WS235" s="1"/>
      <c r="WT235" s="1"/>
      <c r="WU235" s="1"/>
      <c r="WV235" s="1"/>
      <c r="WW235" s="1"/>
      <c r="WX235" s="1"/>
      <c r="WY235" s="1"/>
      <c r="WZ235" s="1"/>
      <c r="XA235" s="1"/>
      <c r="XB235" s="1"/>
      <c r="XC235" s="1"/>
      <c r="XD235" s="1"/>
      <c r="XE235" s="1"/>
      <c r="XF235" s="1"/>
      <c r="XG235" s="1"/>
      <c r="XH235" s="1"/>
      <c r="XI235" s="1"/>
      <c r="XJ235" s="1"/>
      <c r="XK235" s="1"/>
      <c r="XL235" s="1"/>
      <c r="XM235" s="1"/>
      <c r="XN235" s="1"/>
      <c r="XO235" s="1"/>
      <c r="XP235" s="1"/>
      <c r="XQ235" s="1"/>
      <c r="XR235" s="1"/>
      <c r="XS235" s="1"/>
      <c r="XT235" s="1"/>
      <c r="XU235" s="1"/>
      <c r="XV235" s="1"/>
      <c r="XW235" s="1"/>
      <c r="XX235" s="1"/>
      <c r="XY235" s="1"/>
      <c r="XZ235" s="1"/>
      <c r="YA235" s="1"/>
      <c r="YB235" s="1"/>
      <c r="YC235" s="1"/>
      <c r="YD235" s="1"/>
      <c r="YE235" s="1"/>
      <c r="YF235" s="1"/>
      <c r="YG235" s="1"/>
      <c r="YH235" s="1"/>
      <c r="YI235" s="1"/>
      <c r="YJ235" s="1"/>
      <c r="YK235" s="1"/>
      <c r="YL235" s="1"/>
      <c r="YM235" s="1"/>
      <c r="YN235" s="1"/>
      <c r="YO235" s="1"/>
      <c r="YP235" s="1"/>
      <c r="YQ235" s="1"/>
      <c r="YR235" s="1"/>
      <c r="YS235" s="1"/>
      <c r="YT235" s="1"/>
      <c r="YU235" s="1"/>
      <c r="YV235" s="1"/>
      <c r="YW235" s="1"/>
      <c r="YX235" s="1"/>
      <c r="YY235" s="1"/>
      <c r="YZ235" s="1"/>
      <c r="ZA235" s="1"/>
      <c r="ZB235" s="1"/>
      <c r="ZC235" s="1"/>
      <c r="ZD235" s="1"/>
      <c r="ZE235" s="1"/>
      <c r="ZF235" s="1"/>
      <c r="ZG235" s="1"/>
      <c r="ZH235" s="1"/>
      <c r="ZI235" s="1"/>
      <c r="ZJ235" s="1"/>
      <c r="ZK235" s="1"/>
      <c r="ZL235" s="1"/>
      <c r="ZM235" s="1"/>
      <c r="ZN235" s="1"/>
      <c r="ZO235" s="1"/>
      <c r="ZP235" s="1"/>
      <c r="ZQ235" s="1"/>
      <c r="ZR235" s="1"/>
      <c r="ZS235" s="1"/>
      <c r="ZT235" s="1"/>
      <c r="ZU235" s="1"/>
      <c r="ZV235" s="1"/>
      <c r="ZW235" s="1"/>
      <c r="ZX235" s="1"/>
      <c r="ZY235" s="1"/>
      <c r="ZZ235" s="1"/>
      <c r="AAA235" s="1"/>
      <c r="AAB235" s="1"/>
      <c r="AAC235" s="1"/>
      <c r="AAD235" s="1"/>
      <c r="AAE235" s="1"/>
      <c r="AAF235" s="1"/>
      <c r="AAG235" s="1"/>
      <c r="AAH235" s="1"/>
      <c r="AAI235" s="1"/>
      <c r="AAJ235" s="1"/>
      <c r="AAK235" s="1"/>
      <c r="AAL235" s="1"/>
      <c r="AAM235" s="1"/>
      <c r="AAN235" s="1"/>
      <c r="AAO235" s="1"/>
      <c r="AAP235" s="1"/>
      <c r="AAQ235" s="1"/>
      <c r="AAR235" s="1"/>
      <c r="AAS235" s="1"/>
      <c r="AAT235" s="1"/>
      <c r="AAU235" s="1"/>
      <c r="AAV235" s="1"/>
      <c r="AAW235" s="1"/>
      <c r="AAX235" s="1"/>
      <c r="AAY235" s="1"/>
      <c r="AAZ235" s="1"/>
      <c r="ABA235" s="1"/>
      <c r="ABB235" s="1"/>
      <c r="ABC235" s="1"/>
      <c r="ABD235" s="1"/>
      <c r="ABE235" s="1"/>
      <c r="ABF235" s="1"/>
      <c r="ABG235" s="1"/>
      <c r="ABH235" s="1"/>
      <c r="ABI235" s="1"/>
      <c r="ABJ235" s="1"/>
      <c r="ABK235" s="1"/>
      <c r="ABL235" s="1"/>
      <c r="ABM235" s="1"/>
      <c r="ABN235" s="1"/>
      <c r="ABO235" s="1"/>
      <c r="ABP235" s="1"/>
      <c r="ABQ235" s="1"/>
      <c r="ABR235" s="1"/>
      <c r="ABS235" s="1"/>
      <c r="ABT235" s="1"/>
      <c r="ABU235" s="1"/>
      <c r="ABV235" s="1"/>
      <c r="ABW235" s="1"/>
      <c r="ABX235" s="1"/>
      <c r="ABY235" s="1"/>
      <c r="ABZ235" s="1"/>
      <c r="ACA235" s="1"/>
      <c r="ACB235" s="1"/>
      <c r="ACC235" s="1"/>
      <c r="ACD235" s="1"/>
      <c r="ACE235" s="1"/>
      <c r="ACF235" s="1"/>
      <c r="ACG235" s="1"/>
      <c r="ACH235" s="1"/>
      <c r="ACI235" s="1"/>
      <c r="ACJ235" s="1"/>
      <c r="ACK235" s="1"/>
      <c r="ACL235" s="1"/>
      <c r="ACM235" s="1"/>
      <c r="ACN235" s="1"/>
      <c r="ACO235" s="1"/>
      <c r="ACP235" s="1"/>
      <c r="ACQ235" s="1"/>
      <c r="ACR235" s="1"/>
      <c r="ACS235" s="1"/>
      <c r="ACT235" s="1"/>
      <c r="ACU235" s="1"/>
      <c r="ACV235" s="1"/>
      <c r="ACW235" s="1"/>
      <c r="ACX235" s="1"/>
      <c r="ACY235" s="1"/>
      <c r="ACZ235" s="1"/>
      <c r="ADA235" s="1"/>
    </row>
    <row r="236" spans="1:781" s="76" customFormat="1" ht="15.6" x14ac:dyDescent="0.3">
      <c r="A236" s="42">
        <v>2</v>
      </c>
      <c r="B236" s="21" t="s">
        <v>725</v>
      </c>
      <c r="C236" s="22" t="s">
        <v>40</v>
      </c>
      <c r="D236" s="23" t="s">
        <v>204</v>
      </c>
      <c r="E236" s="23" t="s">
        <v>403</v>
      </c>
      <c r="F236" s="23">
        <v>40</v>
      </c>
      <c r="G236" s="74">
        <v>2000000</v>
      </c>
      <c r="H236" s="23">
        <v>1</v>
      </c>
      <c r="I236" s="23" t="s">
        <v>41</v>
      </c>
      <c r="J236" s="23" t="s">
        <v>386</v>
      </c>
      <c r="K236" s="25">
        <v>1985</v>
      </c>
      <c r="L236" s="26">
        <v>31109</v>
      </c>
      <c r="M236" s="27">
        <v>500000</v>
      </c>
      <c r="N236" s="28">
        <v>8</v>
      </c>
      <c r="O236" s="28"/>
      <c r="P236" s="29" t="s">
        <v>726</v>
      </c>
      <c r="Q236" s="30"/>
      <c r="R236" s="31"/>
      <c r="S236" s="32" t="str">
        <f t="shared" si="53"/>
        <v>Cu</v>
      </c>
      <c r="T236" s="33"/>
      <c r="U236" s="33"/>
      <c r="V236" s="33"/>
      <c r="W236" s="33"/>
      <c r="X236" s="33"/>
      <c r="Y236" s="33"/>
      <c r="Z236" s="33"/>
      <c r="AA236" s="1"/>
      <c r="AB236" s="34">
        <f t="shared" si="52"/>
        <v>0.2636222862062802</v>
      </c>
      <c r="AC236" s="34">
        <f t="shared" si="54"/>
        <v>0.20512820512820512</v>
      </c>
      <c r="AD236" s="34">
        <f t="shared" si="55"/>
        <v>0</v>
      </c>
      <c r="AE236" s="34">
        <f t="shared" si="60"/>
        <v>0.46875049133448532</v>
      </c>
      <c r="AF236" s="35"/>
      <c r="AG236" s="35">
        <f t="shared" si="57"/>
        <v>0</v>
      </c>
      <c r="AH236" s="35">
        <f t="shared" si="58"/>
        <v>0.46875049133448532</v>
      </c>
      <c r="AI236" s="35">
        <f t="shared" si="59"/>
        <v>0</v>
      </c>
      <c r="AK236" s="1"/>
      <c r="AL236" s="1"/>
      <c r="AM236" s="1"/>
      <c r="AN236" s="1"/>
      <c r="AO236" s="1"/>
      <c r="AP236" s="1"/>
      <c r="AQ236" s="1"/>
      <c r="AR236" s="1"/>
      <c r="AS236" s="1"/>
      <c r="AT236" s="1"/>
      <c r="AU236" s="1"/>
      <c r="AV236" s="1"/>
      <c r="AW236" s="1"/>
      <c r="AX236" s="1"/>
      <c r="AY236" s="1"/>
      <c r="AZ236" s="1"/>
      <c r="BA236" s="1"/>
      <c r="BB236" s="1"/>
      <c r="BC236" s="1"/>
      <c r="BD236" s="1"/>
      <c r="BE236" s="1"/>
      <c r="BF236" s="1"/>
      <c r="BG236" s="1"/>
      <c r="BH236" s="1"/>
      <c r="BI236" s="1"/>
      <c r="BJ236" s="1"/>
      <c r="BK236" s="1"/>
      <c r="BL236" s="1"/>
      <c r="BM236" s="1"/>
      <c r="BN236" s="1"/>
      <c r="BO236" s="1"/>
      <c r="BP236" s="1"/>
      <c r="BQ236" s="1"/>
      <c r="BR236" s="1"/>
      <c r="BS236" s="1"/>
      <c r="BT236" s="1"/>
      <c r="BU236" s="1"/>
      <c r="BV236" s="1"/>
      <c r="BW236" s="1"/>
      <c r="BX236" s="1"/>
      <c r="BY236" s="1"/>
      <c r="BZ236" s="1"/>
      <c r="CA236" s="1"/>
      <c r="CB236" s="1"/>
      <c r="CC236" s="1"/>
      <c r="CD236" s="1"/>
      <c r="CE236" s="1"/>
      <c r="CF236" s="1"/>
      <c r="CG236" s="1"/>
      <c r="CH236" s="1"/>
      <c r="CI236" s="1"/>
      <c r="CJ236" s="1"/>
      <c r="CK236" s="1"/>
      <c r="CL236" s="1"/>
      <c r="CM236" s="1"/>
      <c r="CN236" s="1"/>
      <c r="CO236" s="1"/>
      <c r="CP236" s="1"/>
      <c r="CQ236" s="1"/>
      <c r="CR236" s="1"/>
      <c r="CS236" s="1"/>
      <c r="CT236" s="1"/>
      <c r="CU236" s="1"/>
      <c r="CV236" s="1"/>
      <c r="CW236" s="1"/>
      <c r="CX236" s="1"/>
      <c r="CY236" s="1"/>
      <c r="CZ236" s="1"/>
      <c r="DA236" s="1"/>
      <c r="DB236" s="1"/>
      <c r="DC236" s="1"/>
      <c r="DD236" s="1"/>
      <c r="DE236" s="1"/>
      <c r="DF236" s="1"/>
      <c r="DG236" s="1"/>
      <c r="DH236" s="1"/>
      <c r="DI236" s="1"/>
      <c r="DJ236" s="1"/>
      <c r="DK236" s="1"/>
      <c r="DL236" s="1"/>
      <c r="DM236" s="1"/>
      <c r="DN236" s="1"/>
      <c r="DO236" s="1"/>
      <c r="DP236" s="1"/>
      <c r="DQ236" s="1"/>
      <c r="DR236" s="1"/>
      <c r="DS236" s="1"/>
      <c r="DT236" s="1"/>
      <c r="DU236" s="1"/>
      <c r="DV236" s="1"/>
      <c r="DW236" s="1"/>
      <c r="DX236" s="1"/>
      <c r="DY236" s="1"/>
      <c r="DZ236" s="1"/>
      <c r="EA236" s="1"/>
      <c r="EB236" s="1"/>
      <c r="EC236" s="1"/>
      <c r="ED236" s="1"/>
      <c r="EE236" s="1"/>
      <c r="EF236" s="1"/>
      <c r="EG236" s="1"/>
      <c r="EH236" s="1"/>
      <c r="EI236" s="1"/>
      <c r="EJ236" s="1"/>
      <c r="EK236" s="1"/>
      <c r="EL236" s="1"/>
      <c r="EM236" s="1"/>
      <c r="EN236" s="1"/>
      <c r="EO236" s="1"/>
      <c r="EP236" s="1"/>
      <c r="EQ236" s="1"/>
      <c r="ER236" s="1"/>
      <c r="ES236" s="1"/>
      <c r="ET236" s="1"/>
      <c r="EU236" s="1"/>
      <c r="EV236" s="1"/>
      <c r="EW236" s="1"/>
      <c r="EX236" s="1"/>
      <c r="EY236" s="1"/>
      <c r="EZ236" s="1"/>
      <c r="FA236" s="1"/>
      <c r="FB236" s="1"/>
      <c r="FC236" s="1"/>
      <c r="FD236" s="1"/>
      <c r="FE236" s="1"/>
      <c r="FF236" s="1"/>
      <c r="FG236" s="1"/>
      <c r="FH236" s="1"/>
      <c r="FI236" s="1"/>
      <c r="FJ236" s="1"/>
      <c r="FK236" s="1"/>
      <c r="FL236" s="1"/>
      <c r="FM236" s="1"/>
      <c r="FN236" s="1"/>
      <c r="FO236" s="1"/>
      <c r="FP236" s="1"/>
      <c r="FQ236" s="1"/>
      <c r="FR236" s="1"/>
      <c r="FS236" s="1"/>
      <c r="FT236" s="1"/>
      <c r="FU236" s="1"/>
      <c r="FV236" s="1"/>
      <c r="FW236" s="1"/>
      <c r="FX236" s="1"/>
      <c r="FY236" s="1"/>
      <c r="FZ236" s="1"/>
      <c r="GA236" s="1"/>
      <c r="GB236" s="1"/>
      <c r="GC236" s="1"/>
      <c r="GD236" s="1"/>
      <c r="GE236" s="1"/>
      <c r="GF236" s="1"/>
      <c r="GG236" s="1"/>
      <c r="GH236" s="1"/>
      <c r="GI236" s="1"/>
      <c r="GJ236" s="1"/>
      <c r="GK236" s="1"/>
      <c r="GL236" s="1"/>
      <c r="GM236" s="1"/>
      <c r="GN236" s="1"/>
      <c r="GO236" s="1"/>
      <c r="GP236" s="1"/>
      <c r="GQ236" s="1"/>
      <c r="GR236" s="1"/>
      <c r="GS236" s="1"/>
      <c r="GT236" s="1"/>
      <c r="GU236" s="1"/>
      <c r="GV236" s="1"/>
      <c r="GW236" s="1"/>
      <c r="GX236" s="1"/>
      <c r="GY236" s="1"/>
      <c r="GZ236" s="1"/>
      <c r="HA236" s="1"/>
      <c r="HB236" s="1"/>
      <c r="HC236" s="1"/>
      <c r="HD236" s="1"/>
      <c r="HE236" s="1"/>
      <c r="HF236" s="1"/>
      <c r="HG236" s="1"/>
      <c r="HH236" s="1"/>
      <c r="HI236" s="1"/>
      <c r="HJ236" s="1"/>
      <c r="HK236" s="1"/>
      <c r="HL236" s="1"/>
      <c r="HM236" s="1"/>
      <c r="HN236" s="1"/>
      <c r="HO236" s="1"/>
      <c r="HP236" s="1"/>
      <c r="HQ236" s="1"/>
      <c r="HR236" s="1"/>
      <c r="HS236" s="1"/>
      <c r="HT236" s="1"/>
      <c r="HU236" s="1"/>
      <c r="HV236" s="1"/>
      <c r="HW236" s="1"/>
      <c r="HX236" s="1"/>
      <c r="HY236" s="1"/>
      <c r="HZ236" s="1"/>
      <c r="IA236" s="1"/>
      <c r="IB236" s="1"/>
      <c r="IC236" s="1"/>
      <c r="ID236" s="1"/>
      <c r="IE236" s="1"/>
      <c r="IF236" s="1"/>
      <c r="IG236" s="1"/>
      <c r="IH236" s="1"/>
      <c r="II236" s="1"/>
      <c r="IJ236" s="1"/>
      <c r="IK236" s="1"/>
      <c r="IL236" s="1"/>
      <c r="IM236" s="1"/>
      <c r="IN236" s="1"/>
      <c r="IO236" s="1"/>
      <c r="IP236" s="1"/>
      <c r="IQ236" s="1"/>
      <c r="IR236" s="1"/>
      <c r="IS236" s="1"/>
      <c r="IT236" s="1"/>
      <c r="IU236" s="1"/>
      <c r="IV236" s="1"/>
      <c r="IW236" s="1"/>
      <c r="IX236" s="1"/>
      <c r="IY236" s="1"/>
      <c r="IZ236" s="1"/>
      <c r="JA236" s="1"/>
      <c r="JB236" s="1"/>
      <c r="JC236" s="1"/>
      <c r="JD236" s="1"/>
      <c r="JE236" s="1"/>
      <c r="JF236" s="1"/>
      <c r="JG236" s="1"/>
      <c r="JH236" s="1"/>
      <c r="JI236" s="1"/>
      <c r="JJ236" s="1"/>
      <c r="JK236" s="1"/>
      <c r="JL236" s="1"/>
      <c r="JM236" s="1"/>
      <c r="JN236" s="1"/>
      <c r="JO236" s="1"/>
      <c r="JP236" s="1"/>
      <c r="JQ236" s="1"/>
      <c r="JR236" s="1"/>
      <c r="JS236" s="1"/>
      <c r="JT236" s="1"/>
      <c r="JU236" s="1"/>
      <c r="JV236" s="1"/>
      <c r="JW236" s="1"/>
      <c r="JX236" s="1"/>
      <c r="JY236" s="1"/>
      <c r="JZ236" s="1"/>
      <c r="KA236" s="1"/>
      <c r="KB236" s="1"/>
      <c r="KC236" s="1"/>
      <c r="KD236" s="1"/>
      <c r="KE236" s="1"/>
      <c r="KF236" s="1"/>
      <c r="KG236" s="1"/>
      <c r="KH236" s="1"/>
      <c r="KI236" s="1"/>
      <c r="KJ236" s="1"/>
      <c r="KK236" s="1"/>
      <c r="KL236" s="1"/>
      <c r="KM236" s="1"/>
      <c r="KN236" s="1"/>
      <c r="KO236" s="1"/>
      <c r="KP236" s="1"/>
      <c r="KQ236" s="1"/>
      <c r="KR236" s="1"/>
      <c r="KS236" s="1"/>
      <c r="KT236" s="1"/>
      <c r="KU236" s="1"/>
      <c r="KV236" s="1"/>
      <c r="KW236" s="1"/>
      <c r="KX236" s="1"/>
      <c r="KY236" s="1"/>
      <c r="KZ236" s="1"/>
      <c r="LA236" s="1"/>
      <c r="LB236" s="1"/>
      <c r="LC236" s="1"/>
      <c r="LD236" s="1"/>
      <c r="LE236" s="1"/>
      <c r="LF236" s="1"/>
      <c r="LG236" s="1"/>
      <c r="LH236" s="1"/>
      <c r="LI236" s="1"/>
      <c r="LJ236" s="1"/>
      <c r="LK236" s="1"/>
      <c r="LL236" s="1"/>
      <c r="LM236" s="1"/>
      <c r="LN236" s="1"/>
      <c r="LO236" s="1"/>
      <c r="LP236" s="1"/>
      <c r="LQ236" s="1"/>
      <c r="LR236" s="1"/>
      <c r="LS236" s="1"/>
      <c r="LT236" s="1"/>
      <c r="LU236" s="1"/>
      <c r="LV236" s="1"/>
      <c r="LW236" s="1"/>
      <c r="LX236" s="1"/>
      <c r="LY236" s="1"/>
      <c r="LZ236" s="1"/>
      <c r="MA236" s="1"/>
      <c r="MB236" s="1"/>
      <c r="MC236" s="1"/>
      <c r="MD236" s="1"/>
      <c r="ME236" s="1"/>
      <c r="MF236" s="1"/>
      <c r="MG236" s="1"/>
      <c r="MH236" s="1"/>
      <c r="MI236" s="1"/>
      <c r="MJ236" s="1"/>
      <c r="MK236" s="1"/>
      <c r="ML236" s="1"/>
      <c r="MM236" s="1"/>
      <c r="MN236" s="1"/>
      <c r="MO236" s="1"/>
      <c r="MP236" s="1"/>
      <c r="MQ236" s="1"/>
      <c r="MR236" s="1"/>
      <c r="MS236" s="1"/>
      <c r="MT236" s="1"/>
      <c r="MU236" s="1"/>
      <c r="MV236" s="1"/>
      <c r="MW236" s="1"/>
      <c r="MX236" s="1"/>
      <c r="MY236" s="1"/>
      <c r="MZ236" s="1"/>
      <c r="NA236" s="1"/>
      <c r="NB236" s="1"/>
      <c r="NC236" s="1"/>
      <c r="ND236" s="1"/>
      <c r="NE236" s="1"/>
      <c r="NF236" s="1"/>
      <c r="NG236" s="1"/>
      <c r="NH236" s="1"/>
      <c r="NI236" s="1"/>
      <c r="NJ236" s="1"/>
      <c r="NK236" s="1"/>
      <c r="NL236" s="1"/>
      <c r="NM236" s="1"/>
      <c r="NN236" s="1"/>
      <c r="NO236" s="1"/>
      <c r="NP236" s="1"/>
      <c r="NQ236" s="1"/>
      <c r="NR236" s="1"/>
      <c r="NS236" s="1"/>
      <c r="NT236" s="1"/>
      <c r="NU236" s="1"/>
      <c r="NV236" s="1"/>
      <c r="NW236" s="1"/>
      <c r="NX236" s="1"/>
      <c r="NY236" s="1"/>
      <c r="NZ236" s="1"/>
      <c r="OA236" s="1"/>
      <c r="OB236" s="1"/>
      <c r="OC236" s="1"/>
      <c r="OD236" s="1"/>
      <c r="OE236" s="1"/>
      <c r="OF236" s="1"/>
      <c r="OG236" s="1"/>
      <c r="OH236" s="1"/>
      <c r="OI236" s="1"/>
      <c r="OJ236" s="1"/>
      <c r="OK236" s="1"/>
      <c r="OL236" s="1"/>
      <c r="OM236" s="1"/>
      <c r="ON236" s="1"/>
      <c r="OO236" s="1"/>
      <c r="OP236" s="1"/>
      <c r="OQ236" s="1"/>
      <c r="OR236" s="1"/>
      <c r="OS236" s="1"/>
      <c r="OT236" s="1"/>
      <c r="OU236" s="1"/>
      <c r="OV236" s="1"/>
      <c r="OW236" s="1"/>
      <c r="OX236" s="1"/>
      <c r="OY236" s="1"/>
      <c r="OZ236" s="1"/>
      <c r="PA236" s="1"/>
      <c r="PB236" s="1"/>
      <c r="PC236" s="1"/>
      <c r="PD236" s="1"/>
      <c r="PE236" s="1"/>
      <c r="PF236" s="1"/>
      <c r="PG236" s="1"/>
      <c r="PH236" s="1"/>
      <c r="PI236" s="1"/>
      <c r="PJ236" s="1"/>
      <c r="PK236" s="1"/>
      <c r="PL236" s="1"/>
      <c r="PM236" s="1"/>
      <c r="PN236" s="1"/>
      <c r="PO236" s="1"/>
      <c r="PP236" s="1"/>
      <c r="PQ236" s="1"/>
      <c r="PR236" s="1"/>
      <c r="PS236" s="1"/>
      <c r="PT236" s="1"/>
      <c r="PU236" s="1"/>
      <c r="PV236" s="1"/>
      <c r="PW236" s="1"/>
      <c r="PX236" s="1"/>
      <c r="PY236" s="1"/>
      <c r="PZ236" s="1"/>
      <c r="QA236" s="1"/>
      <c r="QB236" s="1"/>
      <c r="QC236" s="1"/>
      <c r="QD236" s="1"/>
      <c r="QE236" s="1"/>
      <c r="QF236" s="1"/>
      <c r="QG236" s="1"/>
      <c r="QH236" s="1"/>
      <c r="QI236" s="1"/>
      <c r="QJ236" s="1"/>
      <c r="QK236" s="1"/>
      <c r="QL236" s="1"/>
      <c r="QM236" s="1"/>
      <c r="QN236" s="1"/>
      <c r="QO236" s="1"/>
      <c r="QP236" s="1"/>
      <c r="QQ236" s="1"/>
      <c r="QR236" s="1"/>
      <c r="QS236" s="1"/>
      <c r="QT236" s="1"/>
      <c r="QU236" s="1"/>
      <c r="QV236" s="1"/>
      <c r="QW236" s="1"/>
      <c r="QX236" s="1"/>
      <c r="QY236" s="1"/>
      <c r="QZ236" s="1"/>
      <c r="RA236" s="1"/>
      <c r="RB236" s="1"/>
      <c r="RC236" s="1"/>
      <c r="RD236" s="1"/>
      <c r="RE236" s="1"/>
      <c r="RF236" s="1"/>
      <c r="RG236" s="1"/>
      <c r="RH236" s="1"/>
      <c r="RI236" s="1"/>
      <c r="RJ236" s="1"/>
      <c r="RK236" s="1"/>
      <c r="RL236" s="1"/>
      <c r="RM236" s="1"/>
      <c r="RN236" s="1"/>
      <c r="RO236" s="1"/>
      <c r="RP236" s="1"/>
      <c r="RQ236" s="1"/>
      <c r="RR236" s="1"/>
      <c r="RS236" s="1"/>
      <c r="RT236" s="1"/>
      <c r="RU236" s="1"/>
      <c r="RV236" s="1"/>
      <c r="RW236" s="1"/>
      <c r="RX236" s="1"/>
      <c r="RY236" s="1"/>
      <c r="RZ236" s="1"/>
      <c r="SA236" s="1"/>
      <c r="SB236" s="1"/>
      <c r="SC236" s="1"/>
      <c r="SD236" s="1"/>
      <c r="SE236" s="1"/>
      <c r="SF236" s="1"/>
      <c r="SG236" s="1"/>
      <c r="SH236" s="1"/>
      <c r="SI236" s="1"/>
      <c r="SJ236" s="1"/>
      <c r="SK236" s="1"/>
      <c r="SL236" s="1"/>
      <c r="SM236" s="1"/>
      <c r="SN236" s="1"/>
      <c r="SO236" s="1"/>
      <c r="SP236" s="1"/>
      <c r="SQ236" s="1"/>
      <c r="SR236" s="1"/>
      <c r="SS236" s="1"/>
      <c r="ST236" s="1"/>
      <c r="SU236" s="1"/>
      <c r="SV236" s="1"/>
      <c r="SW236" s="1"/>
      <c r="SX236" s="1"/>
      <c r="SY236" s="1"/>
      <c r="SZ236" s="1"/>
      <c r="TA236" s="1"/>
      <c r="TB236" s="1"/>
      <c r="TC236" s="1"/>
      <c r="TD236" s="1"/>
      <c r="TE236" s="1"/>
      <c r="TF236" s="1"/>
      <c r="TG236" s="1"/>
      <c r="TH236" s="1"/>
      <c r="TI236" s="1"/>
      <c r="TJ236" s="1"/>
      <c r="TK236" s="1"/>
      <c r="TL236" s="1"/>
      <c r="TM236" s="1"/>
      <c r="TN236" s="1"/>
      <c r="TO236" s="1"/>
      <c r="TP236" s="1"/>
      <c r="TQ236" s="1"/>
      <c r="TR236" s="1"/>
      <c r="TS236" s="1"/>
      <c r="TT236" s="1"/>
      <c r="TU236" s="1"/>
      <c r="TV236" s="1"/>
      <c r="TW236" s="1"/>
      <c r="TX236" s="1"/>
      <c r="TY236" s="1"/>
      <c r="TZ236" s="1"/>
      <c r="UA236" s="1"/>
      <c r="UB236" s="1"/>
      <c r="UC236" s="1"/>
      <c r="UD236" s="1"/>
      <c r="UE236" s="1"/>
      <c r="UF236" s="1"/>
      <c r="UG236" s="1"/>
      <c r="UH236" s="1"/>
      <c r="UI236" s="1"/>
      <c r="UJ236" s="1"/>
      <c r="UK236" s="1"/>
      <c r="UL236" s="1"/>
      <c r="UM236" s="1"/>
      <c r="UN236" s="1"/>
      <c r="UO236" s="1"/>
      <c r="UP236" s="1"/>
      <c r="UQ236" s="1"/>
      <c r="UR236" s="1"/>
      <c r="US236" s="1"/>
      <c r="UT236" s="1"/>
      <c r="UU236" s="1"/>
      <c r="UV236" s="1"/>
      <c r="UW236" s="1"/>
      <c r="UX236" s="1"/>
      <c r="UY236" s="1"/>
      <c r="UZ236" s="1"/>
      <c r="VA236" s="1"/>
      <c r="VB236" s="1"/>
      <c r="VC236" s="1"/>
      <c r="VD236" s="1"/>
      <c r="VE236" s="1"/>
      <c r="VF236" s="1"/>
      <c r="VG236" s="1"/>
      <c r="VH236" s="1"/>
      <c r="VI236" s="1"/>
      <c r="VJ236" s="1"/>
      <c r="VK236" s="1"/>
      <c r="VL236" s="1"/>
      <c r="VM236" s="1"/>
      <c r="VN236" s="1"/>
      <c r="VO236" s="1"/>
      <c r="VP236" s="1"/>
      <c r="VQ236" s="1"/>
      <c r="VR236" s="1"/>
      <c r="VS236" s="1"/>
      <c r="VT236" s="1"/>
      <c r="VU236" s="1"/>
      <c r="VV236" s="1"/>
      <c r="VW236" s="1"/>
      <c r="VX236" s="1"/>
      <c r="VY236" s="1"/>
      <c r="VZ236" s="1"/>
      <c r="WA236" s="1"/>
      <c r="WB236" s="1"/>
      <c r="WC236" s="1"/>
      <c r="WD236" s="1"/>
      <c r="WE236" s="1"/>
      <c r="WF236" s="1"/>
      <c r="WG236" s="1"/>
      <c r="WH236" s="1"/>
      <c r="WI236" s="1"/>
      <c r="WJ236" s="1"/>
      <c r="WK236" s="1"/>
      <c r="WL236" s="1"/>
      <c r="WM236" s="1"/>
      <c r="WN236" s="1"/>
      <c r="WO236" s="1"/>
      <c r="WP236" s="1"/>
      <c r="WQ236" s="1"/>
      <c r="WR236" s="1"/>
      <c r="WS236" s="1"/>
      <c r="WT236" s="1"/>
      <c r="WU236" s="1"/>
      <c r="WV236" s="1"/>
      <c r="WW236" s="1"/>
      <c r="WX236" s="1"/>
      <c r="WY236" s="1"/>
      <c r="WZ236" s="1"/>
      <c r="XA236" s="1"/>
      <c r="XB236" s="1"/>
      <c r="XC236" s="1"/>
      <c r="XD236" s="1"/>
      <c r="XE236" s="1"/>
      <c r="XF236" s="1"/>
      <c r="XG236" s="1"/>
      <c r="XH236" s="1"/>
      <c r="XI236" s="1"/>
      <c r="XJ236" s="1"/>
      <c r="XK236" s="1"/>
      <c r="XL236" s="1"/>
      <c r="XM236" s="1"/>
      <c r="XN236" s="1"/>
      <c r="XO236" s="1"/>
      <c r="XP236" s="1"/>
      <c r="XQ236" s="1"/>
      <c r="XR236" s="1"/>
      <c r="XS236" s="1"/>
      <c r="XT236" s="1"/>
      <c r="XU236" s="1"/>
      <c r="XV236" s="1"/>
      <c r="XW236" s="1"/>
      <c r="XX236" s="1"/>
      <c r="XY236" s="1"/>
      <c r="XZ236" s="1"/>
      <c r="YA236" s="1"/>
      <c r="YB236" s="1"/>
      <c r="YC236" s="1"/>
      <c r="YD236" s="1"/>
      <c r="YE236" s="1"/>
      <c r="YF236" s="1"/>
      <c r="YG236" s="1"/>
      <c r="YH236" s="1"/>
      <c r="YI236" s="1"/>
      <c r="YJ236" s="1"/>
      <c r="YK236" s="1"/>
      <c r="YL236" s="1"/>
      <c r="YM236" s="1"/>
      <c r="YN236" s="1"/>
      <c r="YO236" s="1"/>
      <c r="YP236" s="1"/>
      <c r="YQ236" s="1"/>
      <c r="YR236" s="1"/>
      <c r="YS236" s="1"/>
      <c r="YT236" s="1"/>
      <c r="YU236" s="1"/>
      <c r="YV236" s="1"/>
      <c r="YW236" s="1"/>
      <c r="YX236" s="1"/>
      <c r="YY236" s="1"/>
      <c r="YZ236" s="1"/>
      <c r="ZA236" s="1"/>
      <c r="ZB236" s="1"/>
      <c r="ZC236" s="1"/>
      <c r="ZD236" s="1"/>
      <c r="ZE236" s="1"/>
      <c r="ZF236" s="1"/>
      <c r="ZG236" s="1"/>
      <c r="ZH236" s="1"/>
      <c r="ZI236" s="1"/>
      <c r="ZJ236" s="1"/>
      <c r="ZK236" s="1"/>
      <c r="ZL236" s="1"/>
      <c r="ZM236" s="1"/>
      <c r="ZN236" s="1"/>
      <c r="ZO236" s="1"/>
      <c r="ZP236" s="1"/>
      <c r="ZQ236" s="1"/>
      <c r="ZR236" s="1"/>
      <c r="ZS236" s="1"/>
      <c r="ZT236" s="1"/>
      <c r="ZU236" s="1"/>
      <c r="ZV236" s="1"/>
      <c r="ZW236" s="1"/>
      <c r="ZX236" s="1"/>
      <c r="ZY236" s="1"/>
      <c r="ZZ236" s="1"/>
      <c r="AAA236" s="1"/>
      <c r="AAB236" s="1"/>
      <c r="AAC236" s="1"/>
      <c r="AAD236" s="1"/>
      <c r="AAE236" s="1"/>
      <c r="AAF236" s="1"/>
      <c r="AAG236" s="1"/>
      <c r="AAH236" s="1"/>
      <c r="AAI236" s="1"/>
      <c r="AAJ236" s="1"/>
      <c r="AAK236" s="1"/>
      <c r="AAL236" s="1"/>
      <c r="AAM236" s="1"/>
      <c r="AAN236" s="1"/>
      <c r="AAO236" s="1"/>
      <c r="AAP236" s="1"/>
      <c r="AAQ236" s="1"/>
      <c r="AAR236" s="1"/>
      <c r="AAS236" s="1"/>
      <c r="AAT236" s="1"/>
      <c r="AAU236" s="1"/>
      <c r="AAV236" s="1"/>
      <c r="AAW236" s="1"/>
      <c r="AAX236" s="1"/>
      <c r="AAY236" s="1"/>
      <c r="AAZ236" s="1"/>
      <c r="ABA236" s="1"/>
      <c r="ABB236" s="1"/>
      <c r="ABC236" s="1"/>
      <c r="ABD236" s="1"/>
      <c r="ABE236" s="1"/>
      <c r="ABF236" s="1"/>
      <c r="ABG236" s="1"/>
      <c r="ABH236" s="1"/>
      <c r="ABI236" s="1"/>
      <c r="ABJ236" s="1"/>
      <c r="ABK236" s="1"/>
      <c r="ABL236" s="1"/>
      <c r="ABM236" s="1"/>
      <c r="ABN236" s="1"/>
      <c r="ABO236" s="1"/>
      <c r="ABP236" s="1"/>
      <c r="ABQ236" s="1"/>
      <c r="ABR236" s="1"/>
      <c r="ABS236" s="1"/>
      <c r="ABT236" s="1"/>
      <c r="ABU236" s="1"/>
      <c r="ABV236" s="1"/>
      <c r="ABW236" s="1"/>
      <c r="ABX236" s="1"/>
      <c r="ABY236" s="1"/>
      <c r="ABZ236" s="1"/>
      <c r="ACA236" s="1"/>
      <c r="ACB236" s="1"/>
      <c r="ACC236" s="1"/>
      <c r="ACD236" s="1"/>
      <c r="ACE236" s="1"/>
      <c r="ACF236" s="1"/>
      <c r="ACG236" s="1"/>
      <c r="ACH236" s="1"/>
      <c r="ACI236" s="1"/>
      <c r="ACJ236" s="1"/>
      <c r="ACK236" s="1"/>
      <c r="ACL236" s="1"/>
      <c r="ACM236" s="1"/>
      <c r="ACN236" s="1"/>
      <c r="ACO236" s="1"/>
      <c r="ACP236" s="1"/>
      <c r="ACQ236" s="1"/>
      <c r="ACR236" s="1"/>
      <c r="ACS236" s="1"/>
      <c r="ACT236" s="1"/>
      <c r="ACU236" s="1"/>
      <c r="ACV236" s="1"/>
      <c r="ACW236" s="1"/>
      <c r="ACX236" s="1"/>
      <c r="ACY236" s="1"/>
      <c r="ACZ236" s="1"/>
      <c r="ADA236" s="1"/>
    </row>
    <row r="237" spans="1:781" s="76" customFormat="1" ht="24" x14ac:dyDescent="0.3">
      <c r="A237" s="42">
        <v>2</v>
      </c>
      <c r="B237" s="21" t="s">
        <v>727</v>
      </c>
      <c r="C237" s="22" t="s">
        <v>40</v>
      </c>
      <c r="D237" s="23" t="s">
        <v>204</v>
      </c>
      <c r="E237" s="23" t="s">
        <v>222</v>
      </c>
      <c r="F237" s="23">
        <v>24</v>
      </c>
      <c r="G237" s="74">
        <v>700000</v>
      </c>
      <c r="H237" s="23">
        <v>1</v>
      </c>
      <c r="I237" s="23" t="s">
        <v>41</v>
      </c>
      <c r="J237" s="23" t="s">
        <v>386</v>
      </c>
      <c r="K237" s="25">
        <v>1985</v>
      </c>
      <c r="L237" s="26">
        <v>31109</v>
      </c>
      <c r="M237" s="27">
        <v>280000</v>
      </c>
      <c r="N237" s="28">
        <v>5</v>
      </c>
      <c r="O237" s="28"/>
      <c r="P237" s="29" t="s">
        <v>728</v>
      </c>
      <c r="Q237" s="30" t="s">
        <v>729</v>
      </c>
      <c r="R237" s="31"/>
      <c r="S237" s="32" t="str">
        <f t="shared" si="53"/>
        <v>Cu</v>
      </c>
      <c r="T237" s="33"/>
      <c r="U237" s="33"/>
      <c r="V237" s="33"/>
      <c r="W237" s="33"/>
      <c r="X237" s="33"/>
      <c r="Y237" s="33"/>
      <c r="Z237" s="33"/>
      <c r="AA237" s="1"/>
      <c r="AB237" s="34">
        <f t="shared" si="52"/>
        <v>0.14762848027551692</v>
      </c>
      <c r="AC237" s="34">
        <f t="shared" si="54"/>
        <v>0.12820512820512819</v>
      </c>
      <c r="AD237" s="34">
        <f t="shared" si="55"/>
        <v>0</v>
      </c>
      <c r="AE237" s="34">
        <f t="shared" si="60"/>
        <v>0.27583360848064509</v>
      </c>
      <c r="AF237" s="35"/>
      <c r="AG237" s="35">
        <f t="shared" si="57"/>
        <v>0</v>
      </c>
      <c r="AH237" s="35">
        <f t="shared" si="58"/>
        <v>0.27583360848064509</v>
      </c>
      <c r="AI237" s="35">
        <f t="shared" si="59"/>
        <v>0</v>
      </c>
      <c r="AK237" s="1"/>
      <c r="AL237" s="1"/>
      <c r="AM237" s="1"/>
      <c r="AN237" s="1"/>
      <c r="AO237" s="1"/>
      <c r="AP237" s="1"/>
      <c r="AQ237" s="1"/>
      <c r="AR237" s="1"/>
      <c r="AS237" s="1"/>
      <c r="AT237" s="1"/>
      <c r="AU237" s="1"/>
      <c r="AV237" s="1"/>
      <c r="AW237" s="1"/>
      <c r="AX237" s="1"/>
      <c r="AY237" s="1"/>
      <c r="AZ237" s="1"/>
      <c r="BA237" s="1"/>
      <c r="BB237" s="1"/>
      <c r="BC237" s="1"/>
      <c r="BD237" s="1"/>
      <c r="BE237" s="1"/>
      <c r="BF237" s="1"/>
      <c r="BG237" s="1"/>
      <c r="BH237" s="1"/>
      <c r="BI237" s="1"/>
      <c r="BJ237" s="1"/>
      <c r="BK237" s="1"/>
      <c r="BL237" s="1"/>
      <c r="BM237" s="1"/>
      <c r="BN237" s="1"/>
      <c r="BO237" s="1"/>
      <c r="BP237" s="1"/>
      <c r="BQ237" s="1"/>
      <c r="BR237" s="1"/>
      <c r="BS237" s="1"/>
      <c r="BT237" s="1"/>
      <c r="BU237" s="1"/>
      <c r="BV237" s="1"/>
      <c r="BW237" s="1"/>
      <c r="BX237" s="1"/>
      <c r="BY237" s="1"/>
      <c r="BZ237" s="1"/>
      <c r="CA237" s="1"/>
      <c r="CB237" s="1"/>
      <c r="CC237" s="1"/>
      <c r="CD237" s="1"/>
      <c r="CE237" s="1"/>
      <c r="CF237" s="1"/>
      <c r="CG237" s="1"/>
      <c r="CH237" s="1"/>
      <c r="CI237" s="1"/>
      <c r="CJ237" s="1"/>
      <c r="CK237" s="1"/>
      <c r="CL237" s="1"/>
      <c r="CM237" s="1"/>
      <c r="CN237" s="1"/>
      <c r="CO237" s="1"/>
      <c r="CP237" s="1"/>
      <c r="CQ237" s="1"/>
      <c r="CR237" s="1"/>
      <c r="CS237" s="1"/>
      <c r="CT237" s="1"/>
      <c r="CU237" s="1"/>
      <c r="CV237" s="1"/>
      <c r="CW237" s="1"/>
      <c r="CX237" s="1"/>
      <c r="CY237" s="1"/>
      <c r="CZ237" s="1"/>
      <c r="DA237" s="1"/>
      <c r="DB237" s="1"/>
      <c r="DC237" s="1"/>
      <c r="DD237" s="1"/>
      <c r="DE237" s="1"/>
      <c r="DF237" s="1"/>
      <c r="DG237" s="1"/>
      <c r="DH237" s="1"/>
      <c r="DI237" s="1"/>
      <c r="DJ237" s="1"/>
      <c r="DK237" s="1"/>
      <c r="DL237" s="1"/>
      <c r="DM237" s="1"/>
      <c r="DN237" s="1"/>
      <c r="DO237" s="1"/>
      <c r="DP237" s="1"/>
      <c r="DQ237" s="1"/>
      <c r="DR237" s="1"/>
      <c r="DS237" s="1"/>
      <c r="DT237" s="1"/>
      <c r="DU237" s="1"/>
      <c r="DV237" s="1"/>
      <c r="DW237" s="1"/>
      <c r="DX237" s="1"/>
      <c r="DY237" s="1"/>
      <c r="DZ237" s="1"/>
      <c r="EA237" s="1"/>
      <c r="EB237" s="1"/>
      <c r="EC237" s="1"/>
      <c r="ED237" s="1"/>
      <c r="EE237" s="1"/>
      <c r="EF237" s="1"/>
      <c r="EG237" s="1"/>
      <c r="EH237" s="1"/>
      <c r="EI237" s="1"/>
      <c r="EJ237" s="1"/>
      <c r="EK237" s="1"/>
      <c r="EL237" s="1"/>
      <c r="EM237" s="1"/>
      <c r="EN237" s="1"/>
      <c r="EO237" s="1"/>
      <c r="EP237" s="1"/>
      <c r="EQ237" s="1"/>
      <c r="ER237" s="1"/>
      <c r="ES237" s="1"/>
      <c r="ET237" s="1"/>
      <c r="EU237" s="1"/>
      <c r="EV237" s="1"/>
      <c r="EW237" s="1"/>
      <c r="EX237" s="1"/>
      <c r="EY237" s="1"/>
      <c r="EZ237" s="1"/>
      <c r="FA237" s="1"/>
      <c r="FB237" s="1"/>
      <c r="FC237" s="1"/>
      <c r="FD237" s="1"/>
      <c r="FE237" s="1"/>
      <c r="FF237" s="1"/>
      <c r="FG237" s="1"/>
      <c r="FH237" s="1"/>
      <c r="FI237" s="1"/>
      <c r="FJ237" s="1"/>
      <c r="FK237" s="1"/>
      <c r="FL237" s="1"/>
      <c r="FM237" s="1"/>
      <c r="FN237" s="1"/>
      <c r="FO237" s="1"/>
      <c r="FP237" s="1"/>
      <c r="FQ237" s="1"/>
      <c r="FR237" s="1"/>
      <c r="FS237" s="1"/>
      <c r="FT237" s="1"/>
      <c r="FU237" s="1"/>
      <c r="FV237" s="1"/>
      <c r="FW237" s="1"/>
      <c r="FX237" s="1"/>
      <c r="FY237" s="1"/>
      <c r="FZ237" s="1"/>
      <c r="GA237" s="1"/>
      <c r="GB237" s="1"/>
      <c r="GC237" s="1"/>
      <c r="GD237" s="1"/>
      <c r="GE237" s="1"/>
      <c r="GF237" s="1"/>
      <c r="GG237" s="1"/>
      <c r="GH237" s="1"/>
      <c r="GI237" s="1"/>
      <c r="GJ237" s="1"/>
      <c r="GK237" s="1"/>
      <c r="GL237" s="1"/>
      <c r="GM237" s="1"/>
      <c r="GN237" s="1"/>
      <c r="GO237" s="1"/>
      <c r="GP237" s="1"/>
      <c r="GQ237" s="1"/>
      <c r="GR237" s="1"/>
      <c r="GS237" s="1"/>
      <c r="GT237" s="1"/>
      <c r="GU237" s="1"/>
      <c r="GV237" s="1"/>
      <c r="GW237" s="1"/>
      <c r="GX237" s="1"/>
      <c r="GY237" s="1"/>
      <c r="GZ237" s="1"/>
      <c r="HA237" s="1"/>
      <c r="HB237" s="1"/>
      <c r="HC237" s="1"/>
      <c r="HD237" s="1"/>
      <c r="HE237" s="1"/>
      <c r="HF237" s="1"/>
      <c r="HG237" s="1"/>
      <c r="HH237" s="1"/>
      <c r="HI237" s="1"/>
      <c r="HJ237" s="1"/>
      <c r="HK237" s="1"/>
      <c r="HL237" s="1"/>
      <c r="HM237" s="1"/>
      <c r="HN237" s="1"/>
      <c r="HO237" s="1"/>
      <c r="HP237" s="1"/>
      <c r="HQ237" s="1"/>
      <c r="HR237" s="1"/>
      <c r="HS237" s="1"/>
      <c r="HT237" s="1"/>
      <c r="HU237" s="1"/>
      <c r="HV237" s="1"/>
      <c r="HW237" s="1"/>
      <c r="HX237" s="1"/>
      <c r="HY237" s="1"/>
      <c r="HZ237" s="1"/>
      <c r="IA237" s="1"/>
      <c r="IB237" s="1"/>
      <c r="IC237" s="1"/>
      <c r="ID237" s="1"/>
      <c r="IE237" s="1"/>
      <c r="IF237" s="1"/>
      <c r="IG237" s="1"/>
      <c r="IH237" s="1"/>
      <c r="II237" s="1"/>
      <c r="IJ237" s="1"/>
      <c r="IK237" s="1"/>
      <c r="IL237" s="1"/>
      <c r="IM237" s="1"/>
      <c r="IN237" s="1"/>
      <c r="IO237" s="1"/>
      <c r="IP237" s="1"/>
      <c r="IQ237" s="1"/>
      <c r="IR237" s="1"/>
      <c r="IS237" s="1"/>
      <c r="IT237" s="1"/>
      <c r="IU237" s="1"/>
      <c r="IV237" s="1"/>
      <c r="IW237" s="1"/>
      <c r="IX237" s="1"/>
      <c r="IY237" s="1"/>
      <c r="IZ237" s="1"/>
      <c r="JA237" s="1"/>
      <c r="JB237" s="1"/>
      <c r="JC237" s="1"/>
      <c r="JD237" s="1"/>
      <c r="JE237" s="1"/>
      <c r="JF237" s="1"/>
      <c r="JG237" s="1"/>
      <c r="JH237" s="1"/>
      <c r="JI237" s="1"/>
      <c r="JJ237" s="1"/>
      <c r="JK237" s="1"/>
      <c r="JL237" s="1"/>
      <c r="JM237" s="1"/>
      <c r="JN237" s="1"/>
      <c r="JO237" s="1"/>
      <c r="JP237" s="1"/>
      <c r="JQ237" s="1"/>
      <c r="JR237" s="1"/>
      <c r="JS237" s="1"/>
      <c r="JT237" s="1"/>
      <c r="JU237" s="1"/>
      <c r="JV237" s="1"/>
      <c r="JW237" s="1"/>
      <c r="JX237" s="1"/>
      <c r="JY237" s="1"/>
      <c r="JZ237" s="1"/>
      <c r="KA237" s="1"/>
      <c r="KB237" s="1"/>
      <c r="KC237" s="1"/>
      <c r="KD237" s="1"/>
      <c r="KE237" s="1"/>
      <c r="KF237" s="1"/>
      <c r="KG237" s="1"/>
      <c r="KH237" s="1"/>
      <c r="KI237" s="1"/>
      <c r="KJ237" s="1"/>
      <c r="KK237" s="1"/>
      <c r="KL237" s="1"/>
      <c r="KM237" s="1"/>
      <c r="KN237" s="1"/>
      <c r="KO237" s="1"/>
      <c r="KP237" s="1"/>
      <c r="KQ237" s="1"/>
      <c r="KR237" s="1"/>
      <c r="KS237" s="1"/>
      <c r="KT237" s="1"/>
      <c r="KU237" s="1"/>
      <c r="KV237" s="1"/>
      <c r="KW237" s="1"/>
      <c r="KX237" s="1"/>
      <c r="KY237" s="1"/>
      <c r="KZ237" s="1"/>
      <c r="LA237" s="1"/>
      <c r="LB237" s="1"/>
      <c r="LC237" s="1"/>
      <c r="LD237" s="1"/>
      <c r="LE237" s="1"/>
      <c r="LF237" s="1"/>
      <c r="LG237" s="1"/>
      <c r="LH237" s="1"/>
      <c r="LI237" s="1"/>
      <c r="LJ237" s="1"/>
      <c r="LK237" s="1"/>
      <c r="LL237" s="1"/>
      <c r="LM237" s="1"/>
      <c r="LN237" s="1"/>
      <c r="LO237" s="1"/>
      <c r="LP237" s="1"/>
      <c r="LQ237" s="1"/>
      <c r="LR237" s="1"/>
      <c r="LS237" s="1"/>
      <c r="LT237" s="1"/>
      <c r="LU237" s="1"/>
      <c r="LV237" s="1"/>
      <c r="LW237" s="1"/>
      <c r="LX237" s="1"/>
      <c r="LY237" s="1"/>
      <c r="LZ237" s="1"/>
      <c r="MA237" s="1"/>
      <c r="MB237" s="1"/>
      <c r="MC237" s="1"/>
      <c r="MD237" s="1"/>
      <c r="ME237" s="1"/>
      <c r="MF237" s="1"/>
      <c r="MG237" s="1"/>
      <c r="MH237" s="1"/>
      <c r="MI237" s="1"/>
      <c r="MJ237" s="1"/>
      <c r="MK237" s="1"/>
      <c r="ML237" s="1"/>
      <c r="MM237" s="1"/>
      <c r="MN237" s="1"/>
      <c r="MO237" s="1"/>
      <c r="MP237" s="1"/>
      <c r="MQ237" s="1"/>
      <c r="MR237" s="1"/>
      <c r="MS237" s="1"/>
      <c r="MT237" s="1"/>
      <c r="MU237" s="1"/>
      <c r="MV237" s="1"/>
      <c r="MW237" s="1"/>
      <c r="MX237" s="1"/>
      <c r="MY237" s="1"/>
      <c r="MZ237" s="1"/>
      <c r="NA237" s="1"/>
      <c r="NB237" s="1"/>
      <c r="NC237" s="1"/>
      <c r="ND237" s="1"/>
      <c r="NE237" s="1"/>
      <c r="NF237" s="1"/>
      <c r="NG237" s="1"/>
      <c r="NH237" s="1"/>
      <c r="NI237" s="1"/>
      <c r="NJ237" s="1"/>
      <c r="NK237" s="1"/>
      <c r="NL237" s="1"/>
      <c r="NM237" s="1"/>
      <c r="NN237" s="1"/>
      <c r="NO237" s="1"/>
      <c r="NP237" s="1"/>
      <c r="NQ237" s="1"/>
      <c r="NR237" s="1"/>
      <c r="NS237" s="1"/>
      <c r="NT237" s="1"/>
      <c r="NU237" s="1"/>
      <c r="NV237" s="1"/>
      <c r="NW237" s="1"/>
      <c r="NX237" s="1"/>
      <c r="NY237" s="1"/>
      <c r="NZ237" s="1"/>
      <c r="OA237" s="1"/>
      <c r="OB237" s="1"/>
      <c r="OC237" s="1"/>
      <c r="OD237" s="1"/>
      <c r="OE237" s="1"/>
      <c r="OF237" s="1"/>
      <c r="OG237" s="1"/>
      <c r="OH237" s="1"/>
      <c r="OI237" s="1"/>
      <c r="OJ237" s="1"/>
      <c r="OK237" s="1"/>
      <c r="OL237" s="1"/>
      <c r="OM237" s="1"/>
      <c r="ON237" s="1"/>
      <c r="OO237" s="1"/>
      <c r="OP237" s="1"/>
      <c r="OQ237" s="1"/>
      <c r="OR237" s="1"/>
      <c r="OS237" s="1"/>
      <c r="OT237" s="1"/>
      <c r="OU237" s="1"/>
      <c r="OV237" s="1"/>
      <c r="OW237" s="1"/>
      <c r="OX237" s="1"/>
      <c r="OY237" s="1"/>
      <c r="OZ237" s="1"/>
      <c r="PA237" s="1"/>
      <c r="PB237" s="1"/>
      <c r="PC237" s="1"/>
      <c r="PD237" s="1"/>
      <c r="PE237" s="1"/>
      <c r="PF237" s="1"/>
      <c r="PG237" s="1"/>
      <c r="PH237" s="1"/>
      <c r="PI237" s="1"/>
      <c r="PJ237" s="1"/>
      <c r="PK237" s="1"/>
      <c r="PL237" s="1"/>
      <c r="PM237" s="1"/>
      <c r="PN237" s="1"/>
      <c r="PO237" s="1"/>
      <c r="PP237" s="1"/>
      <c r="PQ237" s="1"/>
      <c r="PR237" s="1"/>
      <c r="PS237" s="1"/>
      <c r="PT237" s="1"/>
      <c r="PU237" s="1"/>
      <c r="PV237" s="1"/>
      <c r="PW237" s="1"/>
      <c r="PX237" s="1"/>
      <c r="PY237" s="1"/>
      <c r="PZ237" s="1"/>
      <c r="QA237" s="1"/>
      <c r="QB237" s="1"/>
      <c r="QC237" s="1"/>
      <c r="QD237" s="1"/>
      <c r="QE237" s="1"/>
      <c r="QF237" s="1"/>
      <c r="QG237" s="1"/>
      <c r="QH237" s="1"/>
      <c r="QI237" s="1"/>
      <c r="QJ237" s="1"/>
      <c r="QK237" s="1"/>
      <c r="QL237" s="1"/>
      <c r="QM237" s="1"/>
      <c r="QN237" s="1"/>
      <c r="QO237" s="1"/>
      <c r="QP237" s="1"/>
      <c r="QQ237" s="1"/>
      <c r="QR237" s="1"/>
      <c r="QS237" s="1"/>
      <c r="QT237" s="1"/>
      <c r="QU237" s="1"/>
      <c r="QV237" s="1"/>
      <c r="QW237" s="1"/>
      <c r="QX237" s="1"/>
      <c r="QY237" s="1"/>
      <c r="QZ237" s="1"/>
      <c r="RA237" s="1"/>
      <c r="RB237" s="1"/>
      <c r="RC237" s="1"/>
      <c r="RD237" s="1"/>
      <c r="RE237" s="1"/>
      <c r="RF237" s="1"/>
      <c r="RG237" s="1"/>
      <c r="RH237" s="1"/>
      <c r="RI237" s="1"/>
      <c r="RJ237" s="1"/>
      <c r="RK237" s="1"/>
      <c r="RL237" s="1"/>
      <c r="RM237" s="1"/>
      <c r="RN237" s="1"/>
      <c r="RO237" s="1"/>
      <c r="RP237" s="1"/>
      <c r="RQ237" s="1"/>
      <c r="RR237" s="1"/>
      <c r="RS237" s="1"/>
      <c r="RT237" s="1"/>
      <c r="RU237" s="1"/>
      <c r="RV237" s="1"/>
      <c r="RW237" s="1"/>
      <c r="RX237" s="1"/>
      <c r="RY237" s="1"/>
      <c r="RZ237" s="1"/>
      <c r="SA237" s="1"/>
      <c r="SB237" s="1"/>
      <c r="SC237" s="1"/>
      <c r="SD237" s="1"/>
      <c r="SE237" s="1"/>
      <c r="SF237" s="1"/>
      <c r="SG237" s="1"/>
      <c r="SH237" s="1"/>
      <c r="SI237" s="1"/>
      <c r="SJ237" s="1"/>
      <c r="SK237" s="1"/>
      <c r="SL237" s="1"/>
      <c r="SM237" s="1"/>
      <c r="SN237" s="1"/>
      <c r="SO237" s="1"/>
      <c r="SP237" s="1"/>
      <c r="SQ237" s="1"/>
      <c r="SR237" s="1"/>
      <c r="SS237" s="1"/>
      <c r="ST237" s="1"/>
      <c r="SU237" s="1"/>
      <c r="SV237" s="1"/>
      <c r="SW237" s="1"/>
      <c r="SX237" s="1"/>
      <c r="SY237" s="1"/>
      <c r="SZ237" s="1"/>
      <c r="TA237" s="1"/>
      <c r="TB237" s="1"/>
      <c r="TC237" s="1"/>
      <c r="TD237" s="1"/>
      <c r="TE237" s="1"/>
      <c r="TF237" s="1"/>
      <c r="TG237" s="1"/>
      <c r="TH237" s="1"/>
      <c r="TI237" s="1"/>
      <c r="TJ237" s="1"/>
      <c r="TK237" s="1"/>
      <c r="TL237" s="1"/>
      <c r="TM237" s="1"/>
      <c r="TN237" s="1"/>
      <c r="TO237" s="1"/>
      <c r="TP237" s="1"/>
      <c r="TQ237" s="1"/>
      <c r="TR237" s="1"/>
      <c r="TS237" s="1"/>
      <c r="TT237" s="1"/>
      <c r="TU237" s="1"/>
      <c r="TV237" s="1"/>
      <c r="TW237" s="1"/>
      <c r="TX237" s="1"/>
      <c r="TY237" s="1"/>
      <c r="TZ237" s="1"/>
      <c r="UA237" s="1"/>
      <c r="UB237" s="1"/>
      <c r="UC237" s="1"/>
      <c r="UD237" s="1"/>
      <c r="UE237" s="1"/>
      <c r="UF237" s="1"/>
      <c r="UG237" s="1"/>
      <c r="UH237" s="1"/>
      <c r="UI237" s="1"/>
      <c r="UJ237" s="1"/>
      <c r="UK237" s="1"/>
      <c r="UL237" s="1"/>
      <c r="UM237" s="1"/>
      <c r="UN237" s="1"/>
      <c r="UO237" s="1"/>
      <c r="UP237" s="1"/>
      <c r="UQ237" s="1"/>
      <c r="UR237" s="1"/>
      <c r="US237" s="1"/>
      <c r="UT237" s="1"/>
      <c r="UU237" s="1"/>
      <c r="UV237" s="1"/>
      <c r="UW237" s="1"/>
      <c r="UX237" s="1"/>
      <c r="UY237" s="1"/>
      <c r="UZ237" s="1"/>
      <c r="VA237" s="1"/>
      <c r="VB237" s="1"/>
      <c r="VC237" s="1"/>
      <c r="VD237" s="1"/>
      <c r="VE237" s="1"/>
      <c r="VF237" s="1"/>
      <c r="VG237" s="1"/>
      <c r="VH237" s="1"/>
      <c r="VI237" s="1"/>
      <c r="VJ237" s="1"/>
      <c r="VK237" s="1"/>
      <c r="VL237" s="1"/>
      <c r="VM237" s="1"/>
      <c r="VN237" s="1"/>
      <c r="VO237" s="1"/>
      <c r="VP237" s="1"/>
      <c r="VQ237" s="1"/>
      <c r="VR237" s="1"/>
      <c r="VS237" s="1"/>
      <c r="VT237" s="1"/>
      <c r="VU237" s="1"/>
      <c r="VV237" s="1"/>
      <c r="VW237" s="1"/>
      <c r="VX237" s="1"/>
      <c r="VY237" s="1"/>
      <c r="VZ237" s="1"/>
      <c r="WA237" s="1"/>
      <c r="WB237" s="1"/>
      <c r="WC237" s="1"/>
      <c r="WD237" s="1"/>
      <c r="WE237" s="1"/>
      <c r="WF237" s="1"/>
      <c r="WG237" s="1"/>
      <c r="WH237" s="1"/>
      <c r="WI237" s="1"/>
      <c r="WJ237" s="1"/>
      <c r="WK237" s="1"/>
      <c r="WL237" s="1"/>
      <c r="WM237" s="1"/>
      <c r="WN237" s="1"/>
      <c r="WO237" s="1"/>
      <c r="WP237" s="1"/>
      <c r="WQ237" s="1"/>
      <c r="WR237" s="1"/>
      <c r="WS237" s="1"/>
      <c r="WT237" s="1"/>
      <c r="WU237" s="1"/>
      <c r="WV237" s="1"/>
      <c r="WW237" s="1"/>
      <c r="WX237" s="1"/>
      <c r="WY237" s="1"/>
      <c r="WZ237" s="1"/>
      <c r="XA237" s="1"/>
      <c r="XB237" s="1"/>
      <c r="XC237" s="1"/>
      <c r="XD237" s="1"/>
      <c r="XE237" s="1"/>
      <c r="XF237" s="1"/>
      <c r="XG237" s="1"/>
      <c r="XH237" s="1"/>
      <c r="XI237" s="1"/>
      <c r="XJ237" s="1"/>
      <c r="XK237" s="1"/>
      <c r="XL237" s="1"/>
      <c r="XM237" s="1"/>
      <c r="XN237" s="1"/>
      <c r="XO237" s="1"/>
      <c r="XP237" s="1"/>
      <c r="XQ237" s="1"/>
      <c r="XR237" s="1"/>
      <c r="XS237" s="1"/>
      <c r="XT237" s="1"/>
      <c r="XU237" s="1"/>
      <c r="XV237" s="1"/>
      <c r="XW237" s="1"/>
      <c r="XX237" s="1"/>
      <c r="XY237" s="1"/>
      <c r="XZ237" s="1"/>
      <c r="YA237" s="1"/>
      <c r="YB237" s="1"/>
      <c r="YC237" s="1"/>
      <c r="YD237" s="1"/>
      <c r="YE237" s="1"/>
      <c r="YF237" s="1"/>
      <c r="YG237" s="1"/>
      <c r="YH237" s="1"/>
      <c r="YI237" s="1"/>
      <c r="YJ237" s="1"/>
      <c r="YK237" s="1"/>
      <c r="YL237" s="1"/>
      <c r="YM237" s="1"/>
      <c r="YN237" s="1"/>
      <c r="YO237" s="1"/>
      <c r="YP237" s="1"/>
      <c r="YQ237" s="1"/>
      <c r="YR237" s="1"/>
      <c r="YS237" s="1"/>
      <c r="YT237" s="1"/>
      <c r="YU237" s="1"/>
      <c r="YV237" s="1"/>
      <c r="YW237" s="1"/>
      <c r="YX237" s="1"/>
      <c r="YY237" s="1"/>
      <c r="YZ237" s="1"/>
      <c r="ZA237" s="1"/>
      <c r="ZB237" s="1"/>
      <c r="ZC237" s="1"/>
      <c r="ZD237" s="1"/>
      <c r="ZE237" s="1"/>
      <c r="ZF237" s="1"/>
      <c r="ZG237" s="1"/>
      <c r="ZH237" s="1"/>
      <c r="ZI237" s="1"/>
      <c r="ZJ237" s="1"/>
      <c r="ZK237" s="1"/>
      <c r="ZL237" s="1"/>
      <c r="ZM237" s="1"/>
      <c r="ZN237" s="1"/>
      <c r="ZO237" s="1"/>
      <c r="ZP237" s="1"/>
      <c r="ZQ237" s="1"/>
      <c r="ZR237" s="1"/>
      <c r="ZS237" s="1"/>
      <c r="ZT237" s="1"/>
      <c r="ZU237" s="1"/>
      <c r="ZV237" s="1"/>
      <c r="ZW237" s="1"/>
      <c r="ZX237" s="1"/>
      <c r="ZY237" s="1"/>
      <c r="ZZ237" s="1"/>
      <c r="AAA237" s="1"/>
      <c r="AAB237" s="1"/>
      <c r="AAC237" s="1"/>
      <c r="AAD237" s="1"/>
      <c r="AAE237" s="1"/>
      <c r="AAF237" s="1"/>
      <c r="AAG237" s="1"/>
      <c r="AAH237" s="1"/>
      <c r="AAI237" s="1"/>
      <c r="AAJ237" s="1"/>
      <c r="AAK237" s="1"/>
      <c r="AAL237" s="1"/>
      <c r="AAM237" s="1"/>
      <c r="AAN237" s="1"/>
      <c r="AAO237" s="1"/>
      <c r="AAP237" s="1"/>
      <c r="AAQ237" s="1"/>
      <c r="AAR237" s="1"/>
      <c r="AAS237" s="1"/>
      <c r="AAT237" s="1"/>
      <c r="AAU237" s="1"/>
      <c r="AAV237" s="1"/>
      <c r="AAW237" s="1"/>
      <c r="AAX237" s="1"/>
      <c r="AAY237" s="1"/>
      <c r="AAZ237" s="1"/>
      <c r="ABA237" s="1"/>
      <c r="ABB237" s="1"/>
      <c r="ABC237" s="1"/>
      <c r="ABD237" s="1"/>
      <c r="ABE237" s="1"/>
      <c r="ABF237" s="1"/>
      <c r="ABG237" s="1"/>
      <c r="ABH237" s="1"/>
      <c r="ABI237" s="1"/>
      <c r="ABJ237" s="1"/>
      <c r="ABK237" s="1"/>
      <c r="ABL237" s="1"/>
      <c r="ABM237" s="1"/>
      <c r="ABN237" s="1"/>
      <c r="ABO237" s="1"/>
      <c r="ABP237" s="1"/>
      <c r="ABQ237" s="1"/>
      <c r="ABR237" s="1"/>
      <c r="ABS237" s="1"/>
      <c r="ABT237" s="1"/>
      <c r="ABU237" s="1"/>
      <c r="ABV237" s="1"/>
      <c r="ABW237" s="1"/>
      <c r="ABX237" s="1"/>
      <c r="ABY237" s="1"/>
      <c r="ABZ237" s="1"/>
      <c r="ACA237" s="1"/>
      <c r="ACB237" s="1"/>
      <c r="ACC237" s="1"/>
      <c r="ACD237" s="1"/>
      <c r="ACE237" s="1"/>
      <c r="ACF237" s="1"/>
      <c r="ACG237" s="1"/>
      <c r="ACH237" s="1"/>
      <c r="ACI237" s="1"/>
      <c r="ACJ237" s="1"/>
      <c r="ACK237" s="1"/>
      <c r="ACL237" s="1"/>
      <c r="ACM237" s="1"/>
      <c r="ACN237" s="1"/>
      <c r="ACO237" s="1"/>
      <c r="ACP237" s="1"/>
      <c r="ACQ237" s="1"/>
      <c r="ACR237" s="1"/>
      <c r="ACS237" s="1"/>
      <c r="ACT237" s="1"/>
      <c r="ACU237" s="1"/>
      <c r="ACV237" s="1"/>
      <c r="ACW237" s="1"/>
      <c r="ACX237" s="1"/>
      <c r="ACY237" s="1"/>
      <c r="ACZ237" s="1"/>
      <c r="ADA237" s="1"/>
    </row>
    <row r="238" spans="1:781" s="76" customFormat="1" ht="15.6" x14ac:dyDescent="0.3">
      <c r="A238" s="36">
        <v>1</v>
      </c>
      <c r="B238" s="21" t="s">
        <v>730</v>
      </c>
      <c r="C238" s="22" t="s">
        <v>265</v>
      </c>
      <c r="D238" s="23" t="s">
        <v>204</v>
      </c>
      <c r="E238" s="23"/>
      <c r="F238" s="23">
        <v>40</v>
      </c>
      <c r="G238" s="74">
        <v>1100000</v>
      </c>
      <c r="H238" s="23">
        <v>1</v>
      </c>
      <c r="I238" s="23" t="s">
        <v>41</v>
      </c>
      <c r="J238" s="23" t="s">
        <v>235</v>
      </c>
      <c r="K238" s="25">
        <v>1985</v>
      </c>
      <c r="L238" s="86">
        <v>1985</v>
      </c>
      <c r="M238" s="27">
        <v>731000</v>
      </c>
      <c r="N238" s="28">
        <v>4.2</v>
      </c>
      <c r="O238" s="28">
        <v>49</v>
      </c>
      <c r="P238" s="29" t="s">
        <v>731</v>
      </c>
      <c r="Q238" s="30"/>
      <c r="R238" s="31"/>
      <c r="S238" s="32" t="str">
        <f t="shared" si="53"/>
        <v>P</v>
      </c>
      <c r="T238" s="33"/>
      <c r="U238" s="33"/>
      <c r="V238" s="33"/>
      <c r="W238" s="33"/>
      <c r="X238" s="33"/>
      <c r="Y238" s="33"/>
      <c r="Z238" s="33"/>
      <c r="AA238" s="1"/>
      <c r="AB238" s="34">
        <f t="shared" si="52"/>
        <v>0.38541578243358171</v>
      </c>
      <c r="AC238" s="34">
        <f t="shared" si="54"/>
        <v>0.1076923076923077</v>
      </c>
      <c r="AD238" s="34">
        <f t="shared" si="55"/>
        <v>3.5</v>
      </c>
      <c r="AE238" s="34">
        <f t="shared" si="60"/>
        <v>3.9931080901258893</v>
      </c>
      <c r="AF238" s="35"/>
      <c r="AG238" s="35">
        <f t="shared" si="57"/>
        <v>3.9931080901258893</v>
      </c>
      <c r="AH238" s="35">
        <f t="shared" si="58"/>
        <v>0</v>
      </c>
      <c r="AI238" s="35">
        <f t="shared" si="59"/>
        <v>0</v>
      </c>
      <c r="AK238" s="1"/>
      <c r="AL238" s="1"/>
      <c r="AM238" s="1"/>
      <c r="AN238" s="1"/>
      <c r="AO238" s="1"/>
      <c r="AP238" s="1"/>
      <c r="AQ238" s="1"/>
      <c r="AR238" s="1"/>
      <c r="AS238" s="1"/>
      <c r="AT238" s="1"/>
      <c r="AU238" s="1"/>
      <c r="AV238" s="1"/>
      <c r="AW238" s="1"/>
      <c r="AX238" s="1"/>
      <c r="AY238" s="1"/>
      <c r="AZ238" s="1"/>
      <c r="BA238" s="1"/>
      <c r="BB238" s="1"/>
      <c r="BC238" s="1"/>
      <c r="BD238" s="1"/>
      <c r="BE238" s="1"/>
      <c r="BF238" s="1"/>
      <c r="BG238" s="1"/>
      <c r="BH238" s="1"/>
      <c r="BI238" s="1"/>
      <c r="BJ238" s="1"/>
      <c r="BK238" s="1"/>
      <c r="BL238" s="1"/>
      <c r="BM238" s="1"/>
      <c r="BN238" s="1"/>
      <c r="BO238" s="1"/>
      <c r="BP238" s="1"/>
      <c r="BQ238" s="1"/>
      <c r="BR238" s="1"/>
      <c r="BS238" s="1"/>
      <c r="BT238" s="1"/>
      <c r="BU238" s="1"/>
      <c r="BV238" s="1"/>
      <c r="BW238" s="1"/>
      <c r="BX238" s="1"/>
      <c r="BY238" s="1"/>
      <c r="BZ238" s="1"/>
      <c r="CA238" s="1"/>
      <c r="CB238" s="1"/>
      <c r="CC238" s="1"/>
      <c r="CD238" s="1"/>
      <c r="CE238" s="1"/>
      <c r="CF238" s="1"/>
      <c r="CG238" s="1"/>
      <c r="CH238" s="1"/>
      <c r="CI238" s="1"/>
      <c r="CJ238" s="1"/>
      <c r="CK238" s="1"/>
      <c r="CL238" s="1"/>
      <c r="CM238" s="1"/>
      <c r="CN238" s="1"/>
      <c r="CO238" s="1"/>
      <c r="CP238" s="1"/>
      <c r="CQ238" s="1"/>
      <c r="CR238" s="1"/>
      <c r="CS238" s="1"/>
      <c r="CT238" s="1"/>
      <c r="CU238" s="1"/>
      <c r="CV238" s="1"/>
      <c r="CW238" s="1"/>
      <c r="CX238" s="1"/>
      <c r="CY238" s="1"/>
      <c r="CZ238" s="1"/>
      <c r="DA238" s="1"/>
      <c r="DB238" s="1"/>
      <c r="DC238" s="1"/>
      <c r="DD238" s="1"/>
      <c r="DE238" s="1"/>
      <c r="DF238" s="1"/>
      <c r="DG238" s="1"/>
      <c r="DH238" s="1"/>
      <c r="DI238" s="1"/>
      <c r="DJ238" s="1"/>
      <c r="DK238" s="1"/>
      <c r="DL238" s="1"/>
      <c r="DM238" s="1"/>
      <c r="DN238" s="1"/>
      <c r="DO238" s="1"/>
      <c r="DP238" s="1"/>
      <c r="DQ238" s="1"/>
      <c r="DR238" s="1"/>
      <c r="DS238" s="1"/>
      <c r="DT238" s="1"/>
      <c r="DU238" s="1"/>
      <c r="DV238" s="1"/>
      <c r="DW238" s="1"/>
      <c r="DX238" s="1"/>
      <c r="DY238" s="1"/>
      <c r="DZ238" s="1"/>
      <c r="EA238" s="1"/>
      <c r="EB238" s="1"/>
      <c r="EC238" s="1"/>
      <c r="ED238" s="1"/>
      <c r="EE238" s="1"/>
      <c r="EF238" s="1"/>
      <c r="EG238" s="1"/>
      <c r="EH238" s="1"/>
      <c r="EI238" s="1"/>
      <c r="EJ238" s="1"/>
      <c r="EK238" s="1"/>
      <c r="EL238" s="1"/>
      <c r="EM238" s="1"/>
      <c r="EN238" s="1"/>
      <c r="EO238" s="1"/>
      <c r="EP238" s="1"/>
      <c r="EQ238" s="1"/>
      <c r="ER238" s="1"/>
      <c r="ES238" s="1"/>
      <c r="ET238" s="1"/>
      <c r="EU238" s="1"/>
      <c r="EV238" s="1"/>
      <c r="EW238" s="1"/>
      <c r="EX238" s="1"/>
      <c r="EY238" s="1"/>
      <c r="EZ238" s="1"/>
      <c r="FA238" s="1"/>
      <c r="FB238" s="1"/>
      <c r="FC238" s="1"/>
      <c r="FD238" s="1"/>
      <c r="FE238" s="1"/>
      <c r="FF238" s="1"/>
      <c r="FG238" s="1"/>
      <c r="FH238" s="1"/>
      <c r="FI238" s="1"/>
      <c r="FJ238" s="1"/>
      <c r="FK238" s="1"/>
      <c r="FL238" s="1"/>
      <c r="FM238" s="1"/>
      <c r="FN238" s="1"/>
      <c r="FO238" s="1"/>
      <c r="FP238" s="1"/>
      <c r="FQ238" s="1"/>
      <c r="FR238" s="1"/>
      <c r="FS238" s="1"/>
      <c r="FT238" s="1"/>
      <c r="FU238" s="1"/>
      <c r="FV238" s="1"/>
      <c r="FW238" s="1"/>
      <c r="FX238" s="1"/>
      <c r="FY238" s="1"/>
      <c r="FZ238" s="1"/>
      <c r="GA238" s="1"/>
      <c r="GB238" s="1"/>
      <c r="GC238" s="1"/>
      <c r="GD238" s="1"/>
      <c r="GE238" s="1"/>
      <c r="GF238" s="1"/>
      <c r="GG238" s="1"/>
      <c r="GH238" s="1"/>
      <c r="GI238" s="1"/>
      <c r="GJ238" s="1"/>
      <c r="GK238" s="1"/>
      <c r="GL238" s="1"/>
      <c r="GM238" s="1"/>
      <c r="GN238" s="1"/>
      <c r="GO238" s="1"/>
      <c r="GP238" s="1"/>
      <c r="GQ238" s="1"/>
      <c r="GR238" s="1"/>
      <c r="GS238" s="1"/>
      <c r="GT238" s="1"/>
      <c r="GU238" s="1"/>
      <c r="GV238" s="1"/>
      <c r="GW238" s="1"/>
      <c r="GX238" s="1"/>
      <c r="GY238" s="1"/>
      <c r="GZ238" s="1"/>
      <c r="HA238" s="1"/>
      <c r="HB238" s="1"/>
      <c r="HC238" s="1"/>
      <c r="HD238" s="1"/>
      <c r="HE238" s="1"/>
      <c r="HF238" s="1"/>
      <c r="HG238" s="1"/>
      <c r="HH238" s="1"/>
      <c r="HI238" s="1"/>
      <c r="HJ238" s="1"/>
      <c r="HK238" s="1"/>
      <c r="HL238" s="1"/>
      <c r="HM238" s="1"/>
      <c r="HN238" s="1"/>
      <c r="HO238" s="1"/>
      <c r="HP238" s="1"/>
      <c r="HQ238" s="1"/>
      <c r="HR238" s="1"/>
      <c r="HS238" s="1"/>
      <c r="HT238" s="1"/>
      <c r="HU238" s="1"/>
      <c r="HV238" s="1"/>
      <c r="HW238" s="1"/>
      <c r="HX238" s="1"/>
      <c r="HY238" s="1"/>
      <c r="HZ238" s="1"/>
      <c r="IA238" s="1"/>
      <c r="IB238" s="1"/>
      <c r="IC238" s="1"/>
      <c r="ID238" s="1"/>
      <c r="IE238" s="1"/>
      <c r="IF238" s="1"/>
      <c r="IG238" s="1"/>
      <c r="IH238" s="1"/>
      <c r="II238" s="1"/>
      <c r="IJ238" s="1"/>
      <c r="IK238" s="1"/>
      <c r="IL238" s="1"/>
      <c r="IM238" s="1"/>
      <c r="IN238" s="1"/>
      <c r="IO238" s="1"/>
      <c r="IP238" s="1"/>
      <c r="IQ238" s="1"/>
      <c r="IR238" s="1"/>
      <c r="IS238" s="1"/>
      <c r="IT238" s="1"/>
      <c r="IU238" s="1"/>
      <c r="IV238" s="1"/>
      <c r="IW238" s="1"/>
      <c r="IX238" s="1"/>
      <c r="IY238" s="1"/>
      <c r="IZ238" s="1"/>
      <c r="JA238" s="1"/>
      <c r="JB238" s="1"/>
      <c r="JC238" s="1"/>
      <c r="JD238" s="1"/>
      <c r="JE238" s="1"/>
      <c r="JF238" s="1"/>
      <c r="JG238" s="1"/>
      <c r="JH238" s="1"/>
      <c r="JI238" s="1"/>
      <c r="JJ238" s="1"/>
      <c r="JK238" s="1"/>
      <c r="JL238" s="1"/>
      <c r="JM238" s="1"/>
      <c r="JN238" s="1"/>
      <c r="JO238" s="1"/>
      <c r="JP238" s="1"/>
      <c r="JQ238" s="1"/>
      <c r="JR238" s="1"/>
      <c r="JS238" s="1"/>
      <c r="JT238" s="1"/>
      <c r="JU238" s="1"/>
      <c r="JV238" s="1"/>
      <c r="JW238" s="1"/>
      <c r="JX238" s="1"/>
      <c r="JY238" s="1"/>
      <c r="JZ238" s="1"/>
      <c r="KA238" s="1"/>
      <c r="KB238" s="1"/>
      <c r="KC238" s="1"/>
      <c r="KD238" s="1"/>
      <c r="KE238" s="1"/>
      <c r="KF238" s="1"/>
      <c r="KG238" s="1"/>
      <c r="KH238" s="1"/>
      <c r="KI238" s="1"/>
      <c r="KJ238" s="1"/>
      <c r="KK238" s="1"/>
      <c r="KL238" s="1"/>
      <c r="KM238" s="1"/>
      <c r="KN238" s="1"/>
      <c r="KO238" s="1"/>
      <c r="KP238" s="1"/>
      <c r="KQ238" s="1"/>
      <c r="KR238" s="1"/>
      <c r="KS238" s="1"/>
      <c r="KT238" s="1"/>
      <c r="KU238" s="1"/>
      <c r="KV238" s="1"/>
      <c r="KW238" s="1"/>
      <c r="KX238" s="1"/>
      <c r="KY238" s="1"/>
      <c r="KZ238" s="1"/>
      <c r="LA238" s="1"/>
      <c r="LB238" s="1"/>
      <c r="LC238" s="1"/>
      <c r="LD238" s="1"/>
      <c r="LE238" s="1"/>
      <c r="LF238" s="1"/>
      <c r="LG238" s="1"/>
      <c r="LH238" s="1"/>
      <c r="LI238" s="1"/>
      <c r="LJ238" s="1"/>
      <c r="LK238" s="1"/>
      <c r="LL238" s="1"/>
      <c r="LM238" s="1"/>
      <c r="LN238" s="1"/>
      <c r="LO238" s="1"/>
      <c r="LP238" s="1"/>
      <c r="LQ238" s="1"/>
      <c r="LR238" s="1"/>
      <c r="LS238" s="1"/>
      <c r="LT238" s="1"/>
      <c r="LU238" s="1"/>
      <c r="LV238" s="1"/>
      <c r="LW238" s="1"/>
      <c r="LX238" s="1"/>
      <c r="LY238" s="1"/>
      <c r="LZ238" s="1"/>
      <c r="MA238" s="1"/>
      <c r="MB238" s="1"/>
      <c r="MC238" s="1"/>
      <c r="MD238" s="1"/>
      <c r="ME238" s="1"/>
      <c r="MF238" s="1"/>
      <c r="MG238" s="1"/>
      <c r="MH238" s="1"/>
      <c r="MI238" s="1"/>
      <c r="MJ238" s="1"/>
      <c r="MK238" s="1"/>
      <c r="ML238" s="1"/>
      <c r="MM238" s="1"/>
      <c r="MN238" s="1"/>
      <c r="MO238" s="1"/>
      <c r="MP238" s="1"/>
      <c r="MQ238" s="1"/>
      <c r="MR238" s="1"/>
      <c r="MS238" s="1"/>
      <c r="MT238" s="1"/>
      <c r="MU238" s="1"/>
      <c r="MV238" s="1"/>
      <c r="MW238" s="1"/>
      <c r="MX238" s="1"/>
      <c r="MY238" s="1"/>
      <c r="MZ238" s="1"/>
      <c r="NA238" s="1"/>
      <c r="NB238" s="1"/>
      <c r="NC238" s="1"/>
      <c r="ND238" s="1"/>
      <c r="NE238" s="1"/>
      <c r="NF238" s="1"/>
      <c r="NG238" s="1"/>
      <c r="NH238" s="1"/>
      <c r="NI238" s="1"/>
      <c r="NJ238" s="1"/>
      <c r="NK238" s="1"/>
      <c r="NL238" s="1"/>
      <c r="NM238" s="1"/>
      <c r="NN238" s="1"/>
      <c r="NO238" s="1"/>
      <c r="NP238" s="1"/>
      <c r="NQ238" s="1"/>
      <c r="NR238" s="1"/>
      <c r="NS238" s="1"/>
      <c r="NT238" s="1"/>
      <c r="NU238" s="1"/>
      <c r="NV238" s="1"/>
      <c r="NW238" s="1"/>
      <c r="NX238" s="1"/>
      <c r="NY238" s="1"/>
      <c r="NZ238" s="1"/>
      <c r="OA238" s="1"/>
      <c r="OB238" s="1"/>
      <c r="OC238" s="1"/>
      <c r="OD238" s="1"/>
      <c r="OE238" s="1"/>
      <c r="OF238" s="1"/>
      <c r="OG238" s="1"/>
      <c r="OH238" s="1"/>
      <c r="OI238" s="1"/>
      <c r="OJ238" s="1"/>
      <c r="OK238" s="1"/>
      <c r="OL238" s="1"/>
      <c r="OM238" s="1"/>
      <c r="ON238" s="1"/>
      <c r="OO238" s="1"/>
      <c r="OP238" s="1"/>
      <c r="OQ238" s="1"/>
      <c r="OR238" s="1"/>
      <c r="OS238" s="1"/>
      <c r="OT238" s="1"/>
      <c r="OU238" s="1"/>
      <c r="OV238" s="1"/>
      <c r="OW238" s="1"/>
      <c r="OX238" s="1"/>
      <c r="OY238" s="1"/>
      <c r="OZ238" s="1"/>
      <c r="PA238" s="1"/>
      <c r="PB238" s="1"/>
      <c r="PC238" s="1"/>
      <c r="PD238" s="1"/>
      <c r="PE238" s="1"/>
      <c r="PF238" s="1"/>
      <c r="PG238" s="1"/>
      <c r="PH238" s="1"/>
      <c r="PI238" s="1"/>
      <c r="PJ238" s="1"/>
      <c r="PK238" s="1"/>
      <c r="PL238" s="1"/>
      <c r="PM238" s="1"/>
      <c r="PN238" s="1"/>
      <c r="PO238" s="1"/>
      <c r="PP238" s="1"/>
      <c r="PQ238" s="1"/>
      <c r="PR238" s="1"/>
      <c r="PS238" s="1"/>
      <c r="PT238" s="1"/>
      <c r="PU238" s="1"/>
      <c r="PV238" s="1"/>
      <c r="PW238" s="1"/>
      <c r="PX238" s="1"/>
      <c r="PY238" s="1"/>
      <c r="PZ238" s="1"/>
      <c r="QA238" s="1"/>
      <c r="QB238" s="1"/>
      <c r="QC238" s="1"/>
      <c r="QD238" s="1"/>
      <c r="QE238" s="1"/>
      <c r="QF238" s="1"/>
      <c r="QG238" s="1"/>
      <c r="QH238" s="1"/>
      <c r="QI238" s="1"/>
      <c r="QJ238" s="1"/>
      <c r="QK238" s="1"/>
      <c r="QL238" s="1"/>
      <c r="QM238" s="1"/>
      <c r="QN238" s="1"/>
      <c r="QO238" s="1"/>
      <c r="QP238" s="1"/>
      <c r="QQ238" s="1"/>
      <c r="QR238" s="1"/>
      <c r="QS238" s="1"/>
      <c r="QT238" s="1"/>
      <c r="QU238" s="1"/>
      <c r="QV238" s="1"/>
      <c r="QW238" s="1"/>
      <c r="QX238" s="1"/>
      <c r="QY238" s="1"/>
      <c r="QZ238" s="1"/>
      <c r="RA238" s="1"/>
      <c r="RB238" s="1"/>
      <c r="RC238" s="1"/>
      <c r="RD238" s="1"/>
      <c r="RE238" s="1"/>
      <c r="RF238" s="1"/>
      <c r="RG238" s="1"/>
      <c r="RH238" s="1"/>
      <c r="RI238" s="1"/>
      <c r="RJ238" s="1"/>
      <c r="RK238" s="1"/>
      <c r="RL238" s="1"/>
      <c r="RM238" s="1"/>
      <c r="RN238" s="1"/>
      <c r="RO238" s="1"/>
      <c r="RP238" s="1"/>
      <c r="RQ238" s="1"/>
      <c r="RR238" s="1"/>
      <c r="RS238" s="1"/>
      <c r="RT238" s="1"/>
      <c r="RU238" s="1"/>
      <c r="RV238" s="1"/>
      <c r="RW238" s="1"/>
      <c r="RX238" s="1"/>
      <c r="RY238" s="1"/>
      <c r="RZ238" s="1"/>
      <c r="SA238" s="1"/>
      <c r="SB238" s="1"/>
      <c r="SC238" s="1"/>
      <c r="SD238" s="1"/>
      <c r="SE238" s="1"/>
      <c r="SF238" s="1"/>
      <c r="SG238" s="1"/>
      <c r="SH238" s="1"/>
      <c r="SI238" s="1"/>
      <c r="SJ238" s="1"/>
      <c r="SK238" s="1"/>
      <c r="SL238" s="1"/>
      <c r="SM238" s="1"/>
      <c r="SN238" s="1"/>
      <c r="SO238" s="1"/>
      <c r="SP238" s="1"/>
      <c r="SQ238" s="1"/>
      <c r="SR238" s="1"/>
      <c r="SS238" s="1"/>
      <c r="ST238" s="1"/>
      <c r="SU238" s="1"/>
      <c r="SV238" s="1"/>
      <c r="SW238" s="1"/>
      <c r="SX238" s="1"/>
      <c r="SY238" s="1"/>
      <c r="SZ238" s="1"/>
      <c r="TA238" s="1"/>
      <c r="TB238" s="1"/>
      <c r="TC238" s="1"/>
      <c r="TD238" s="1"/>
      <c r="TE238" s="1"/>
      <c r="TF238" s="1"/>
      <c r="TG238" s="1"/>
      <c r="TH238" s="1"/>
      <c r="TI238" s="1"/>
      <c r="TJ238" s="1"/>
      <c r="TK238" s="1"/>
      <c r="TL238" s="1"/>
      <c r="TM238" s="1"/>
      <c r="TN238" s="1"/>
      <c r="TO238" s="1"/>
      <c r="TP238" s="1"/>
      <c r="TQ238" s="1"/>
      <c r="TR238" s="1"/>
      <c r="TS238" s="1"/>
      <c r="TT238" s="1"/>
      <c r="TU238" s="1"/>
      <c r="TV238" s="1"/>
      <c r="TW238" s="1"/>
      <c r="TX238" s="1"/>
      <c r="TY238" s="1"/>
      <c r="TZ238" s="1"/>
      <c r="UA238" s="1"/>
      <c r="UB238" s="1"/>
      <c r="UC238" s="1"/>
      <c r="UD238" s="1"/>
      <c r="UE238" s="1"/>
      <c r="UF238" s="1"/>
      <c r="UG238" s="1"/>
      <c r="UH238" s="1"/>
      <c r="UI238" s="1"/>
      <c r="UJ238" s="1"/>
      <c r="UK238" s="1"/>
      <c r="UL238" s="1"/>
      <c r="UM238" s="1"/>
      <c r="UN238" s="1"/>
      <c r="UO238" s="1"/>
      <c r="UP238" s="1"/>
      <c r="UQ238" s="1"/>
      <c r="UR238" s="1"/>
      <c r="US238" s="1"/>
      <c r="UT238" s="1"/>
      <c r="UU238" s="1"/>
      <c r="UV238" s="1"/>
      <c r="UW238" s="1"/>
      <c r="UX238" s="1"/>
      <c r="UY238" s="1"/>
      <c r="UZ238" s="1"/>
      <c r="VA238" s="1"/>
      <c r="VB238" s="1"/>
      <c r="VC238" s="1"/>
      <c r="VD238" s="1"/>
      <c r="VE238" s="1"/>
      <c r="VF238" s="1"/>
      <c r="VG238" s="1"/>
      <c r="VH238" s="1"/>
      <c r="VI238" s="1"/>
      <c r="VJ238" s="1"/>
      <c r="VK238" s="1"/>
      <c r="VL238" s="1"/>
      <c r="VM238" s="1"/>
      <c r="VN238" s="1"/>
      <c r="VO238" s="1"/>
      <c r="VP238" s="1"/>
      <c r="VQ238" s="1"/>
      <c r="VR238" s="1"/>
      <c r="VS238" s="1"/>
      <c r="VT238" s="1"/>
      <c r="VU238" s="1"/>
      <c r="VV238" s="1"/>
      <c r="VW238" s="1"/>
      <c r="VX238" s="1"/>
      <c r="VY238" s="1"/>
      <c r="VZ238" s="1"/>
      <c r="WA238" s="1"/>
      <c r="WB238" s="1"/>
      <c r="WC238" s="1"/>
      <c r="WD238" s="1"/>
      <c r="WE238" s="1"/>
      <c r="WF238" s="1"/>
      <c r="WG238" s="1"/>
      <c r="WH238" s="1"/>
      <c r="WI238" s="1"/>
      <c r="WJ238" s="1"/>
      <c r="WK238" s="1"/>
      <c r="WL238" s="1"/>
      <c r="WM238" s="1"/>
      <c r="WN238" s="1"/>
      <c r="WO238" s="1"/>
      <c r="WP238" s="1"/>
      <c r="WQ238" s="1"/>
      <c r="WR238" s="1"/>
      <c r="WS238" s="1"/>
      <c r="WT238" s="1"/>
      <c r="WU238" s="1"/>
      <c r="WV238" s="1"/>
      <c r="WW238" s="1"/>
      <c r="WX238" s="1"/>
      <c r="WY238" s="1"/>
      <c r="WZ238" s="1"/>
      <c r="XA238" s="1"/>
      <c r="XB238" s="1"/>
      <c r="XC238" s="1"/>
      <c r="XD238" s="1"/>
      <c r="XE238" s="1"/>
      <c r="XF238" s="1"/>
      <c r="XG238" s="1"/>
      <c r="XH238" s="1"/>
      <c r="XI238" s="1"/>
      <c r="XJ238" s="1"/>
      <c r="XK238" s="1"/>
      <c r="XL238" s="1"/>
      <c r="XM238" s="1"/>
      <c r="XN238" s="1"/>
      <c r="XO238" s="1"/>
      <c r="XP238" s="1"/>
      <c r="XQ238" s="1"/>
      <c r="XR238" s="1"/>
      <c r="XS238" s="1"/>
      <c r="XT238" s="1"/>
      <c r="XU238" s="1"/>
      <c r="XV238" s="1"/>
      <c r="XW238" s="1"/>
      <c r="XX238" s="1"/>
      <c r="XY238" s="1"/>
      <c r="XZ238" s="1"/>
      <c r="YA238" s="1"/>
      <c r="YB238" s="1"/>
      <c r="YC238" s="1"/>
      <c r="YD238" s="1"/>
      <c r="YE238" s="1"/>
      <c r="YF238" s="1"/>
      <c r="YG238" s="1"/>
      <c r="YH238" s="1"/>
      <c r="YI238" s="1"/>
      <c r="YJ238" s="1"/>
      <c r="YK238" s="1"/>
      <c r="YL238" s="1"/>
      <c r="YM238" s="1"/>
      <c r="YN238" s="1"/>
      <c r="YO238" s="1"/>
      <c r="YP238" s="1"/>
      <c r="YQ238" s="1"/>
      <c r="YR238" s="1"/>
      <c r="YS238" s="1"/>
      <c r="YT238" s="1"/>
      <c r="YU238" s="1"/>
      <c r="YV238" s="1"/>
      <c r="YW238" s="1"/>
      <c r="YX238" s="1"/>
      <c r="YY238" s="1"/>
      <c r="YZ238" s="1"/>
      <c r="ZA238" s="1"/>
      <c r="ZB238" s="1"/>
      <c r="ZC238" s="1"/>
      <c r="ZD238" s="1"/>
      <c r="ZE238" s="1"/>
      <c r="ZF238" s="1"/>
      <c r="ZG238" s="1"/>
      <c r="ZH238" s="1"/>
      <c r="ZI238" s="1"/>
      <c r="ZJ238" s="1"/>
      <c r="ZK238" s="1"/>
      <c r="ZL238" s="1"/>
      <c r="ZM238" s="1"/>
      <c r="ZN238" s="1"/>
      <c r="ZO238" s="1"/>
      <c r="ZP238" s="1"/>
      <c r="ZQ238" s="1"/>
      <c r="ZR238" s="1"/>
      <c r="ZS238" s="1"/>
      <c r="ZT238" s="1"/>
      <c r="ZU238" s="1"/>
      <c r="ZV238" s="1"/>
      <c r="ZW238" s="1"/>
      <c r="ZX238" s="1"/>
      <c r="ZY238" s="1"/>
      <c r="ZZ238" s="1"/>
      <c r="AAA238" s="1"/>
      <c r="AAB238" s="1"/>
      <c r="AAC238" s="1"/>
      <c r="AAD238" s="1"/>
      <c r="AAE238" s="1"/>
      <c r="AAF238" s="1"/>
      <c r="AAG238" s="1"/>
      <c r="AAH238" s="1"/>
      <c r="AAI238" s="1"/>
      <c r="AAJ238" s="1"/>
      <c r="AAK238" s="1"/>
      <c r="AAL238" s="1"/>
      <c r="AAM238" s="1"/>
      <c r="AAN238" s="1"/>
      <c r="AAO238" s="1"/>
      <c r="AAP238" s="1"/>
      <c r="AAQ238" s="1"/>
      <c r="AAR238" s="1"/>
      <c r="AAS238" s="1"/>
      <c r="AAT238" s="1"/>
      <c r="AAU238" s="1"/>
      <c r="AAV238" s="1"/>
      <c r="AAW238" s="1"/>
      <c r="AAX238" s="1"/>
      <c r="AAY238" s="1"/>
      <c r="AAZ238" s="1"/>
      <c r="ABA238" s="1"/>
      <c r="ABB238" s="1"/>
      <c r="ABC238" s="1"/>
      <c r="ABD238" s="1"/>
      <c r="ABE238" s="1"/>
      <c r="ABF238" s="1"/>
      <c r="ABG238" s="1"/>
      <c r="ABH238" s="1"/>
      <c r="ABI238" s="1"/>
      <c r="ABJ238" s="1"/>
      <c r="ABK238" s="1"/>
      <c r="ABL238" s="1"/>
      <c r="ABM238" s="1"/>
      <c r="ABN238" s="1"/>
      <c r="ABO238" s="1"/>
      <c r="ABP238" s="1"/>
      <c r="ABQ238" s="1"/>
      <c r="ABR238" s="1"/>
      <c r="ABS238" s="1"/>
      <c r="ABT238" s="1"/>
      <c r="ABU238" s="1"/>
      <c r="ABV238" s="1"/>
      <c r="ABW238" s="1"/>
      <c r="ABX238" s="1"/>
      <c r="ABY238" s="1"/>
      <c r="ABZ238" s="1"/>
      <c r="ACA238" s="1"/>
      <c r="ACB238" s="1"/>
      <c r="ACC238" s="1"/>
      <c r="ACD238" s="1"/>
      <c r="ACE238" s="1"/>
      <c r="ACF238" s="1"/>
      <c r="ACG238" s="1"/>
      <c r="ACH238" s="1"/>
      <c r="ACI238" s="1"/>
      <c r="ACJ238" s="1"/>
      <c r="ACK238" s="1"/>
      <c r="ACL238" s="1"/>
      <c r="ACM238" s="1"/>
      <c r="ACN238" s="1"/>
      <c r="ACO238" s="1"/>
      <c r="ACP238" s="1"/>
      <c r="ACQ238" s="1"/>
      <c r="ACR238" s="1"/>
      <c r="ACS238" s="1"/>
      <c r="ACT238" s="1"/>
      <c r="ACU238" s="1"/>
      <c r="ACV238" s="1"/>
      <c r="ACW238" s="1"/>
      <c r="ACX238" s="1"/>
      <c r="ACY238" s="1"/>
      <c r="ACZ238" s="1"/>
      <c r="ADA238" s="1"/>
    </row>
    <row r="239" spans="1:781" s="76" customFormat="1" ht="36" x14ac:dyDescent="0.3">
      <c r="A239" s="40">
        <v>3</v>
      </c>
      <c r="B239" s="21" t="s">
        <v>732</v>
      </c>
      <c r="C239" s="22" t="s">
        <v>65</v>
      </c>
      <c r="D239" s="23" t="s">
        <v>426</v>
      </c>
      <c r="E239" s="23" t="s">
        <v>356</v>
      </c>
      <c r="F239" s="23">
        <v>5</v>
      </c>
      <c r="G239" s="74">
        <v>120000</v>
      </c>
      <c r="H239" s="23">
        <v>1</v>
      </c>
      <c r="I239" s="23" t="s">
        <v>41</v>
      </c>
      <c r="J239" s="23" t="s">
        <v>86</v>
      </c>
      <c r="K239" s="25">
        <v>1985</v>
      </c>
      <c r="L239" s="86">
        <v>1985</v>
      </c>
      <c r="M239" s="27">
        <v>25000</v>
      </c>
      <c r="N239" s="28">
        <v>1.5</v>
      </c>
      <c r="O239" s="28"/>
      <c r="P239" s="29" t="s">
        <v>672</v>
      </c>
      <c r="Q239" s="30" t="s">
        <v>733</v>
      </c>
      <c r="R239" s="31"/>
      <c r="S239" s="32" t="str">
        <f t="shared" si="53"/>
        <v>Au</v>
      </c>
      <c r="T239" s="33"/>
      <c r="U239" s="33"/>
      <c r="V239" s="33"/>
      <c r="W239" s="33"/>
      <c r="X239" s="33"/>
      <c r="Y239" s="33"/>
      <c r="Z239" s="33"/>
      <c r="AA239" s="1"/>
      <c r="AB239" s="34">
        <f t="shared" si="52"/>
        <v>1.3181114310314011E-2</v>
      </c>
      <c r="AC239" s="34">
        <f t="shared" si="54"/>
        <v>3.8461538461538464E-2</v>
      </c>
      <c r="AD239" s="34">
        <f t="shared" si="55"/>
        <v>0</v>
      </c>
      <c r="AE239" s="34">
        <f t="shared" si="60"/>
        <v>5.1642652771852475E-2</v>
      </c>
      <c r="AF239" s="35"/>
      <c r="AG239" s="35">
        <f t="shared" si="57"/>
        <v>0</v>
      </c>
      <c r="AH239" s="35">
        <f t="shared" si="58"/>
        <v>0</v>
      </c>
      <c r="AI239" s="35">
        <f t="shared" si="59"/>
        <v>5.1642652771852475E-2</v>
      </c>
      <c r="AK239" s="1"/>
      <c r="AL239" s="1"/>
      <c r="AM239" s="1"/>
      <c r="AN239" s="1"/>
      <c r="AO239" s="1"/>
      <c r="AP239" s="1"/>
      <c r="AQ239" s="1"/>
      <c r="AR239" s="1"/>
      <c r="AS239" s="1"/>
      <c r="AT239" s="1"/>
      <c r="AU239" s="1"/>
      <c r="AV239" s="1"/>
      <c r="AW239" s="1"/>
      <c r="AX239" s="1"/>
      <c r="AY239" s="1"/>
      <c r="AZ239" s="1"/>
      <c r="BA239" s="1"/>
      <c r="BB239" s="1"/>
      <c r="BC239" s="1"/>
      <c r="BD239" s="1"/>
      <c r="BE239" s="1"/>
      <c r="BF239" s="1"/>
      <c r="BG239" s="1"/>
      <c r="BH239" s="1"/>
      <c r="BI239" s="1"/>
      <c r="BJ239" s="1"/>
      <c r="BK239" s="1"/>
      <c r="BL239" s="1"/>
      <c r="BM239" s="1"/>
      <c r="BN239" s="1"/>
      <c r="BO239" s="1"/>
      <c r="BP239" s="1"/>
      <c r="BQ239" s="1"/>
      <c r="BR239" s="1"/>
      <c r="BS239" s="1"/>
      <c r="BT239" s="1"/>
      <c r="BU239" s="1"/>
      <c r="BV239" s="1"/>
      <c r="BW239" s="1"/>
      <c r="BX239" s="1"/>
      <c r="BY239" s="1"/>
      <c r="BZ239" s="1"/>
      <c r="CA239" s="1"/>
      <c r="CB239" s="1"/>
      <c r="CC239" s="1"/>
      <c r="CD239" s="1"/>
      <c r="CE239" s="1"/>
      <c r="CF239" s="1"/>
      <c r="CG239" s="1"/>
      <c r="CH239" s="1"/>
      <c r="CI239" s="1"/>
      <c r="CJ239" s="1"/>
      <c r="CK239" s="1"/>
      <c r="CL239" s="1"/>
      <c r="CM239" s="1"/>
      <c r="CN239" s="1"/>
      <c r="CO239" s="1"/>
      <c r="CP239" s="1"/>
      <c r="CQ239" s="1"/>
      <c r="CR239" s="1"/>
      <c r="CS239" s="1"/>
      <c r="CT239" s="1"/>
      <c r="CU239" s="1"/>
      <c r="CV239" s="1"/>
      <c r="CW239" s="1"/>
      <c r="CX239" s="1"/>
      <c r="CY239" s="1"/>
      <c r="CZ239" s="1"/>
      <c r="DA239" s="1"/>
      <c r="DB239" s="1"/>
      <c r="DC239" s="1"/>
      <c r="DD239" s="1"/>
      <c r="DE239" s="1"/>
      <c r="DF239" s="1"/>
      <c r="DG239" s="1"/>
      <c r="DH239" s="1"/>
      <c r="DI239" s="1"/>
      <c r="DJ239" s="1"/>
      <c r="DK239" s="1"/>
      <c r="DL239" s="1"/>
      <c r="DM239" s="1"/>
      <c r="DN239" s="1"/>
      <c r="DO239" s="1"/>
      <c r="DP239" s="1"/>
      <c r="DQ239" s="1"/>
      <c r="DR239" s="1"/>
      <c r="DS239" s="1"/>
      <c r="DT239" s="1"/>
      <c r="DU239" s="1"/>
      <c r="DV239" s="1"/>
      <c r="DW239" s="1"/>
      <c r="DX239" s="1"/>
      <c r="DY239" s="1"/>
      <c r="DZ239" s="1"/>
      <c r="EA239" s="1"/>
      <c r="EB239" s="1"/>
      <c r="EC239" s="1"/>
      <c r="ED239" s="1"/>
      <c r="EE239" s="1"/>
      <c r="EF239" s="1"/>
      <c r="EG239" s="1"/>
      <c r="EH239" s="1"/>
      <c r="EI239" s="1"/>
      <c r="EJ239" s="1"/>
      <c r="EK239" s="1"/>
      <c r="EL239" s="1"/>
      <c r="EM239" s="1"/>
      <c r="EN239" s="1"/>
      <c r="EO239" s="1"/>
      <c r="EP239" s="1"/>
      <c r="EQ239" s="1"/>
      <c r="ER239" s="1"/>
      <c r="ES239" s="1"/>
      <c r="ET239" s="1"/>
      <c r="EU239" s="1"/>
      <c r="EV239" s="1"/>
      <c r="EW239" s="1"/>
      <c r="EX239" s="1"/>
      <c r="EY239" s="1"/>
      <c r="EZ239" s="1"/>
      <c r="FA239" s="1"/>
      <c r="FB239" s="1"/>
      <c r="FC239" s="1"/>
      <c r="FD239" s="1"/>
      <c r="FE239" s="1"/>
      <c r="FF239" s="1"/>
      <c r="FG239" s="1"/>
      <c r="FH239" s="1"/>
      <c r="FI239" s="1"/>
      <c r="FJ239" s="1"/>
      <c r="FK239" s="1"/>
      <c r="FL239" s="1"/>
      <c r="FM239" s="1"/>
      <c r="FN239" s="1"/>
      <c r="FO239" s="1"/>
      <c r="FP239" s="1"/>
      <c r="FQ239" s="1"/>
      <c r="FR239" s="1"/>
      <c r="FS239" s="1"/>
      <c r="FT239" s="1"/>
      <c r="FU239" s="1"/>
      <c r="FV239" s="1"/>
      <c r="FW239" s="1"/>
      <c r="FX239" s="1"/>
      <c r="FY239" s="1"/>
      <c r="FZ239" s="1"/>
      <c r="GA239" s="1"/>
      <c r="GB239" s="1"/>
      <c r="GC239" s="1"/>
      <c r="GD239" s="1"/>
      <c r="GE239" s="1"/>
      <c r="GF239" s="1"/>
      <c r="GG239" s="1"/>
      <c r="GH239" s="1"/>
      <c r="GI239" s="1"/>
      <c r="GJ239" s="1"/>
      <c r="GK239" s="1"/>
      <c r="GL239" s="1"/>
      <c r="GM239" s="1"/>
      <c r="GN239" s="1"/>
      <c r="GO239" s="1"/>
      <c r="GP239" s="1"/>
      <c r="GQ239" s="1"/>
      <c r="GR239" s="1"/>
      <c r="GS239" s="1"/>
      <c r="GT239" s="1"/>
      <c r="GU239" s="1"/>
      <c r="GV239" s="1"/>
      <c r="GW239" s="1"/>
      <c r="GX239" s="1"/>
      <c r="GY239" s="1"/>
      <c r="GZ239" s="1"/>
      <c r="HA239" s="1"/>
      <c r="HB239" s="1"/>
      <c r="HC239" s="1"/>
      <c r="HD239" s="1"/>
      <c r="HE239" s="1"/>
      <c r="HF239" s="1"/>
      <c r="HG239" s="1"/>
      <c r="HH239" s="1"/>
      <c r="HI239" s="1"/>
      <c r="HJ239" s="1"/>
      <c r="HK239" s="1"/>
      <c r="HL239" s="1"/>
      <c r="HM239" s="1"/>
      <c r="HN239" s="1"/>
      <c r="HO239" s="1"/>
      <c r="HP239" s="1"/>
      <c r="HQ239" s="1"/>
      <c r="HR239" s="1"/>
      <c r="HS239" s="1"/>
      <c r="HT239" s="1"/>
      <c r="HU239" s="1"/>
      <c r="HV239" s="1"/>
      <c r="HW239" s="1"/>
      <c r="HX239" s="1"/>
      <c r="HY239" s="1"/>
      <c r="HZ239" s="1"/>
      <c r="IA239" s="1"/>
      <c r="IB239" s="1"/>
      <c r="IC239" s="1"/>
      <c r="ID239" s="1"/>
      <c r="IE239" s="1"/>
      <c r="IF239" s="1"/>
      <c r="IG239" s="1"/>
      <c r="IH239" s="1"/>
      <c r="II239" s="1"/>
      <c r="IJ239" s="1"/>
      <c r="IK239" s="1"/>
      <c r="IL239" s="1"/>
      <c r="IM239" s="1"/>
      <c r="IN239" s="1"/>
      <c r="IO239" s="1"/>
      <c r="IP239" s="1"/>
      <c r="IQ239" s="1"/>
      <c r="IR239" s="1"/>
      <c r="IS239" s="1"/>
      <c r="IT239" s="1"/>
      <c r="IU239" s="1"/>
      <c r="IV239" s="1"/>
      <c r="IW239" s="1"/>
      <c r="IX239" s="1"/>
      <c r="IY239" s="1"/>
      <c r="IZ239" s="1"/>
      <c r="JA239" s="1"/>
      <c r="JB239" s="1"/>
      <c r="JC239" s="1"/>
      <c r="JD239" s="1"/>
      <c r="JE239" s="1"/>
      <c r="JF239" s="1"/>
      <c r="JG239" s="1"/>
      <c r="JH239" s="1"/>
      <c r="JI239" s="1"/>
      <c r="JJ239" s="1"/>
      <c r="JK239" s="1"/>
      <c r="JL239" s="1"/>
      <c r="JM239" s="1"/>
      <c r="JN239" s="1"/>
      <c r="JO239" s="1"/>
      <c r="JP239" s="1"/>
      <c r="JQ239" s="1"/>
      <c r="JR239" s="1"/>
      <c r="JS239" s="1"/>
      <c r="JT239" s="1"/>
      <c r="JU239" s="1"/>
      <c r="JV239" s="1"/>
      <c r="JW239" s="1"/>
      <c r="JX239" s="1"/>
      <c r="JY239" s="1"/>
      <c r="JZ239" s="1"/>
      <c r="KA239" s="1"/>
      <c r="KB239" s="1"/>
      <c r="KC239" s="1"/>
      <c r="KD239" s="1"/>
      <c r="KE239" s="1"/>
      <c r="KF239" s="1"/>
      <c r="KG239" s="1"/>
      <c r="KH239" s="1"/>
      <c r="KI239" s="1"/>
      <c r="KJ239" s="1"/>
      <c r="KK239" s="1"/>
      <c r="KL239" s="1"/>
      <c r="KM239" s="1"/>
      <c r="KN239" s="1"/>
      <c r="KO239" s="1"/>
      <c r="KP239" s="1"/>
      <c r="KQ239" s="1"/>
      <c r="KR239" s="1"/>
      <c r="KS239" s="1"/>
      <c r="KT239" s="1"/>
      <c r="KU239" s="1"/>
      <c r="KV239" s="1"/>
      <c r="KW239" s="1"/>
      <c r="KX239" s="1"/>
      <c r="KY239" s="1"/>
      <c r="KZ239" s="1"/>
      <c r="LA239" s="1"/>
      <c r="LB239" s="1"/>
      <c r="LC239" s="1"/>
      <c r="LD239" s="1"/>
      <c r="LE239" s="1"/>
      <c r="LF239" s="1"/>
      <c r="LG239" s="1"/>
      <c r="LH239" s="1"/>
      <c r="LI239" s="1"/>
      <c r="LJ239" s="1"/>
      <c r="LK239" s="1"/>
      <c r="LL239" s="1"/>
      <c r="LM239" s="1"/>
      <c r="LN239" s="1"/>
      <c r="LO239" s="1"/>
      <c r="LP239" s="1"/>
      <c r="LQ239" s="1"/>
      <c r="LR239" s="1"/>
      <c r="LS239" s="1"/>
      <c r="LT239" s="1"/>
      <c r="LU239" s="1"/>
      <c r="LV239" s="1"/>
      <c r="LW239" s="1"/>
      <c r="LX239" s="1"/>
      <c r="LY239" s="1"/>
      <c r="LZ239" s="1"/>
      <c r="MA239" s="1"/>
      <c r="MB239" s="1"/>
      <c r="MC239" s="1"/>
      <c r="MD239" s="1"/>
      <c r="ME239" s="1"/>
      <c r="MF239" s="1"/>
      <c r="MG239" s="1"/>
      <c r="MH239" s="1"/>
      <c r="MI239" s="1"/>
      <c r="MJ239" s="1"/>
      <c r="MK239" s="1"/>
      <c r="ML239" s="1"/>
      <c r="MM239" s="1"/>
      <c r="MN239" s="1"/>
      <c r="MO239" s="1"/>
      <c r="MP239" s="1"/>
      <c r="MQ239" s="1"/>
      <c r="MR239" s="1"/>
      <c r="MS239" s="1"/>
      <c r="MT239" s="1"/>
      <c r="MU239" s="1"/>
      <c r="MV239" s="1"/>
      <c r="MW239" s="1"/>
      <c r="MX239" s="1"/>
      <c r="MY239" s="1"/>
      <c r="MZ239" s="1"/>
      <c r="NA239" s="1"/>
      <c r="NB239" s="1"/>
      <c r="NC239" s="1"/>
      <c r="ND239" s="1"/>
      <c r="NE239" s="1"/>
      <c r="NF239" s="1"/>
      <c r="NG239" s="1"/>
      <c r="NH239" s="1"/>
      <c r="NI239" s="1"/>
      <c r="NJ239" s="1"/>
      <c r="NK239" s="1"/>
      <c r="NL239" s="1"/>
      <c r="NM239" s="1"/>
      <c r="NN239" s="1"/>
      <c r="NO239" s="1"/>
      <c r="NP239" s="1"/>
      <c r="NQ239" s="1"/>
      <c r="NR239" s="1"/>
      <c r="NS239" s="1"/>
      <c r="NT239" s="1"/>
      <c r="NU239" s="1"/>
      <c r="NV239" s="1"/>
      <c r="NW239" s="1"/>
      <c r="NX239" s="1"/>
      <c r="NY239" s="1"/>
      <c r="NZ239" s="1"/>
      <c r="OA239" s="1"/>
      <c r="OB239" s="1"/>
      <c r="OC239" s="1"/>
      <c r="OD239" s="1"/>
      <c r="OE239" s="1"/>
      <c r="OF239" s="1"/>
      <c r="OG239" s="1"/>
      <c r="OH239" s="1"/>
      <c r="OI239" s="1"/>
      <c r="OJ239" s="1"/>
      <c r="OK239" s="1"/>
      <c r="OL239" s="1"/>
      <c r="OM239" s="1"/>
      <c r="ON239" s="1"/>
      <c r="OO239" s="1"/>
      <c r="OP239" s="1"/>
      <c r="OQ239" s="1"/>
      <c r="OR239" s="1"/>
      <c r="OS239" s="1"/>
      <c r="OT239" s="1"/>
      <c r="OU239" s="1"/>
      <c r="OV239" s="1"/>
      <c r="OW239" s="1"/>
      <c r="OX239" s="1"/>
      <c r="OY239" s="1"/>
      <c r="OZ239" s="1"/>
      <c r="PA239" s="1"/>
      <c r="PB239" s="1"/>
      <c r="PC239" s="1"/>
      <c r="PD239" s="1"/>
      <c r="PE239" s="1"/>
      <c r="PF239" s="1"/>
      <c r="PG239" s="1"/>
      <c r="PH239" s="1"/>
      <c r="PI239" s="1"/>
      <c r="PJ239" s="1"/>
      <c r="PK239" s="1"/>
      <c r="PL239" s="1"/>
      <c r="PM239" s="1"/>
      <c r="PN239" s="1"/>
      <c r="PO239" s="1"/>
      <c r="PP239" s="1"/>
      <c r="PQ239" s="1"/>
      <c r="PR239" s="1"/>
      <c r="PS239" s="1"/>
      <c r="PT239" s="1"/>
      <c r="PU239" s="1"/>
      <c r="PV239" s="1"/>
      <c r="PW239" s="1"/>
      <c r="PX239" s="1"/>
      <c r="PY239" s="1"/>
      <c r="PZ239" s="1"/>
      <c r="QA239" s="1"/>
      <c r="QB239" s="1"/>
      <c r="QC239" s="1"/>
      <c r="QD239" s="1"/>
      <c r="QE239" s="1"/>
      <c r="QF239" s="1"/>
      <c r="QG239" s="1"/>
      <c r="QH239" s="1"/>
      <c r="QI239" s="1"/>
      <c r="QJ239" s="1"/>
      <c r="QK239" s="1"/>
      <c r="QL239" s="1"/>
      <c r="QM239" s="1"/>
      <c r="QN239" s="1"/>
      <c r="QO239" s="1"/>
      <c r="QP239" s="1"/>
      <c r="QQ239" s="1"/>
      <c r="QR239" s="1"/>
      <c r="QS239" s="1"/>
      <c r="QT239" s="1"/>
      <c r="QU239" s="1"/>
      <c r="QV239" s="1"/>
      <c r="QW239" s="1"/>
      <c r="QX239" s="1"/>
      <c r="QY239" s="1"/>
      <c r="QZ239" s="1"/>
      <c r="RA239" s="1"/>
      <c r="RB239" s="1"/>
      <c r="RC239" s="1"/>
      <c r="RD239" s="1"/>
      <c r="RE239" s="1"/>
      <c r="RF239" s="1"/>
      <c r="RG239" s="1"/>
      <c r="RH239" s="1"/>
      <c r="RI239" s="1"/>
      <c r="RJ239" s="1"/>
      <c r="RK239" s="1"/>
      <c r="RL239" s="1"/>
      <c r="RM239" s="1"/>
      <c r="RN239" s="1"/>
      <c r="RO239" s="1"/>
      <c r="RP239" s="1"/>
      <c r="RQ239" s="1"/>
      <c r="RR239" s="1"/>
      <c r="RS239" s="1"/>
      <c r="RT239" s="1"/>
      <c r="RU239" s="1"/>
      <c r="RV239" s="1"/>
      <c r="RW239" s="1"/>
      <c r="RX239" s="1"/>
      <c r="RY239" s="1"/>
      <c r="RZ239" s="1"/>
      <c r="SA239" s="1"/>
      <c r="SB239" s="1"/>
      <c r="SC239" s="1"/>
      <c r="SD239" s="1"/>
      <c r="SE239" s="1"/>
      <c r="SF239" s="1"/>
      <c r="SG239" s="1"/>
      <c r="SH239" s="1"/>
      <c r="SI239" s="1"/>
      <c r="SJ239" s="1"/>
      <c r="SK239" s="1"/>
      <c r="SL239" s="1"/>
      <c r="SM239" s="1"/>
      <c r="SN239" s="1"/>
      <c r="SO239" s="1"/>
      <c r="SP239" s="1"/>
      <c r="SQ239" s="1"/>
      <c r="SR239" s="1"/>
      <c r="SS239" s="1"/>
      <c r="ST239" s="1"/>
      <c r="SU239" s="1"/>
      <c r="SV239" s="1"/>
      <c r="SW239" s="1"/>
      <c r="SX239" s="1"/>
      <c r="SY239" s="1"/>
      <c r="SZ239" s="1"/>
      <c r="TA239" s="1"/>
      <c r="TB239" s="1"/>
      <c r="TC239" s="1"/>
      <c r="TD239" s="1"/>
      <c r="TE239" s="1"/>
      <c r="TF239" s="1"/>
      <c r="TG239" s="1"/>
      <c r="TH239" s="1"/>
      <c r="TI239" s="1"/>
      <c r="TJ239" s="1"/>
      <c r="TK239" s="1"/>
      <c r="TL239" s="1"/>
      <c r="TM239" s="1"/>
      <c r="TN239" s="1"/>
      <c r="TO239" s="1"/>
      <c r="TP239" s="1"/>
      <c r="TQ239" s="1"/>
      <c r="TR239" s="1"/>
      <c r="TS239" s="1"/>
      <c r="TT239" s="1"/>
      <c r="TU239" s="1"/>
      <c r="TV239" s="1"/>
      <c r="TW239" s="1"/>
      <c r="TX239" s="1"/>
      <c r="TY239" s="1"/>
      <c r="TZ239" s="1"/>
      <c r="UA239" s="1"/>
      <c r="UB239" s="1"/>
      <c r="UC239" s="1"/>
      <c r="UD239" s="1"/>
      <c r="UE239" s="1"/>
      <c r="UF239" s="1"/>
      <c r="UG239" s="1"/>
      <c r="UH239" s="1"/>
      <c r="UI239" s="1"/>
      <c r="UJ239" s="1"/>
      <c r="UK239" s="1"/>
      <c r="UL239" s="1"/>
      <c r="UM239" s="1"/>
      <c r="UN239" s="1"/>
      <c r="UO239" s="1"/>
      <c r="UP239" s="1"/>
      <c r="UQ239" s="1"/>
      <c r="UR239" s="1"/>
      <c r="US239" s="1"/>
      <c r="UT239" s="1"/>
      <c r="UU239" s="1"/>
      <c r="UV239" s="1"/>
      <c r="UW239" s="1"/>
      <c r="UX239" s="1"/>
      <c r="UY239" s="1"/>
      <c r="UZ239" s="1"/>
      <c r="VA239" s="1"/>
      <c r="VB239" s="1"/>
      <c r="VC239" s="1"/>
      <c r="VD239" s="1"/>
      <c r="VE239" s="1"/>
      <c r="VF239" s="1"/>
      <c r="VG239" s="1"/>
      <c r="VH239" s="1"/>
      <c r="VI239" s="1"/>
      <c r="VJ239" s="1"/>
      <c r="VK239" s="1"/>
      <c r="VL239" s="1"/>
      <c r="VM239" s="1"/>
      <c r="VN239" s="1"/>
      <c r="VO239" s="1"/>
      <c r="VP239" s="1"/>
      <c r="VQ239" s="1"/>
      <c r="VR239" s="1"/>
      <c r="VS239" s="1"/>
      <c r="VT239" s="1"/>
      <c r="VU239" s="1"/>
      <c r="VV239" s="1"/>
      <c r="VW239" s="1"/>
      <c r="VX239" s="1"/>
      <c r="VY239" s="1"/>
      <c r="VZ239" s="1"/>
      <c r="WA239" s="1"/>
      <c r="WB239" s="1"/>
      <c r="WC239" s="1"/>
      <c r="WD239" s="1"/>
      <c r="WE239" s="1"/>
      <c r="WF239" s="1"/>
      <c r="WG239" s="1"/>
      <c r="WH239" s="1"/>
      <c r="WI239" s="1"/>
      <c r="WJ239" s="1"/>
      <c r="WK239" s="1"/>
      <c r="WL239" s="1"/>
      <c r="WM239" s="1"/>
      <c r="WN239" s="1"/>
      <c r="WO239" s="1"/>
      <c r="WP239" s="1"/>
      <c r="WQ239" s="1"/>
      <c r="WR239" s="1"/>
      <c r="WS239" s="1"/>
      <c r="WT239" s="1"/>
      <c r="WU239" s="1"/>
      <c r="WV239" s="1"/>
      <c r="WW239" s="1"/>
      <c r="WX239" s="1"/>
      <c r="WY239" s="1"/>
      <c r="WZ239" s="1"/>
      <c r="XA239" s="1"/>
      <c r="XB239" s="1"/>
      <c r="XC239" s="1"/>
      <c r="XD239" s="1"/>
      <c r="XE239" s="1"/>
      <c r="XF239" s="1"/>
      <c r="XG239" s="1"/>
      <c r="XH239" s="1"/>
      <c r="XI239" s="1"/>
      <c r="XJ239" s="1"/>
      <c r="XK239" s="1"/>
      <c r="XL239" s="1"/>
      <c r="XM239" s="1"/>
      <c r="XN239" s="1"/>
      <c r="XO239" s="1"/>
      <c r="XP239" s="1"/>
      <c r="XQ239" s="1"/>
      <c r="XR239" s="1"/>
      <c r="XS239" s="1"/>
      <c r="XT239" s="1"/>
      <c r="XU239" s="1"/>
      <c r="XV239" s="1"/>
      <c r="XW239" s="1"/>
      <c r="XX239" s="1"/>
      <c r="XY239" s="1"/>
      <c r="XZ239" s="1"/>
      <c r="YA239" s="1"/>
      <c r="YB239" s="1"/>
      <c r="YC239" s="1"/>
      <c r="YD239" s="1"/>
      <c r="YE239" s="1"/>
      <c r="YF239" s="1"/>
      <c r="YG239" s="1"/>
      <c r="YH239" s="1"/>
      <c r="YI239" s="1"/>
      <c r="YJ239" s="1"/>
      <c r="YK239" s="1"/>
      <c r="YL239" s="1"/>
      <c r="YM239" s="1"/>
      <c r="YN239" s="1"/>
      <c r="YO239" s="1"/>
      <c r="YP239" s="1"/>
      <c r="YQ239" s="1"/>
      <c r="YR239" s="1"/>
      <c r="YS239" s="1"/>
      <c r="YT239" s="1"/>
      <c r="YU239" s="1"/>
      <c r="YV239" s="1"/>
      <c r="YW239" s="1"/>
      <c r="YX239" s="1"/>
      <c r="YY239" s="1"/>
      <c r="YZ239" s="1"/>
      <c r="ZA239" s="1"/>
      <c r="ZB239" s="1"/>
      <c r="ZC239" s="1"/>
      <c r="ZD239" s="1"/>
      <c r="ZE239" s="1"/>
      <c r="ZF239" s="1"/>
      <c r="ZG239" s="1"/>
      <c r="ZH239" s="1"/>
      <c r="ZI239" s="1"/>
      <c r="ZJ239" s="1"/>
      <c r="ZK239" s="1"/>
      <c r="ZL239" s="1"/>
      <c r="ZM239" s="1"/>
      <c r="ZN239" s="1"/>
      <c r="ZO239" s="1"/>
      <c r="ZP239" s="1"/>
      <c r="ZQ239" s="1"/>
      <c r="ZR239" s="1"/>
      <c r="ZS239" s="1"/>
      <c r="ZT239" s="1"/>
      <c r="ZU239" s="1"/>
      <c r="ZV239" s="1"/>
      <c r="ZW239" s="1"/>
      <c r="ZX239" s="1"/>
      <c r="ZY239" s="1"/>
      <c r="ZZ239" s="1"/>
      <c r="AAA239" s="1"/>
      <c r="AAB239" s="1"/>
      <c r="AAC239" s="1"/>
      <c r="AAD239" s="1"/>
      <c r="AAE239" s="1"/>
      <c r="AAF239" s="1"/>
      <c r="AAG239" s="1"/>
      <c r="AAH239" s="1"/>
      <c r="AAI239" s="1"/>
      <c r="AAJ239" s="1"/>
      <c r="AAK239" s="1"/>
      <c r="AAL239" s="1"/>
      <c r="AAM239" s="1"/>
      <c r="AAN239" s="1"/>
      <c r="AAO239" s="1"/>
      <c r="AAP239" s="1"/>
      <c r="AAQ239" s="1"/>
      <c r="AAR239" s="1"/>
      <c r="AAS239" s="1"/>
      <c r="AAT239" s="1"/>
      <c r="AAU239" s="1"/>
      <c r="AAV239" s="1"/>
      <c r="AAW239" s="1"/>
      <c r="AAX239" s="1"/>
      <c r="AAY239" s="1"/>
      <c r="AAZ239" s="1"/>
      <c r="ABA239" s="1"/>
      <c r="ABB239" s="1"/>
      <c r="ABC239" s="1"/>
      <c r="ABD239" s="1"/>
      <c r="ABE239" s="1"/>
      <c r="ABF239" s="1"/>
      <c r="ABG239" s="1"/>
      <c r="ABH239" s="1"/>
      <c r="ABI239" s="1"/>
      <c r="ABJ239" s="1"/>
      <c r="ABK239" s="1"/>
      <c r="ABL239" s="1"/>
      <c r="ABM239" s="1"/>
      <c r="ABN239" s="1"/>
      <c r="ABO239" s="1"/>
      <c r="ABP239" s="1"/>
      <c r="ABQ239" s="1"/>
      <c r="ABR239" s="1"/>
      <c r="ABS239" s="1"/>
      <c r="ABT239" s="1"/>
      <c r="ABU239" s="1"/>
      <c r="ABV239" s="1"/>
      <c r="ABW239" s="1"/>
      <c r="ABX239" s="1"/>
      <c r="ABY239" s="1"/>
      <c r="ABZ239" s="1"/>
      <c r="ACA239" s="1"/>
      <c r="ACB239" s="1"/>
      <c r="ACC239" s="1"/>
      <c r="ACD239" s="1"/>
      <c r="ACE239" s="1"/>
      <c r="ACF239" s="1"/>
      <c r="ACG239" s="1"/>
      <c r="ACH239" s="1"/>
      <c r="ACI239" s="1"/>
      <c r="ACJ239" s="1"/>
      <c r="ACK239" s="1"/>
      <c r="ACL239" s="1"/>
      <c r="ACM239" s="1"/>
      <c r="ACN239" s="1"/>
      <c r="ACO239" s="1"/>
      <c r="ACP239" s="1"/>
      <c r="ACQ239" s="1"/>
      <c r="ACR239" s="1"/>
      <c r="ACS239" s="1"/>
      <c r="ACT239" s="1"/>
      <c r="ACU239" s="1"/>
      <c r="ACV239" s="1"/>
      <c r="ACW239" s="1"/>
      <c r="ACX239" s="1"/>
      <c r="ACY239" s="1"/>
      <c r="ACZ239" s="1"/>
      <c r="ADA239" s="1"/>
    </row>
    <row r="240" spans="1:781" s="76" customFormat="1" ht="36" x14ac:dyDescent="0.3">
      <c r="A240" s="40">
        <v>3</v>
      </c>
      <c r="B240" s="21" t="s">
        <v>734</v>
      </c>
      <c r="C240" s="22" t="s">
        <v>40</v>
      </c>
      <c r="D240" s="23" t="s">
        <v>123</v>
      </c>
      <c r="E240" s="23" t="s">
        <v>403</v>
      </c>
      <c r="F240" s="23">
        <v>50</v>
      </c>
      <c r="G240" s="74"/>
      <c r="H240" s="23">
        <v>1</v>
      </c>
      <c r="I240" s="23" t="s">
        <v>41</v>
      </c>
      <c r="J240" s="23" t="s">
        <v>386</v>
      </c>
      <c r="K240" s="25">
        <v>1985</v>
      </c>
      <c r="L240" s="86">
        <v>1985</v>
      </c>
      <c r="M240" s="27"/>
      <c r="N240" s="28"/>
      <c r="O240" s="28"/>
      <c r="P240" s="29" t="s">
        <v>593</v>
      </c>
      <c r="Q240" s="30" t="s">
        <v>735</v>
      </c>
      <c r="R240" s="31" t="s">
        <v>487</v>
      </c>
      <c r="S240" s="32" t="str">
        <f t="shared" si="53"/>
        <v>Cu</v>
      </c>
      <c r="T240" s="33">
        <v>580</v>
      </c>
      <c r="U240" s="33">
        <v>1.1000000000000001</v>
      </c>
      <c r="V240" s="33"/>
      <c r="W240" s="33">
        <v>1.1000000000000001</v>
      </c>
      <c r="X240" s="33" t="s">
        <v>488</v>
      </c>
      <c r="Y240" s="33">
        <v>65</v>
      </c>
      <c r="Z240" s="33" t="s">
        <v>320</v>
      </c>
      <c r="AA240" s="1"/>
      <c r="AB240" s="34">
        <f t="shared" si="52"/>
        <v>0</v>
      </c>
      <c r="AC240" s="34">
        <f t="shared" si="54"/>
        <v>0</v>
      </c>
      <c r="AD240" s="34">
        <f t="shared" si="55"/>
        <v>0</v>
      </c>
      <c r="AE240" s="34">
        <f t="shared" si="60"/>
        <v>0</v>
      </c>
      <c r="AF240" s="35"/>
      <c r="AG240" s="35">
        <f t="shared" si="57"/>
        <v>0</v>
      </c>
      <c r="AH240" s="35">
        <f t="shared" si="58"/>
        <v>0</v>
      </c>
      <c r="AI240" s="35">
        <f t="shared" si="59"/>
        <v>0</v>
      </c>
      <c r="AK240" s="1"/>
      <c r="AL240" s="1"/>
      <c r="AM240" s="1"/>
      <c r="AN240" s="1"/>
      <c r="AO240" s="1"/>
      <c r="AP240" s="1"/>
      <c r="AQ240" s="1"/>
      <c r="AR240" s="1"/>
      <c r="AS240" s="1"/>
      <c r="AT240" s="1"/>
      <c r="AU240" s="1"/>
      <c r="AV240" s="1"/>
      <c r="AW240" s="1"/>
      <c r="AX240" s="1"/>
      <c r="AY240" s="1"/>
      <c r="AZ240" s="1"/>
      <c r="BA240" s="1"/>
      <c r="BB240" s="1"/>
      <c r="BC240" s="1"/>
      <c r="BD240" s="1"/>
      <c r="BE240" s="1"/>
      <c r="BF240" s="1"/>
      <c r="BG240" s="1"/>
      <c r="BH240" s="1"/>
      <c r="BI240" s="1"/>
      <c r="BJ240" s="1"/>
      <c r="BK240" s="1"/>
      <c r="BL240" s="1"/>
      <c r="BM240" s="1"/>
      <c r="BN240" s="1"/>
      <c r="BO240" s="1"/>
      <c r="BP240" s="1"/>
      <c r="BQ240" s="1"/>
      <c r="BR240" s="1"/>
      <c r="BS240" s="1"/>
      <c r="BT240" s="1"/>
      <c r="BU240" s="1"/>
      <c r="BV240" s="1"/>
      <c r="BW240" s="1"/>
      <c r="BX240" s="1"/>
      <c r="BY240" s="1"/>
      <c r="BZ240" s="1"/>
      <c r="CA240" s="1"/>
      <c r="CB240" s="1"/>
      <c r="CC240" s="1"/>
      <c r="CD240" s="1"/>
      <c r="CE240" s="1"/>
      <c r="CF240" s="1"/>
      <c r="CG240" s="1"/>
      <c r="CH240" s="1"/>
      <c r="CI240" s="1"/>
      <c r="CJ240" s="1"/>
      <c r="CK240" s="1"/>
      <c r="CL240" s="1"/>
      <c r="CM240" s="1"/>
      <c r="CN240" s="1"/>
      <c r="CO240" s="1"/>
      <c r="CP240" s="1"/>
      <c r="CQ240" s="1"/>
      <c r="CR240" s="1"/>
      <c r="CS240" s="1"/>
      <c r="CT240" s="1"/>
      <c r="CU240" s="1"/>
      <c r="CV240" s="1"/>
      <c r="CW240" s="1"/>
      <c r="CX240" s="1"/>
      <c r="CY240" s="1"/>
      <c r="CZ240" s="1"/>
      <c r="DA240" s="1"/>
      <c r="DB240" s="1"/>
      <c r="DC240" s="1"/>
      <c r="DD240" s="1"/>
      <c r="DE240" s="1"/>
      <c r="DF240" s="1"/>
      <c r="DG240" s="1"/>
      <c r="DH240" s="1"/>
      <c r="DI240" s="1"/>
      <c r="DJ240" s="1"/>
      <c r="DK240" s="1"/>
      <c r="DL240" s="1"/>
      <c r="DM240" s="1"/>
      <c r="DN240" s="1"/>
      <c r="DO240" s="1"/>
      <c r="DP240" s="1"/>
      <c r="DQ240" s="1"/>
      <c r="DR240" s="1"/>
      <c r="DS240" s="1"/>
      <c r="DT240" s="1"/>
      <c r="DU240" s="1"/>
      <c r="DV240" s="1"/>
      <c r="DW240" s="1"/>
      <c r="DX240" s="1"/>
      <c r="DY240" s="1"/>
      <c r="DZ240" s="1"/>
      <c r="EA240" s="1"/>
      <c r="EB240" s="1"/>
      <c r="EC240" s="1"/>
      <c r="ED240" s="1"/>
      <c r="EE240" s="1"/>
      <c r="EF240" s="1"/>
      <c r="EG240" s="1"/>
      <c r="EH240" s="1"/>
      <c r="EI240" s="1"/>
      <c r="EJ240" s="1"/>
      <c r="EK240" s="1"/>
      <c r="EL240" s="1"/>
      <c r="EM240" s="1"/>
      <c r="EN240" s="1"/>
      <c r="EO240" s="1"/>
      <c r="EP240" s="1"/>
      <c r="EQ240" s="1"/>
      <c r="ER240" s="1"/>
      <c r="ES240" s="1"/>
      <c r="ET240" s="1"/>
      <c r="EU240" s="1"/>
      <c r="EV240" s="1"/>
      <c r="EW240" s="1"/>
      <c r="EX240" s="1"/>
      <c r="EY240" s="1"/>
      <c r="EZ240" s="1"/>
      <c r="FA240" s="1"/>
      <c r="FB240" s="1"/>
      <c r="FC240" s="1"/>
      <c r="FD240" s="1"/>
      <c r="FE240" s="1"/>
      <c r="FF240" s="1"/>
      <c r="FG240" s="1"/>
      <c r="FH240" s="1"/>
      <c r="FI240" s="1"/>
      <c r="FJ240" s="1"/>
      <c r="FK240" s="1"/>
      <c r="FL240" s="1"/>
      <c r="FM240" s="1"/>
      <c r="FN240" s="1"/>
      <c r="FO240" s="1"/>
      <c r="FP240" s="1"/>
      <c r="FQ240" s="1"/>
      <c r="FR240" s="1"/>
      <c r="FS240" s="1"/>
      <c r="FT240" s="1"/>
      <c r="FU240" s="1"/>
      <c r="FV240" s="1"/>
      <c r="FW240" s="1"/>
      <c r="FX240" s="1"/>
      <c r="FY240" s="1"/>
      <c r="FZ240" s="1"/>
      <c r="GA240" s="1"/>
      <c r="GB240" s="1"/>
      <c r="GC240" s="1"/>
      <c r="GD240" s="1"/>
      <c r="GE240" s="1"/>
      <c r="GF240" s="1"/>
      <c r="GG240" s="1"/>
      <c r="GH240" s="1"/>
      <c r="GI240" s="1"/>
      <c r="GJ240" s="1"/>
      <c r="GK240" s="1"/>
      <c r="GL240" s="1"/>
      <c r="GM240" s="1"/>
      <c r="GN240" s="1"/>
      <c r="GO240" s="1"/>
      <c r="GP240" s="1"/>
      <c r="GQ240" s="1"/>
      <c r="GR240" s="1"/>
      <c r="GS240" s="1"/>
      <c r="GT240" s="1"/>
      <c r="GU240" s="1"/>
      <c r="GV240" s="1"/>
      <c r="GW240" s="1"/>
      <c r="GX240" s="1"/>
      <c r="GY240" s="1"/>
      <c r="GZ240" s="1"/>
      <c r="HA240" s="1"/>
      <c r="HB240" s="1"/>
      <c r="HC240" s="1"/>
      <c r="HD240" s="1"/>
      <c r="HE240" s="1"/>
      <c r="HF240" s="1"/>
      <c r="HG240" s="1"/>
      <c r="HH240" s="1"/>
      <c r="HI240" s="1"/>
      <c r="HJ240" s="1"/>
      <c r="HK240" s="1"/>
      <c r="HL240" s="1"/>
      <c r="HM240" s="1"/>
      <c r="HN240" s="1"/>
      <c r="HO240" s="1"/>
      <c r="HP240" s="1"/>
      <c r="HQ240" s="1"/>
      <c r="HR240" s="1"/>
      <c r="HS240" s="1"/>
      <c r="HT240" s="1"/>
      <c r="HU240" s="1"/>
      <c r="HV240" s="1"/>
      <c r="HW240" s="1"/>
      <c r="HX240" s="1"/>
      <c r="HY240" s="1"/>
      <c r="HZ240" s="1"/>
      <c r="IA240" s="1"/>
      <c r="IB240" s="1"/>
      <c r="IC240" s="1"/>
      <c r="ID240" s="1"/>
      <c r="IE240" s="1"/>
      <c r="IF240" s="1"/>
      <c r="IG240" s="1"/>
      <c r="IH240" s="1"/>
      <c r="II240" s="1"/>
      <c r="IJ240" s="1"/>
      <c r="IK240" s="1"/>
      <c r="IL240" s="1"/>
      <c r="IM240" s="1"/>
      <c r="IN240" s="1"/>
      <c r="IO240" s="1"/>
      <c r="IP240" s="1"/>
      <c r="IQ240" s="1"/>
      <c r="IR240" s="1"/>
      <c r="IS240" s="1"/>
      <c r="IT240" s="1"/>
      <c r="IU240" s="1"/>
      <c r="IV240" s="1"/>
      <c r="IW240" s="1"/>
      <c r="IX240" s="1"/>
      <c r="IY240" s="1"/>
      <c r="IZ240" s="1"/>
      <c r="JA240" s="1"/>
      <c r="JB240" s="1"/>
      <c r="JC240" s="1"/>
      <c r="JD240" s="1"/>
      <c r="JE240" s="1"/>
      <c r="JF240" s="1"/>
      <c r="JG240" s="1"/>
      <c r="JH240" s="1"/>
      <c r="JI240" s="1"/>
      <c r="JJ240" s="1"/>
      <c r="JK240" s="1"/>
      <c r="JL240" s="1"/>
      <c r="JM240" s="1"/>
      <c r="JN240" s="1"/>
      <c r="JO240" s="1"/>
      <c r="JP240" s="1"/>
      <c r="JQ240" s="1"/>
      <c r="JR240" s="1"/>
      <c r="JS240" s="1"/>
      <c r="JT240" s="1"/>
      <c r="JU240" s="1"/>
      <c r="JV240" s="1"/>
      <c r="JW240" s="1"/>
      <c r="JX240" s="1"/>
      <c r="JY240" s="1"/>
      <c r="JZ240" s="1"/>
      <c r="KA240" s="1"/>
      <c r="KB240" s="1"/>
      <c r="KC240" s="1"/>
      <c r="KD240" s="1"/>
      <c r="KE240" s="1"/>
      <c r="KF240" s="1"/>
      <c r="KG240" s="1"/>
      <c r="KH240" s="1"/>
      <c r="KI240" s="1"/>
      <c r="KJ240" s="1"/>
      <c r="KK240" s="1"/>
      <c r="KL240" s="1"/>
      <c r="KM240" s="1"/>
      <c r="KN240" s="1"/>
      <c r="KO240" s="1"/>
      <c r="KP240" s="1"/>
      <c r="KQ240" s="1"/>
      <c r="KR240" s="1"/>
      <c r="KS240" s="1"/>
      <c r="KT240" s="1"/>
      <c r="KU240" s="1"/>
      <c r="KV240" s="1"/>
      <c r="KW240" s="1"/>
      <c r="KX240" s="1"/>
      <c r="KY240" s="1"/>
      <c r="KZ240" s="1"/>
      <c r="LA240" s="1"/>
      <c r="LB240" s="1"/>
      <c r="LC240" s="1"/>
      <c r="LD240" s="1"/>
      <c r="LE240" s="1"/>
      <c r="LF240" s="1"/>
      <c r="LG240" s="1"/>
      <c r="LH240" s="1"/>
      <c r="LI240" s="1"/>
      <c r="LJ240" s="1"/>
      <c r="LK240" s="1"/>
      <c r="LL240" s="1"/>
      <c r="LM240" s="1"/>
      <c r="LN240" s="1"/>
      <c r="LO240" s="1"/>
      <c r="LP240" s="1"/>
      <c r="LQ240" s="1"/>
      <c r="LR240" s="1"/>
      <c r="LS240" s="1"/>
      <c r="LT240" s="1"/>
      <c r="LU240" s="1"/>
      <c r="LV240" s="1"/>
      <c r="LW240" s="1"/>
      <c r="LX240" s="1"/>
      <c r="LY240" s="1"/>
      <c r="LZ240" s="1"/>
      <c r="MA240" s="1"/>
      <c r="MB240" s="1"/>
      <c r="MC240" s="1"/>
      <c r="MD240" s="1"/>
      <c r="ME240" s="1"/>
      <c r="MF240" s="1"/>
      <c r="MG240" s="1"/>
      <c r="MH240" s="1"/>
      <c r="MI240" s="1"/>
      <c r="MJ240" s="1"/>
      <c r="MK240" s="1"/>
      <c r="ML240" s="1"/>
      <c r="MM240" s="1"/>
      <c r="MN240" s="1"/>
      <c r="MO240" s="1"/>
      <c r="MP240" s="1"/>
      <c r="MQ240" s="1"/>
      <c r="MR240" s="1"/>
      <c r="MS240" s="1"/>
      <c r="MT240" s="1"/>
      <c r="MU240" s="1"/>
      <c r="MV240" s="1"/>
      <c r="MW240" s="1"/>
      <c r="MX240" s="1"/>
      <c r="MY240" s="1"/>
      <c r="MZ240" s="1"/>
      <c r="NA240" s="1"/>
      <c r="NB240" s="1"/>
      <c r="NC240" s="1"/>
      <c r="ND240" s="1"/>
      <c r="NE240" s="1"/>
      <c r="NF240" s="1"/>
      <c r="NG240" s="1"/>
      <c r="NH240" s="1"/>
      <c r="NI240" s="1"/>
      <c r="NJ240" s="1"/>
      <c r="NK240" s="1"/>
      <c r="NL240" s="1"/>
      <c r="NM240" s="1"/>
      <c r="NN240" s="1"/>
      <c r="NO240" s="1"/>
      <c r="NP240" s="1"/>
      <c r="NQ240" s="1"/>
      <c r="NR240" s="1"/>
      <c r="NS240" s="1"/>
      <c r="NT240" s="1"/>
      <c r="NU240" s="1"/>
      <c r="NV240" s="1"/>
      <c r="NW240" s="1"/>
      <c r="NX240" s="1"/>
      <c r="NY240" s="1"/>
      <c r="NZ240" s="1"/>
      <c r="OA240" s="1"/>
      <c r="OB240" s="1"/>
      <c r="OC240" s="1"/>
      <c r="OD240" s="1"/>
      <c r="OE240" s="1"/>
      <c r="OF240" s="1"/>
      <c r="OG240" s="1"/>
      <c r="OH240" s="1"/>
      <c r="OI240" s="1"/>
      <c r="OJ240" s="1"/>
      <c r="OK240" s="1"/>
      <c r="OL240" s="1"/>
      <c r="OM240" s="1"/>
      <c r="ON240" s="1"/>
      <c r="OO240" s="1"/>
      <c r="OP240" s="1"/>
      <c r="OQ240" s="1"/>
      <c r="OR240" s="1"/>
      <c r="OS240" s="1"/>
      <c r="OT240" s="1"/>
      <c r="OU240" s="1"/>
      <c r="OV240" s="1"/>
      <c r="OW240" s="1"/>
      <c r="OX240" s="1"/>
      <c r="OY240" s="1"/>
      <c r="OZ240" s="1"/>
      <c r="PA240" s="1"/>
      <c r="PB240" s="1"/>
      <c r="PC240" s="1"/>
      <c r="PD240" s="1"/>
      <c r="PE240" s="1"/>
      <c r="PF240" s="1"/>
      <c r="PG240" s="1"/>
      <c r="PH240" s="1"/>
      <c r="PI240" s="1"/>
      <c r="PJ240" s="1"/>
      <c r="PK240" s="1"/>
      <c r="PL240" s="1"/>
      <c r="PM240" s="1"/>
      <c r="PN240" s="1"/>
      <c r="PO240" s="1"/>
      <c r="PP240" s="1"/>
      <c r="PQ240" s="1"/>
      <c r="PR240" s="1"/>
      <c r="PS240" s="1"/>
      <c r="PT240" s="1"/>
      <c r="PU240" s="1"/>
      <c r="PV240" s="1"/>
      <c r="PW240" s="1"/>
      <c r="PX240" s="1"/>
      <c r="PY240" s="1"/>
      <c r="PZ240" s="1"/>
      <c r="QA240" s="1"/>
      <c r="QB240" s="1"/>
      <c r="QC240" s="1"/>
      <c r="QD240" s="1"/>
      <c r="QE240" s="1"/>
      <c r="QF240" s="1"/>
      <c r="QG240" s="1"/>
      <c r="QH240" s="1"/>
      <c r="QI240" s="1"/>
      <c r="QJ240" s="1"/>
      <c r="QK240" s="1"/>
      <c r="QL240" s="1"/>
      <c r="QM240" s="1"/>
      <c r="QN240" s="1"/>
      <c r="QO240" s="1"/>
      <c r="QP240" s="1"/>
      <c r="QQ240" s="1"/>
      <c r="QR240" s="1"/>
      <c r="QS240" s="1"/>
      <c r="QT240" s="1"/>
      <c r="QU240" s="1"/>
      <c r="QV240" s="1"/>
      <c r="QW240" s="1"/>
      <c r="QX240" s="1"/>
      <c r="QY240" s="1"/>
      <c r="QZ240" s="1"/>
      <c r="RA240" s="1"/>
      <c r="RB240" s="1"/>
      <c r="RC240" s="1"/>
      <c r="RD240" s="1"/>
      <c r="RE240" s="1"/>
      <c r="RF240" s="1"/>
      <c r="RG240" s="1"/>
      <c r="RH240" s="1"/>
      <c r="RI240" s="1"/>
      <c r="RJ240" s="1"/>
      <c r="RK240" s="1"/>
      <c r="RL240" s="1"/>
      <c r="RM240" s="1"/>
      <c r="RN240" s="1"/>
      <c r="RO240" s="1"/>
      <c r="RP240" s="1"/>
      <c r="RQ240" s="1"/>
      <c r="RR240" s="1"/>
      <c r="RS240" s="1"/>
      <c r="RT240" s="1"/>
      <c r="RU240" s="1"/>
      <c r="RV240" s="1"/>
      <c r="RW240" s="1"/>
      <c r="RX240" s="1"/>
      <c r="RY240" s="1"/>
      <c r="RZ240" s="1"/>
      <c r="SA240" s="1"/>
      <c r="SB240" s="1"/>
      <c r="SC240" s="1"/>
      <c r="SD240" s="1"/>
      <c r="SE240" s="1"/>
      <c r="SF240" s="1"/>
      <c r="SG240" s="1"/>
      <c r="SH240" s="1"/>
      <c r="SI240" s="1"/>
      <c r="SJ240" s="1"/>
      <c r="SK240" s="1"/>
      <c r="SL240" s="1"/>
      <c r="SM240" s="1"/>
      <c r="SN240" s="1"/>
      <c r="SO240" s="1"/>
      <c r="SP240" s="1"/>
      <c r="SQ240" s="1"/>
      <c r="SR240" s="1"/>
      <c r="SS240" s="1"/>
      <c r="ST240" s="1"/>
      <c r="SU240" s="1"/>
      <c r="SV240" s="1"/>
      <c r="SW240" s="1"/>
      <c r="SX240" s="1"/>
      <c r="SY240" s="1"/>
      <c r="SZ240" s="1"/>
      <c r="TA240" s="1"/>
      <c r="TB240" s="1"/>
      <c r="TC240" s="1"/>
      <c r="TD240" s="1"/>
      <c r="TE240" s="1"/>
      <c r="TF240" s="1"/>
      <c r="TG240" s="1"/>
      <c r="TH240" s="1"/>
      <c r="TI240" s="1"/>
      <c r="TJ240" s="1"/>
      <c r="TK240" s="1"/>
      <c r="TL240" s="1"/>
      <c r="TM240" s="1"/>
      <c r="TN240" s="1"/>
      <c r="TO240" s="1"/>
      <c r="TP240" s="1"/>
      <c r="TQ240" s="1"/>
      <c r="TR240" s="1"/>
      <c r="TS240" s="1"/>
      <c r="TT240" s="1"/>
      <c r="TU240" s="1"/>
      <c r="TV240" s="1"/>
      <c r="TW240" s="1"/>
      <c r="TX240" s="1"/>
      <c r="TY240" s="1"/>
      <c r="TZ240" s="1"/>
      <c r="UA240" s="1"/>
      <c r="UB240" s="1"/>
      <c r="UC240" s="1"/>
      <c r="UD240" s="1"/>
      <c r="UE240" s="1"/>
      <c r="UF240" s="1"/>
      <c r="UG240" s="1"/>
      <c r="UH240" s="1"/>
      <c r="UI240" s="1"/>
      <c r="UJ240" s="1"/>
      <c r="UK240" s="1"/>
      <c r="UL240" s="1"/>
      <c r="UM240" s="1"/>
      <c r="UN240" s="1"/>
      <c r="UO240" s="1"/>
      <c r="UP240" s="1"/>
      <c r="UQ240" s="1"/>
      <c r="UR240" s="1"/>
      <c r="US240" s="1"/>
      <c r="UT240" s="1"/>
      <c r="UU240" s="1"/>
      <c r="UV240" s="1"/>
      <c r="UW240" s="1"/>
      <c r="UX240" s="1"/>
      <c r="UY240" s="1"/>
      <c r="UZ240" s="1"/>
      <c r="VA240" s="1"/>
      <c r="VB240" s="1"/>
      <c r="VC240" s="1"/>
      <c r="VD240" s="1"/>
      <c r="VE240" s="1"/>
      <c r="VF240" s="1"/>
      <c r="VG240" s="1"/>
      <c r="VH240" s="1"/>
      <c r="VI240" s="1"/>
      <c r="VJ240" s="1"/>
      <c r="VK240" s="1"/>
      <c r="VL240" s="1"/>
      <c r="VM240" s="1"/>
      <c r="VN240" s="1"/>
      <c r="VO240" s="1"/>
      <c r="VP240" s="1"/>
      <c r="VQ240" s="1"/>
      <c r="VR240" s="1"/>
      <c r="VS240" s="1"/>
      <c r="VT240" s="1"/>
      <c r="VU240" s="1"/>
      <c r="VV240" s="1"/>
      <c r="VW240" s="1"/>
      <c r="VX240" s="1"/>
      <c r="VY240" s="1"/>
      <c r="VZ240" s="1"/>
      <c r="WA240" s="1"/>
      <c r="WB240" s="1"/>
      <c r="WC240" s="1"/>
      <c r="WD240" s="1"/>
      <c r="WE240" s="1"/>
      <c r="WF240" s="1"/>
      <c r="WG240" s="1"/>
      <c r="WH240" s="1"/>
      <c r="WI240" s="1"/>
      <c r="WJ240" s="1"/>
      <c r="WK240" s="1"/>
      <c r="WL240" s="1"/>
      <c r="WM240" s="1"/>
      <c r="WN240" s="1"/>
      <c r="WO240" s="1"/>
      <c r="WP240" s="1"/>
      <c r="WQ240" s="1"/>
      <c r="WR240" s="1"/>
      <c r="WS240" s="1"/>
      <c r="WT240" s="1"/>
      <c r="WU240" s="1"/>
      <c r="WV240" s="1"/>
      <c r="WW240" s="1"/>
      <c r="WX240" s="1"/>
      <c r="WY240" s="1"/>
      <c r="WZ240" s="1"/>
      <c r="XA240" s="1"/>
      <c r="XB240" s="1"/>
      <c r="XC240" s="1"/>
      <c r="XD240" s="1"/>
      <c r="XE240" s="1"/>
      <c r="XF240" s="1"/>
      <c r="XG240" s="1"/>
      <c r="XH240" s="1"/>
      <c r="XI240" s="1"/>
      <c r="XJ240" s="1"/>
      <c r="XK240" s="1"/>
      <c r="XL240" s="1"/>
      <c r="XM240" s="1"/>
      <c r="XN240" s="1"/>
      <c r="XO240" s="1"/>
      <c r="XP240" s="1"/>
      <c r="XQ240" s="1"/>
      <c r="XR240" s="1"/>
      <c r="XS240" s="1"/>
      <c r="XT240" s="1"/>
      <c r="XU240" s="1"/>
      <c r="XV240" s="1"/>
      <c r="XW240" s="1"/>
      <c r="XX240" s="1"/>
      <c r="XY240" s="1"/>
      <c r="XZ240" s="1"/>
      <c r="YA240" s="1"/>
      <c r="YB240" s="1"/>
      <c r="YC240" s="1"/>
      <c r="YD240" s="1"/>
      <c r="YE240" s="1"/>
      <c r="YF240" s="1"/>
      <c r="YG240" s="1"/>
      <c r="YH240" s="1"/>
      <c r="YI240" s="1"/>
      <c r="YJ240" s="1"/>
      <c r="YK240" s="1"/>
      <c r="YL240" s="1"/>
      <c r="YM240" s="1"/>
      <c r="YN240" s="1"/>
      <c r="YO240" s="1"/>
      <c r="YP240" s="1"/>
      <c r="YQ240" s="1"/>
      <c r="YR240" s="1"/>
      <c r="YS240" s="1"/>
      <c r="YT240" s="1"/>
      <c r="YU240" s="1"/>
      <c r="YV240" s="1"/>
      <c r="YW240" s="1"/>
      <c r="YX240" s="1"/>
      <c r="YY240" s="1"/>
      <c r="YZ240" s="1"/>
      <c r="ZA240" s="1"/>
      <c r="ZB240" s="1"/>
      <c r="ZC240" s="1"/>
      <c r="ZD240" s="1"/>
      <c r="ZE240" s="1"/>
      <c r="ZF240" s="1"/>
      <c r="ZG240" s="1"/>
      <c r="ZH240" s="1"/>
      <c r="ZI240" s="1"/>
      <c r="ZJ240" s="1"/>
      <c r="ZK240" s="1"/>
      <c r="ZL240" s="1"/>
      <c r="ZM240" s="1"/>
      <c r="ZN240" s="1"/>
      <c r="ZO240" s="1"/>
      <c r="ZP240" s="1"/>
      <c r="ZQ240" s="1"/>
      <c r="ZR240" s="1"/>
      <c r="ZS240" s="1"/>
      <c r="ZT240" s="1"/>
      <c r="ZU240" s="1"/>
      <c r="ZV240" s="1"/>
      <c r="ZW240" s="1"/>
      <c r="ZX240" s="1"/>
      <c r="ZY240" s="1"/>
      <c r="ZZ240" s="1"/>
      <c r="AAA240" s="1"/>
      <c r="AAB240" s="1"/>
      <c r="AAC240" s="1"/>
      <c r="AAD240" s="1"/>
      <c r="AAE240" s="1"/>
      <c r="AAF240" s="1"/>
      <c r="AAG240" s="1"/>
      <c r="AAH240" s="1"/>
      <c r="AAI240" s="1"/>
      <c r="AAJ240" s="1"/>
      <c r="AAK240" s="1"/>
      <c r="AAL240" s="1"/>
      <c r="AAM240" s="1"/>
      <c r="AAN240" s="1"/>
      <c r="AAO240" s="1"/>
      <c r="AAP240" s="1"/>
      <c r="AAQ240" s="1"/>
      <c r="AAR240" s="1"/>
      <c r="AAS240" s="1"/>
      <c r="AAT240" s="1"/>
      <c r="AAU240" s="1"/>
      <c r="AAV240" s="1"/>
      <c r="AAW240" s="1"/>
      <c r="AAX240" s="1"/>
      <c r="AAY240" s="1"/>
      <c r="AAZ240" s="1"/>
      <c r="ABA240" s="1"/>
      <c r="ABB240" s="1"/>
      <c r="ABC240" s="1"/>
      <c r="ABD240" s="1"/>
      <c r="ABE240" s="1"/>
      <c r="ABF240" s="1"/>
      <c r="ABG240" s="1"/>
      <c r="ABH240" s="1"/>
      <c r="ABI240" s="1"/>
      <c r="ABJ240" s="1"/>
      <c r="ABK240" s="1"/>
      <c r="ABL240" s="1"/>
      <c r="ABM240" s="1"/>
      <c r="ABN240" s="1"/>
      <c r="ABO240" s="1"/>
      <c r="ABP240" s="1"/>
      <c r="ABQ240" s="1"/>
      <c r="ABR240" s="1"/>
      <c r="ABS240" s="1"/>
      <c r="ABT240" s="1"/>
      <c r="ABU240" s="1"/>
      <c r="ABV240" s="1"/>
      <c r="ABW240" s="1"/>
      <c r="ABX240" s="1"/>
      <c r="ABY240" s="1"/>
      <c r="ABZ240" s="1"/>
      <c r="ACA240" s="1"/>
      <c r="ACB240" s="1"/>
      <c r="ACC240" s="1"/>
      <c r="ACD240" s="1"/>
      <c r="ACE240" s="1"/>
      <c r="ACF240" s="1"/>
      <c r="ACG240" s="1"/>
      <c r="ACH240" s="1"/>
      <c r="ACI240" s="1"/>
      <c r="ACJ240" s="1"/>
      <c r="ACK240" s="1"/>
      <c r="ACL240" s="1"/>
      <c r="ACM240" s="1"/>
      <c r="ACN240" s="1"/>
      <c r="ACO240" s="1"/>
      <c r="ACP240" s="1"/>
      <c r="ACQ240" s="1"/>
      <c r="ACR240" s="1"/>
      <c r="ACS240" s="1"/>
      <c r="ACT240" s="1"/>
      <c r="ACU240" s="1"/>
      <c r="ACV240" s="1"/>
      <c r="ACW240" s="1"/>
      <c r="ACX240" s="1"/>
      <c r="ACY240" s="1"/>
      <c r="ACZ240" s="1"/>
      <c r="ADA240" s="1"/>
    </row>
    <row r="241" spans="1:781" s="76" customFormat="1" ht="24" x14ac:dyDescent="0.3">
      <c r="A241" s="40">
        <v>3</v>
      </c>
      <c r="B241" s="21" t="s">
        <v>736</v>
      </c>
      <c r="C241" s="22" t="s">
        <v>40</v>
      </c>
      <c r="D241" s="23"/>
      <c r="E241" s="23"/>
      <c r="F241" s="23"/>
      <c r="G241" s="74"/>
      <c r="H241" s="23">
        <v>1</v>
      </c>
      <c r="I241" s="23" t="s">
        <v>71</v>
      </c>
      <c r="J241" s="23" t="s">
        <v>42</v>
      </c>
      <c r="K241" s="25">
        <v>1985</v>
      </c>
      <c r="L241" s="86">
        <v>1985</v>
      </c>
      <c r="M241" s="27"/>
      <c r="N241" s="28"/>
      <c r="O241" s="28"/>
      <c r="P241" s="29" t="s">
        <v>593</v>
      </c>
      <c r="Q241" s="30" t="s">
        <v>737</v>
      </c>
      <c r="R241" s="31" t="s">
        <v>319</v>
      </c>
      <c r="S241" s="32" t="str">
        <f t="shared" si="53"/>
        <v>Cu</v>
      </c>
      <c r="T241" s="33">
        <v>12000</v>
      </c>
      <c r="U241" s="33">
        <v>1</v>
      </c>
      <c r="V241" s="33"/>
      <c r="W241" s="33"/>
      <c r="X241" s="33">
        <v>1905</v>
      </c>
      <c r="Y241" s="33">
        <v>680</v>
      </c>
      <c r="Z241" s="33" t="s">
        <v>320</v>
      </c>
      <c r="AA241" s="1"/>
      <c r="AB241" s="34">
        <f t="shared" si="52"/>
        <v>0</v>
      </c>
      <c r="AC241" s="34">
        <f t="shared" si="54"/>
        <v>0</v>
      </c>
      <c r="AD241" s="34">
        <f t="shared" si="55"/>
        <v>0</v>
      </c>
      <c r="AE241" s="34">
        <f t="shared" si="60"/>
        <v>0</v>
      </c>
      <c r="AF241" s="35"/>
      <c r="AG241" s="35">
        <f t="shared" si="57"/>
        <v>0</v>
      </c>
      <c r="AH241" s="35">
        <f t="shared" si="58"/>
        <v>0</v>
      </c>
      <c r="AI241" s="35">
        <f t="shared" si="59"/>
        <v>0</v>
      </c>
      <c r="AK241" s="1"/>
      <c r="AL241" s="1"/>
      <c r="AM241" s="1"/>
      <c r="AN241" s="1"/>
      <c r="AO241" s="1"/>
      <c r="AP241" s="1"/>
      <c r="AQ241" s="1"/>
      <c r="AR241" s="1"/>
      <c r="AS241" s="1"/>
      <c r="AT241" s="1"/>
      <c r="AU241" s="1"/>
      <c r="AV241" s="1"/>
      <c r="AW241" s="1"/>
      <c r="AX241" s="1"/>
      <c r="AY241" s="1"/>
      <c r="AZ241" s="1"/>
      <c r="BA241" s="1"/>
      <c r="BB241" s="1"/>
      <c r="BC241" s="1"/>
      <c r="BD241" s="1"/>
      <c r="BE241" s="1"/>
      <c r="BF241" s="1"/>
      <c r="BG241" s="1"/>
      <c r="BH241" s="1"/>
      <c r="BI241" s="1"/>
      <c r="BJ241" s="1"/>
      <c r="BK241" s="1"/>
      <c r="BL241" s="1"/>
      <c r="BM241" s="1"/>
      <c r="BN241" s="1"/>
      <c r="BO241" s="1"/>
      <c r="BP241" s="1"/>
      <c r="BQ241" s="1"/>
      <c r="BR241" s="1"/>
      <c r="BS241" s="1"/>
      <c r="BT241" s="1"/>
      <c r="BU241" s="1"/>
      <c r="BV241" s="1"/>
      <c r="BW241" s="1"/>
      <c r="BX241" s="1"/>
      <c r="BY241" s="1"/>
      <c r="BZ241" s="1"/>
      <c r="CA241" s="1"/>
      <c r="CB241" s="1"/>
      <c r="CC241" s="1"/>
      <c r="CD241" s="1"/>
      <c r="CE241" s="1"/>
      <c r="CF241" s="1"/>
      <c r="CG241" s="1"/>
      <c r="CH241" s="1"/>
      <c r="CI241" s="1"/>
      <c r="CJ241" s="1"/>
      <c r="CK241" s="1"/>
      <c r="CL241" s="1"/>
      <c r="CM241" s="1"/>
      <c r="CN241" s="1"/>
      <c r="CO241" s="1"/>
      <c r="CP241" s="1"/>
      <c r="CQ241" s="1"/>
      <c r="CR241" s="1"/>
      <c r="CS241" s="1"/>
      <c r="CT241" s="1"/>
      <c r="CU241" s="1"/>
      <c r="CV241" s="1"/>
      <c r="CW241" s="1"/>
      <c r="CX241" s="1"/>
      <c r="CY241" s="1"/>
      <c r="CZ241" s="1"/>
      <c r="DA241" s="1"/>
      <c r="DB241" s="1"/>
      <c r="DC241" s="1"/>
      <c r="DD241" s="1"/>
      <c r="DE241" s="1"/>
      <c r="DF241" s="1"/>
      <c r="DG241" s="1"/>
      <c r="DH241" s="1"/>
      <c r="DI241" s="1"/>
      <c r="DJ241" s="1"/>
      <c r="DK241" s="1"/>
      <c r="DL241" s="1"/>
      <c r="DM241" s="1"/>
      <c r="DN241" s="1"/>
      <c r="DO241" s="1"/>
      <c r="DP241" s="1"/>
      <c r="DQ241" s="1"/>
      <c r="DR241" s="1"/>
      <c r="DS241" s="1"/>
      <c r="DT241" s="1"/>
      <c r="DU241" s="1"/>
      <c r="DV241" s="1"/>
      <c r="DW241" s="1"/>
      <c r="DX241" s="1"/>
      <c r="DY241" s="1"/>
      <c r="DZ241" s="1"/>
      <c r="EA241" s="1"/>
      <c r="EB241" s="1"/>
      <c r="EC241" s="1"/>
      <c r="ED241" s="1"/>
      <c r="EE241" s="1"/>
      <c r="EF241" s="1"/>
      <c r="EG241" s="1"/>
      <c r="EH241" s="1"/>
      <c r="EI241" s="1"/>
      <c r="EJ241" s="1"/>
      <c r="EK241" s="1"/>
      <c r="EL241" s="1"/>
      <c r="EM241" s="1"/>
      <c r="EN241" s="1"/>
      <c r="EO241" s="1"/>
      <c r="EP241" s="1"/>
      <c r="EQ241" s="1"/>
      <c r="ER241" s="1"/>
      <c r="ES241" s="1"/>
      <c r="ET241" s="1"/>
      <c r="EU241" s="1"/>
      <c r="EV241" s="1"/>
      <c r="EW241" s="1"/>
      <c r="EX241" s="1"/>
      <c r="EY241" s="1"/>
      <c r="EZ241" s="1"/>
      <c r="FA241" s="1"/>
      <c r="FB241" s="1"/>
      <c r="FC241" s="1"/>
      <c r="FD241" s="1"/>
      <c r="FE241" s="1"/>
      <c r="FF241" s="1"/>
      <c r="FG241" s="1"/>
      <c r="FH241" s="1"/>
      <c r="FI241" s="1"/>
      <c r="FJ241" s="1"/>
      <c r="FK241" s="1"/>
      <c r="FL241" s="1"/>
      <c r="FM241" s="1"/>
      <c r="FN241" s="1"/>
      <c r="FO241" s="1"/>
      <c r="FP241" s="1"/>
      <c r="FQ241" s="1"/>
      <c r="FR241" s="1"/>
      <c r="FS241" s="1"/>
      <c r="FT241" s="1"/>
      <c r="FU241" s="1"/>
      <c r="FV241" s="1"/>
      <c r="FW241" s="1"/>
      <c r="FX241" s="1"/>
      <c r="FY241" s="1"/>
      <c r="FZ241" s="1"/>
      <c r="GA241" s="1"/>
      <c r="GB241" s="1"/>
      <c r="GC241" s="1"/>
      <c r="GD241" s="1"/>
      <c r="GE241" s="1"/>
      <c r="GF241" s="1"/>
      <c r="GG241" s="1"/>
      <c r="GH241" s="1"/>
      <c r="GI241" s="1"/>
      <c r="GJ241" s="1"/>
      <c r="GK241" s="1"/>
      <c r="GL241" s="1"/>
      <c r="GM241" s="1"/>
      <c r="GN241" s="1"/>
      <c r="GO241" s="1"/>
      <c r="GP241" s="1"/>
      <c r="GQ241" s="1"/>
      <c r="GR241" s="1"/>
      <c r="GS241" s="1"/>
      <c r="GT241" s="1"/>
      <c r="GU241" s="1"/>
      <c r="GV241" s="1"/>
      <c r="GW241" s="1"/>
      <c r="GX241" s="1"/>
      <c r="GY241" s="1"/>
      <c r="GZ241" s="1"/>
      <c r="HA241" s="1"/>
      <c r="HB241" s="1"/>
      <c r="HC241" s="1"/>
      <c r="HD241" s="1"/>
      <c r="HE241" s="1"/>
      <c r="HF241" s="1"/>
      <c r="HG241" s="1"/>
      <c r="HH241" s="1"/>
      <c r="HI241" s="1"/>
      <c r="HJ241" s="1"/>
      <c r="HK241" s="1"/>
      <c r="HL241" s="1"/>
      <c r="HM241" s="1"/>
      <c r="HN241" s="1"/>
      <c r="HO241" s="1"/>
      <c r="HP241" s="1"/>
      <c r="HQ241" s="1"/>
      <c r="HR241" s="1"/>
      <c r="HS241" s="1"/>
      <c r="HT241" s="1"/>
      <c r="HU241" s="1"/>
      <c r="HV241" s="1"/>
      <c r="HW241" s="1"/>
      <c r="HX241" s="1"/>
      <c r="HY241" s="1"/>
      <c r="HZ241" s="1"/>
      <c r="IA241" s="1"/>
      <c r="IB241" s="1"/>
      <c r="IC241" s="1"/>
      <c r="ID241" s="1"/>
      <c r="IE241" s="1"/>
      <c r="IF241" s="1"/>
      <c r="IG241" s="1"/>
      <c r="IH241" s="1"/>
      <c r="II241" s="1"/>
      <c r="IJ241" s="1"/>
      <c r="IK241" s="1"/>
      <c r="IL241" s="1"/>
      <c r="IM241" s="1"/>
      <c r="IN241" s="1"/>
      <c r="IO241" s="1"/>
      <c r="IP241" s="1"/>
      <c r="IQ241" s="1"/>
      <c r="IR241" s="1"/>
      <c r="IS241" s="1"/>
      <c r="IT241" s="1"/>
      <c r="IU241" s="1"/>
      <c r="IV241" s="1"/>
      <c r="IW241" s="1"/>
      <c r="IX241" s="1"/>
      <c r="IY241" s="1"/>
      <c r="IZ241" s="1"/>
      <c r="JA241" s="1"/>
      <c r="JB241" s="1"/>
      <c r="JC241" s="1"/>
      <c r="JD241" s="1"/>
      <c r="JE241" s="1"/>
      <c r="JF241" s="1"/>
      <c r="JG241" s="1"/>
      <c r="JH241" s="1"/>
      <c r="JI241" s="1"/>
      <c r="JJ241" s="1"/>
      <c r="JK241" s="1"/>
      <c r="JL241" s="1"/>
      <c r="JM241" s="1"/>
      <c r="JN241" s="1"/>
      <c r="JO241" s="1"/>
      <c r="JP241" s="1"/>
      <c r="JQ241" s="1"/>
      <c r="JR241" s="1"/>
      <c r="JS241" s="1"/>
      <c r="JT241" s="1"/>
      <c r="JU241" s="1"/>
      <c r="JV241" s="1"/>
      <c r="JW241" s="1"/>
      <c r="JX241" s="1"/>
      <c r="JY241" s="1"/>
      <c r="JZ241" s="1"/>
      <c r="KA241" s="1"/>
      <c r="KB241" s="1"/>
      <c r="KC241" s="1"/>
      <c r="KD241" s="1"/>
      <c r="KE241" s="1"/>
      <c r="KF241" s="1"/>
      <c r="KG241" s="1"/>
      <c r="KH241" s="1"/>
      <c r="KI241" s="1"/>
      <c r="KJ241" s="1"/>
      <c r="KK241" s="1"/>
      <c r="KL241" s="1"/>
      <c r="KM241" s="1"/>
      <c r="KN241" s="1"/>
      <c r="KO241" s="1"/>
      <c r="KP241" s="1"/>
      <c r="KQ241" s="1"/>
      <c r="KR241" s="1"/>
      <c r="KS241" s="1"/>
      <c r="KT241" s="1"/>
      <c r="KU241" s="1"/>
      <c r="KV241" s="1"/>
      <c r="KW241" s="1"/>
      <c r="KX241" s="1"/>
      <c r="KY241" s="1"/>
      <c r="KZ241" s="1"/>
      <c r="LA241" s="1"/>
      <c r="LB241" s="1"/>
      <c r="LC241" s="1"/>
      <c r="LD241" s="1"/>
      <c r="LE241" s="1"/>
      <c r="LF241" s="1"/>
      <c r="LG241" s="1"/>
      <c r="LH241" s="1"/>
      <c r="LI241" s="1"/>
      <c r="LJ241" s="1"/>
      <c r="LK241" s="1"/>
      <c r="LL241" s="1"/>
      <c r="LM241" s="1"/>
      <c r="LN241" s="1"/>
      <c r="LO241" s="1"/>
      <c r="LP241" s="1"/>
      <c r="LQ241" s="1"/>
      <c r="LR241" s="1"/>
      <c r="LS241" s="1"/>
      <c r="LT241" s="1"/>
      <c r="LU241" s="1"/>
      <c r="LV241" s="1"/>
      <c r="LW241" s="1"/>
      <c r="LX241" s="1"/>
      <c r="LY241" s="1"/>
      <c r="LZ241" s="1"/>
      <c r="MA241" s="1"/>
      <c r="MB241" s="1"/>
      <c r="MC241" s="1"/>
      <c r="MD241" s="1"/>
      <c r="ME241" s="1"/>
      <c r="MF241" s="1"/>
      <c r="MG241" s="1"/>
      <c r="MH241" s="1"/>
      <c r="MI241" s="1"/>
      <c r="MJ241" s="1"/>
      <c r="MK241" s="1"/>
      <c r="ML241" s="1"/>
      <c r="MM241" s="1"/>
      <c r="MN241" s="1"/>
      <c r="MO241" s="1"/>
      <c r="MP241" s="1"/>
      <c r="MQ241" s="1"/>
      <c r="MR241" s="1"/>
      <c r="MS241" s="1"/>
      <c r="MT241" s="1"/>
      <c r="MU241" s="1"/>
      <c r="MV241" s="1"/>
      <c r="MW241" s="1"/>
      <c r="MX241" s="1"/>
      <c r="MY241" s="1"/>
      <c r="MZ241" s="1"/>
      <c r="NA241" s="1"/>
      <c r="NB241" s="1"/>
      <c r="NC241" s="1"/>
      <c r="ND241" s="1"/>
      <c r="NE241" s="1"/>
      <c r="NF241" s="1"/>
      <c r="NG241" s="1"/>
      <c r="NH241" s="1"/>
      <c r="NI241" s="1"/>
      <c r="NJ241" s="1"/>
      <c r="NK241" s="1"/>
      <c r="NL241" s="1"/>
      <c r="NM241" s="1"/>
      <c r="NN241" s="1"/>
      <c r="NO241" s="1"/>
      <c r="NP241" s="1"/>
      <c r="NQ241" s="1"/>
      <c r="NR241" s="1"/>
      <c r="NS241" s="1"/>
      <c r="NT241" s="1"/>
      <c r="NU241" s="1"/>
      <c r="NV241" s="1"/>
      <c r="NW241" s="1"/>
      <c r="NX241" s="1"/>
      <c r="NY241" s="1"/>
      <c r="NZ241" s="1"/>
      <c r="OA241" s="1"/>
      <c r="OB241" s="1"/>
      <c r="OC241" s="1"/>
      <c r="OD241" s="1"/>
      <c r="OE241" s="1"/>
      <c r="OF241" s="1"/>
      <c r="OG241" s="1"/>
      <c r="OH241" s="1"/>
      <c r="OI241" s="1"/>
      <c r="OJ241" s="1"/>
      <c r="OK241" s="1"/>
      <c r="OL241" s="1"/>
      <c r="OM241" s="1"/>
      <c r="ON241" s="1"/>
      <c r="OO241" s="1"/>
      <c r="OP241" s="1"/>
      <c r="OQ241" s="1"/>
      <c r="OR241" s="1"/>
      <c r="OS241" s="1"/>
      <c r="OT241" s="1"/>
      <c r="OU241" s="1"/>
      <c r="OV241" s="1"/>
      <c r="OW241" s="1"/>
      <c r="OX241" s="1"/>
      <c r="OY241" s="1"/>
      <c r="OZ241" s="1"/>
      <c r="PA241" s="1"/>
      <c r="PB241" s="1"/>
      <c r="PC241" s="1"/>
      <c r="PD241" s="1"/>
      <c r="PE241" s="1"/>
      <c r="PF241" s="1"/>
      <c r="PG241" s="1"/>
      <c r="PH241" s="1"/>
      <c r="PI241" s="1"/>
      <c r="PJ241" s="1"/>
      <c r="PK241" s="1"/>
      <c r="PL241" s="1"/>
      <c r="PM241" s="1"/>
      <c r="PN241" s="1"/>
      <c r="PO241" s="1"/>
      <c r="PP241" s="1"/>
      <c r="PQ241" s="1"/>
      <c r="PR241" s="1"/>
      <c r="PS241" s="1"/>
      <c r="PT241" s="1"/>
      <c r="PU241" s="1"/>
      <c r="PV241" s="1"/>
      <c r="PW241" s="1"/>
      <c r="PX241" s="1"/>
      <c r="PY241" s="1"/>
      <c r="PZ241" s="1"/>
      <c r="QA241" s="1"/>
      <c r="QB241" s="1"/>
      <c r="QC241" s="1"/>
      <c r="QD241" s="1"/>
      <c r="QE241" s="1"/>
      <c r="QF241" s="1"/>
      <c r="QG241" s="1"/>
      <c r="QH241" s="1"/>
      <c r="QI241" s="1"/>
      <c r="QJ241" s="1"/>
      <c r="QK241" s="1"/>
      <c r="QL241" s="1"/>
      <c r="QM241" s="1"/>
      <c r="QN241" s="1"/>
      <c r="QO241" s="1"/>
      <c r="QP241" s="1"/>
      <c r="QQ241" s="1"/>
      <c r="QR241" s="1"/>
      <c r="QS241" s="1"/>
      <c r="QT241" s="1"/>
      <c r="QU241" s="1"/>
      <c r="QV241" s="1"/>
      <c r="QW241" s="1"/>
      <c r="QX241" s="1"/>
      <c r="QY241" s="1"/>
      <c r="QZ241" s="1"/>
      <c r="RA241" s="1"/>
      <c r="RB241" s="1"/>
      <c r="RC241" s="1"/>
      <c r="RD241" s="1"/>
      <c r="RE241" s="1"/>
      <c r="RF241" s="1"/>
      <c r="RG241" s="1"/>
      <c r="RH241" s="1"/>
      <c r="RI241" s="1"/>
      <c r="RJ241" s="1"/>
      <c r="RK241" s="1"/>
      <c r="RL241" s="1"/>
      <c r="RM241" s="1"/>
      <c r="RN241" s="1"/>
      <c r="RO241" s="1"/>
      <c r="RP241" s="1"/>
      <c r="RQ241" s="1"/>
      <c r="RR241" s="1"/>
      <c r="RS241" s="1"/>
      <c r="RT241" s="1"/>
      <c r="RU241" s="1"/>
      <c r="RV241" s="1"/>
      <c r="RW241" s="1"/>
      <c r="RX241" s="1"/>
      <c r="RY241" s="1"/>
      <c r="RZ241" s="1"/>
      <c r="SA241" s="1"/>
      <c r="SB241" s="1"/>
      <c r="SC241" s="1"/>
      <c r="SD241" s="1"/>
      <c r="SE241" s="1"/>
      <c r="SF241" s="1"/>
      <c r="SG241" s="1"/>
      <c r="SH241" s="1"/>
      <c r="SI241" s="1"/>
      <c r="SJ241" s="1"/>
      <c r="SK241" s="1"/>
      <c r="SL241" s="1"/>
      <c r="SM241" s="1"/>
      <c r="SN241" s="1"/>
      <c r="SO241" s="1"/>
      <c r="SP241" s="1"/>
      <c r="SQ241" s="1"/>
      <c r="SR241" s="1"/>
      <c r="SS241" s="1"/>
      <c r="ST241" s="1"/>
      <c r="SU241" s="1"/>
      <c r="SV241" s="1"/>
      <c r="SW241" s="1"/>
      <c r="SX241" s="1"/>
      <c r="SY241" s="1"/>
      <c r="SZ241" s="1"/>
      <c r="TA241" s="1"/>
      <c r="TB241" s="1"/>
      <c r="TC241" s="1"/>
      <c r="TD241" s="1"/>
      <c r="TE241" s="1"/>
      <c r="TF241" s="1"/>
      <c r="TG241" s="1"/>
      <c r="TH241" s="1"/>
      <c r="TI241" s="1"/>
      <c r="TJ241" s="1"/>
      <c r="TK241" s="1"/>
      <c r="TL241" s="1"/>
      <c r="TM241" s="1"/>
      <c r="TN241" s="1"/>
      <c r="TO241" s="1"/>
      <c r="TP241" s="1"/>
      <c r="TQ241" s="1"/>
      <c r="TR241" s="1"/>
      <c r="TS241" s="1"/>
      <c r="TT241" s="1"/>
      <c r="TU241" s="1"/>
      <c r="TV241" s="1"/>
      <c r="TW241" s="1"/>
      <c r="TX241" s="1"/>
      <c r="TY241" s="1"/>
      <c r="TZ241" s="1"/>
      <c r="UA241" s="1"/>
      <c r="UB241" s="1"/>
      <c r="UC241" s="1"/>
      <c r="UD241" s="1"/>
      <c r="UE241" s="1"/>
      <c r="UF241" s="1"/>
      <c r="UG241" s="1"/>
      <c r="UH241" s="1"/>
      <c r="UI241" s="1"/>
      <c r="UJ241" s="1"/>
      <c r="UK241" s="1"/>
      <c r="UL241" s="1"/>
      <c r="UM241" s="1"/>
      <c r="UN241" s="1"/>
      <c r="UO241" s="1"/>
      <c r="UP241" s="1"/>
      <c r="UQ241" s="1"/>
      <c r="UR241" s="1"/>
      <c r="US241" s="1"/>
      <c r="UT241" s="1"/>
      <c r="UU241" s="1"/>
      <c r="UV241" s="1"/>
      <c r="UW241" s="1"/>
      <c r="UX241" s="1"/>
      <c r="UY241" s="1"/>
      <c r="UZ241" s="1"/>
      <c r="VA241" s="1"/>
      <c r="VB241" s="1"/>
      <c r="VC241" s="1"/>
      <c r="VD241" s="1"/>
      <c r="VE241" s="1"/>
      <c r="VF241" s="1"/>
      <c r="VG241" s="1"/>
      <c r="VH241" s="1"/>
      <c r="VI241" s="1"/>
      <c r="VJ241" s="1"/>
      <c r="VK241" s="1"/>
      <c r="VL241" s="1"/>
      <c r="VM241" s="1"/>
      <c r="VN241" s="1"/>
      <c r="VO241" s="1"/>
      <c r="VP241" s="1"/>
      <c r="VQ241" s="1"/>
      <c r="VR241" s="1"/>
      <c r="VS241" s="1"/>
      <c r="VT241" s="1"/>
      <c r="VU241" s="1"/>
      <c r="VV241" s="1"/>
      <c r="VW241" s="1"/>
      <c r="VX241" s="1"/>
      <c r="VY241" s="1"/>
      <c r="VZ241" s="1"/>
      <c r="WA241" s="1"/>
      <c r="WB241" s="1"/>
      <c r="WC241" s="1"/>
      <c r="WD241" s="1"/>
      <c r="WE241" s="1"/>
      <c r="WF241" s="1"/>
      <c r="WG241" s="1"/>
      <c r="WH241" s="1"/>
      <c r="WI241" s="1"/>
      <c r="WJ241" s="1"/>
      <c r="WK241" s="1"/>
      <c r="WL241" s="1"/>
      <c r="WM241" s="1"/>
      <c r="WN241" s="1"/>
      <c r="WO241" s="1"/>
      <c r="WP241" s="1"/>
      <c r="WQ241" s="1"/>
      <c r="WR241" s="1"/>
      <c r="WS241" s="1"/>
      <c r="WT241" s="1"/>
      <c r="WU241" s="1"/>
      <c r="WV241" s="1"/>
      <c r="WW241" s="1"/>
      <c r="WX241" s="1"/>
      <c r="WY241" s="1"/>
      <c r="WZ241" s="1"/>
      <c r="XA241" s="1"/>
      <c r="XB241" s="1"/>
      <c r="XC241" s="1"/>
      <c r="XD241" s="1"/>
      <c r="XE241" s="1"/>
      <c r="XF241" s="1"/>
      <c r="XG241" s="1"/>
      <c r="XH241" s="1"/>
      <c r="XI241" s="1"/>
      <c r="XJ241" s="1"/>
      <c r="XK241" s="1"/>
      <c r="XL241" s="1"/>
      <c r="XM241" s="1"/>
      <c r="XN241" s="1"/>
      <c r="XO241" s="1"/>
      <c r="XP241" s="1"/>
      <c r="XQ241" s="1"/>
      <c r="XR241" s="1"/>
      <c r="XS241" s="1"/>
      <c r="XT241" s="1"/>
      <c r="XU241" s="1"/>
      <c r="XV241" s="1"/>
      <c r="XW241" s="1"/>
      <c r="XX241" s="1"/>
      <c r="XY241" s="1"/>
      <c r="XZ241" s="1"/>
      <c r="YA241" s="1"/>
      <c r="YB241" s="1"/>
      <c r="YC241" s="1"/>
      <c r="YD241" s="1"/>
      <c r="YE241" s="1"/>
      <c r="YF241" s="1"/>
      <c r="YG241" s="1"/>
      <c r="YH241" s="1"/>
      <c r="YI241" s="1"/>
      <c r="YJ241" s="1"/>
      <c r="YK241" s="1"/>
      <c r="YL241" s="1"/>
      <c r="YM241" s="1"/>
      <c r="YN241" s="1"/>
      <c r="YO241" s="1"/>
      <c r="YP241" s="1"/>
      <c r="YQ241" s="1"/>
      <c r="YR241" s="1"/>
      <c r="YS241" s="1"/>
      <c r="YT241" s="1"/>
      <c r="YU241" s="1"/>
      <c r="YV241" s="1"/>
      <c r="YW241" s="1"/>
      <c r="YX241" s="1"/>
      <c r="YY241" s="1"/>
      <c r="YZ241" s="1"/>
      <c r="ZA241" s="1"/>
      <c r="ZB241" s="1"/>
      <c r="ZC241" s="1"/>
      <c r="ZD241" s="1"/>
      <c r="ZE241" s="1"/>
      <c r="ZF241" s="1"/>
      <c r="ZG241" s="1"/>
      <c r="ZH241" s="1"/>
      <c r="ZI241" s="1"/>
      <c r="ZJ241" s="1"/>
      <c r="ZK241" s="1"/>
      <c r="ZL241" s="1"/>
      <c r="ZM241" s="1"/>
      <c r="ZN241" s="1"/>
      <c r="ZO241" s="1"/>
      <c r="ZP241" s="1"/>
      <c r="ZQ241" s="1"/>
      <c r="ZR241" s="1"/>
      <c r="ZS241" s="1"/>
      <c r="ZT241" s="1"/>
      <c r="ZU241" s="1"/>
      <c r="ZV241" s="1"/>
      <c r="ZW241" s="1"/>
      <c r="ZX241" s="1"/>
      <c r="ZY241" s="1"/>
      <c r="ZZ241" s="1"/>
      <c r="AAA241" s="1"/>
      <c r="AAB241" s="1"/>
      <c r="AAC241" s="1"/>
      <c r="AAD241" s="1"/>
      <c r="AAE241" s="1"/>
      <c r="AAF241" s="1"/>
      <c r="AAG241" s="1"/>
      <c r="AAH241" s="1"/>
      <c r="AAI241" s="1"/>
      <c r="AAJ241" s="1"/>
      <c r="AAK241" s="1"/>
      <c r="AAL241" s="1"/>
      <c r="AAM241" s="1"/>
      <c r="AAN241" s="1"/>
      <c r="AAO241" s="1"/>
      <c r="AAP241" s="1"/>
      <c r="AAQ241" s="1"/>
      <c r="AAR241" s="1"/>
      <c r="AAS241" s="1"/>
      <c r="AAT241" s="1"/>
      <c r="AAU241" s="1"/>
      <c r="AAV241" s="1"/>
      <c r="AAW241" s="1"/>
      <c r="AAX241" s="1"/>
      <c r="AAY241" s="1"/>
      <c r="AAZ241" s="1"/>
      <c r="ABA241" s="1"/>
      <c r="ABB241" s="1"/>
      <c r="ABC241" s="1"/>
      <c r="ABD241" s="1"/>
      <c r="ABE241" s="1"/>
      <c r="ABF241" s="1"/>
      <c r="ABG241" s="1"/>
      <c r="ABH241" s="1"/>
      <c r="ABI241" s="1"/>
      <c r="ABJ241" s="1"/>
      <c r="ABK241" s="1"/>
      <c r="ABL241" s="1"/>
      <c r="ABM241" s="1"/>
      <c r="ABN241" s="1"/>
      <c r="ABO241" s="1"/>
      <c r="ABP241" s="1"/>
      <c r="ABQ241" s="1"/>
      <c r="ABR241" s="1"/>
      <c r="ABS241" s="1"/>
      <c r="ABT241" s="1"/>
      <c r="ABU241" s="1"/>
      <c r="ABV241" s="1"/>
      <c r="ABW241" s="1"/>
      <c r="ABX241" s="1"/>
      <c r="ABY241" s="1"/>
      <c r="ABZ241" s="1"/>
      <c r="ACA241" s="1"/>
      <c r="ACB241" s="1"/>
      <c r="ACC241" s="1"/>
      <c r="ACD241" s="1"/>
      <c r="ACE241" s="1"/>
      <c r="ACF241" s="1"/>
      <c r="ACG241" s="1"/>
      <c r="ACH241" s="1"/>
      <c r="ACI241" s="1"/>
      <c r="ACJ241" s="1"/>
      <c r="ACK241" s="1"/>
      <c r="ACL241" s="1"/>
      <c r="ACM241" s="1"/>
      <c r="ACN241" s="1"/>
      <c r="ACO241" s="1"/>
      <c r="ACP241" s="1"/>
      <c r="ACQ241" s="1"/>
      <c r="ACR241" s="1"/>
      <c r="ACS241" s="1"/>
      <c r="ACT241" s="1"/>
      <c r="ACU241" s="1"/>
      <c r="ACV241" s="1"/>
      <c r="ACW241" s="1"/>
      <c r="ACX241" s="1"/>
      <c r="ACY241" s="1"/>
      <c r="ACZ241" s="1"/>
      <c r="ADA241" s="1"/>
    </row>
    <row r="242" spans="1:781" s="76" customFormat="1" ht="24" x14ac:dyDescent="0.3">
      <c r="A242" s="40">
        <v>4</v>
      </c>
      <c r="B242" s="21" t="s">
        <v>738</v>
      </c>
      <c r="C242" s="22" t="s">
        <v>52</v>
      </c>
      <c r="D242" s="23"/>
      <c r="E242" s="23"/>
      <c r="F242" s="23"/>
      <c r="G242" s="74"/>
      <c r="H242" s="23">
        <v>3</v>
      </c>
      <c r="I242" s="23" t="s">
        <v>235</v>
      </c>
      <c r="J242" s="23" t="s">
        <v>235</v>
      </c>
      <c r="K242" s="25">
        <v>1985</v>
      </c>
      <c r="L242" s="86">
        <v>1985</v>
      </c>
      <c r="M242" s="27">
        <v>2500000</v>
      </c>
      <c r="N242" s="28">
        <v>2.5</v>
      </c>
      <c r="O242" s="28"/>
      <c r="P242" s="29" t="s">
        <v>739</v>
      </c>
      <c r="Q242" s="30" t="s">
        <v>740</v>
      </c>
      <c r="R242" s="97" t="s">
        <v>424</v>
      </c>
      <c r="S242" s="32" t="str">
        <f t="shared" si="53"/>
        <v>Coal</v>
      </c>
      <c r="T242" s="33"/>
      <c r="U242" s="33"/>
      <c r="V242" s="33"/>
      <c r="W242" s="33"/>
      <c r="X242" s="33"/>
      <c r="Y242" s="33"/>
      <c r="Z242" s="33"/>
      <c r="AA242" s="1"/>
      <c r="AB242" s="34">
        <f t="shared" si="52"/>
        <v>1.318111431031401</v>
      </c>
      <c r="AC242" s="34">
        <f t="shared" si="54"/>
        <v>6.4102564102564097E-2</v>
      </c>
      <c r="AD242" s="34">
        <f t="shared" si="55"/>
        <v>0</v>
      </c>
      <c r="AE242" s="34">
        <f t="shared" si="60"/>
        <v>1.3822139951339651</v>
      </c>
      <c r="AF242" s="35"/>
      <c r="AG242" s="35">
        <f t="shared" si="57"/>
        <v>0</v>
      </c>
      <c r="AH242" s="35">
        <f t="shared" si="58"/>
        <v>0</v>
      </c>
      <c r="AI242" s="35">
        <f t="shared" si="59"/>
        <v>0</v>
      </c>
      <c r="AK242" s="1"/>
      <c r="AL242" s="1"/>
      <c r="AM242" s="1"/>
      <c r="AN242" s="1"/>
      <c r="AO242" s="1"/>
      <c r="AP242" s="1"/>
      <c r="AQ242" s="1"/>
      <c r="AR242" s="1"/>
      <c r="AS242" s="1"/>
      <c r="AT242" s="1"/>
      <c r="AU242" s="1"/>
      <c r="AV242" s="1"/>
      <c r="AW242" s="1"/>
      <c r="AX242" s="1"/>
      <c r="AY242" s="1"/>
      <c r="AZ242" s="1"/>
      <c r="BA242" s="1"/>
      <c r="BB242" s="1"/>
      <c r="BC242" s="1"/>
      <c r="BD242" s="1"/>
      <c r="BE242" s="1"/>
      <c r="BF242" s="1"/>
      <c r="BG242" s="1"/>
      <c r="BH242" s="1"/>
      <c r="BI242" s="1"/>
      <c r="BJ242" s="1"/>
      <c r="BK242" s="1"/>
      <c r="BL242" s="1"/>
      <c r="BM242" s="1"/>
      <c r="BN242" s="1"/>
      <c r="BO242" s="1"/>
      <c r="BP242" s="1"/>
      <c r="BQ242" s="1"/>
      <c r="BR242" s="1"/>
      <c r="BS242" s="1"/>
      <c r="BT242" s="1"/>
      <c r="BU242" s="1"/>
      <c r="BV242" s="1"/>
      <c r="BW242" s="1"/>
      <c r="BX242" s="1"/>
      <c r="BY242" s="1"/>
      <c r="BZ242" s="1"/>
      <c r="CA242" s="1"/>
      <c r="CB242" s="1"/>
      <c r="CC242" s="1"/>
      <c r="CD242" s="1"/>
      <c r="CE242" s="1"/>
      <c r="CF242" s="1"/>
      <c r="CG242" s="1"/>
      <c r="CH242" s="1"/>
      <c r="CI242" s="1"/>
      <c r="CJ242" s="1"/>
      <c r="CK242" s="1"/>
      <c r="CL242" s="1"/>
      <c r="CM242" s="1"/>
      <c r="CN242" s="1"/>
      <c r="CO242" s="1"/>
      <c r="CP242" s="1"/>
      <c r="CQ242" s="1"/>
      <c r="CR242" s="1"/>
      <c r="CS242" s="1"/>
      <c r="CT242" s="1"/>
      <c r="CU242" s="1"/>
      <c r="CV242" s="1"/>
      <c r="CW242" s="1"/>
      <c r="CX242" s="1"/>
      <c r="CY242" s="1"/>
      <c r="CZ242" s="1"/>
      <c r="DA242" s="1"/>
      <c r="DB242" s="1"/>
      <c r="DC242" s="1"/>
      <c r="DD242" s="1"/>
      <c r="DE242" s="1"/>
      <c r="DF242" s="1"/>
      <c r="DG242" s="1"/>
      <c r="DH242" s="1"/>
      <c r="DI242" s="1"/>
      <c r="DJ242" s="1"/>
      <c r="DK242" s="1"/>
      <c r="DL242" s="1"/>
      <c r="DM242" s="1"/>
      <c r="DN242" s="1"/>
      <c r="DO242" s="1"/>
      <c r="DP242" s="1"/>
      <c r="DQ242" s="1"/>
      <c r="DR242" s="1"/>
      <c r="DS242" s="1"/>
      <c r="DT242" s="1"/>
      <c r="DU242" s="1"/>
      <c r="DV242" s="1"/>
      <c r="DW242" s="1"/>
      <c r="DX242" s="1"/>
      <c r="DY242" s="1"/>
      <c r="DZ242" s="1"/>
      <c r="EA242" s="1"/>
      <c r="EB242" s="1"/>
      <c r="EC242" s="1"/>
      <c r="ED242" s="1"/>
      <c r="EE242" s="1"/>
      <c r="EF242" s="1"/>
      <c r="EG242" s="1"/>
      <c r="EH242" s="1"/>
      <c r="EI242" s="1"/>
      <c r="EJ242" s="1"/>
      <c r="EK242" s="1"/>
      <c r="EL242" s="1"/>
      <c r="EM242" s="1"/>
      <c r="EN242" s="1"/>
      <c r="EO242" s="1"/>
      <c r="EP242" s="1"/>
      <c r="EQ242" s="1"/>
      <c r="ER242" s="1"/>
      <c r="ES242" s="1"/>
      <c r="ET242" s="1"/>
      <c r="EU242" s="1"/>
      <c r="EV242" s="1"/>
      <c r="EW242" s="1"/>
      <c r="EX242" s="1"/>
      <c r="EY242" s="1"/>
      <c r="EZ242" s="1"/>
      <c r="FA242" s="1"/>
      <c r="FB242" s="1"/>
      <c r="FC242" s="1"/>
      <c r="FD242" s="1"/>
      <c r="FE242" s="1"/>
      <c r="FF242" s="1"/>
      <c r="FG242" s="1"/>
      <c r="FH242" s="1"/>
      <c r="FI242" s="1"/>
      <c r="FJ242" s="1"/>
      <c r="FK242" s="1"/>
      <c r="FL242" s="1"/>
      <c r="FM242" s="1"/>
      <c r="FN242" s="1"/>
      <c r="FO242" s="1"/>
      <c r="FP242" s="1"/>
      <c r="FQ242" s="1"/>
      <c r="FR242" s="1"/>
      <c r="FS242" s="1"/>
      <c r="FT242" s="1"/>
      <c r="FU242" s="1"/>
      <c r="FV242" s="1"/>
      <c r="FW242" s="1"/>
      <c r="FX242" s="1"/>
      <c r="FY242" s="1"/>
      <c r="FZ242" s="1"/>
      <c r="GA242" s="1"/>
      <c r="GB242" s="1"/>
      <c r="GC242" s="1"/>
      <c r="GD242" s="1"/>
      <c r="GE242" s="1"/>
      <c r="GF242" s="1"/>
      <c r="GG242" s="1"/>
      <c r="GH242" s="1"/>
      <c r="GI242" s="1"/>
      <c r="GJ242" s="1"/>
      <c r="GK242" s="1"/>
      <c r="GL242" s="1"/>
      <c r="GM242" s="1"/>
      <c r="GN242" s="1"/>
      <c r="GO242" s="1"/>
      <c r="GP242" s="1"/>
      <c r="GQ242" s="1"/>
      <c r="GR242" s="1"/>
      <c r="GS242" s="1"/>
      <c r="GT242" s="1"/>
      <c r="GU242" s="1"/>
      <c r="GV242" s="1"/>
      <c r="GW242" s="1"/>
      <c r="GX242" s="1"/>
      <c r="GY242" s="1"/>
      <c r="GZ242" s="1"/>
      <c r="HA242" s="1"/>
      <c r="HB242" s="1"/>
      <c r="HC242" s="1"/>
      <c r="HD242" s="1"/>
      <c r="HE242" s="1"/>
      <c r="HF242" s="1"/>
      <c r="HG242" s="1"/>
      <c r="HH242" s="1"/>
      <c r="HI242" s="1"/>
      <c r="HJ242" s="1"/>
      <c r="HK242" s="1"/>
      <c r="HL242" s="1"/>
      <c r="HM242" s="1"/>
      <c r="HN242" s="1"/>
      <c r="HO242" s="1"/>
      <c r="HP242" s="1"/>
      <c r="HQ242" s="1"/>
      <c r="HR242" s="1"/>
      <c r="HS242" s="1"/>
      <c r="HT242" s="1"/>
      <c r="HU242" s="1"/>
      <c r="HV242" s="1"/>
      <c r="HW242" s="1"/>
      <c r="HX242" s="1"/>
      <c r="HY242" s="1"/>
      <c r="HZ242" s="1"/>
      <c r="IA242" s="1"/>
      <c r="IB242" s="1"/>
      <c r="IC242" s="1"/>
      <c r="ID242" s="1"/>
      <c r="IE242" s="1"/>
      <c r="IF242" s="1"/>
      <c r="IG242" s="1"/>
      <c r="IH242" s="1"/>
      <c r="II242" s="1"/>
      <c r="IJ242" s="1"/>
      <c r="IK242" s="1"/>
      <c r="IL242" s="1"/>
      <c r="IM242" s="1"/>
      <c r="IN242" s="1"/>
      <c r="IO242" s="1"/>
      <c r="IP242" s="1"/>
      <c r="IQ242" s="1"/>
      <c r="IR242" s="1"/>
      <c r="IS242" s="1"/>
      <c r="IT242" s="1"/>
      <c r="IU242" s="1"/>
      <c r="IV242" s="1"/>
      <c r="IW242" s="1"/>
      <c r="IX242" s="1"/>
      <c r="IY242" s="1"/>
      <c r="IZ242" s="1"/>
      <c r="JA242" s="1"/>
      <c r="JB242" s="1"/>
      <c r="JC242" s="1"/>
      <c r="JD242" s="1"/>
      <c r="JE242" s="1"/>
      <c r="JF242" s="1"/>
      <c r="JG242" s="1"/>
      <c r="JH242" s="1"/>
      <c r="JI242" s="1"/>
      <c r="JJ242" s="1"/>
      <c r="JK242" s="1"/>
      <c r="JL242" s="1"/>
      <c r="JM242" s="1"/>
      <c r="JN242" s="1"/>
      <c r="JO242" s="1"/>
      <c r="JP242" s="1"/>
      <c r="JQ242" s="1"/>
      <c r="JR242" s="1"/>
      <c r="JS242" s="1"/>
      <c r="JT242" s="1"/>
      <c r="JU242" s="1"/>
      <c r="JV242" s="1"/>
      <c r="JW242" s="1"/>
      <c r="JX242" s="1"/>
      <c r="JY242" s="1"/>
      <c r="JZ242" s="1"/>
      <c r="KA242" s="1"/>
      <c r="KB242" s="1"/>
      <c r="KC242" s="1"/>
      <c r="KD242" s="1"/>
      <c r="KE242" s="1"/>
      <c r="KF242" s="1"/>
      <c r="KG242" s="1"/>
      <c r="KH242" s="1"/>
      <c r="KI242" s="1"/>
      <c r="KJ242" s="1"/>
      <c r="KK242" s="1"/>
      <c r="KL242" s="1"/>
      <c r="KM242" s="1"/>
      <c r="KN242" s="1"/>
      <c r="KO242" s="1"/>
      <c r="KP242" s="1"/>
      <c r="KQ242" s="1"/>
      <c r="KR242" s="1"/>
      <c r="KS242" s="1"/>
      <c r="KT242" s="1"/>
      <c r="KU242" s="1"/>
      <c r="KV242" s="1"/>
      <c r="KW242" s="1"/>
      <c r="KX242" s="1"/>
      <c r="KY242" s="1"/>
      <c r="KZ242" s="1"/>
      <c r="LA242" s="1"/>
      <c r="LB242" s="1"/>
      <c r="LC242" s="1"/>
      <c r="LD242" s="1"/>
      <c r="LE242" s="1"/>
      <c r="LF242" s="1"/>
      <c r="LG242" s="1"/>
      <c r="LH242" s="1"/>
      <c r="LI242" s="1"/>
      <c r="LJ242" s="1"/>
      <c r="LK242" s="1"/>
      <c r="LL242" s="1"/>
      <c r="LM242" s="1"/>
      <c r="LN242" s="1"/>
      <c r="LO242" s="1"/>
      <c r="LP242" s="1"/>
      <c r="LQ242" s="1"/>
      <c r="LR242" s="1"/>
      <c r="LS242" s="1"/>
      <c r="LT242" s="1"/>
      <c r="LU242" s="1"/>
      <c r="LV242" s="1"/>
      <c r="LW242" s="1"/>
      <c r="LX242" s="1"/>
      <c r="LY242" s="1"/>
      <c r="LZ242" s="1"/>
      <c r="MA242" s="1"/>
      <c r="MB242" s="1"/>
      <c r="MC242" s="1"/>
      <c r="MD242" s="1"/>
      <c r="ME242" s="1"/>
      <c r="MF242" s="1"/>
      <c r="MG242" s="1"/>
      <c r="MH242" s="1"/>
      <c r="MI242" s="1"/>
      <c r="MJ242" s="1"/>
      <c r="MK242" s="1"/>
      <c r="ML242" s="1"/>
      <c r="MM242" s="1"/>
      <c r="MN242" s="1"/>
      <c r="MO242" s="1"/>
      <c r="MP242" s="1"/>
      <c r="MQ242" s="1"/>
      <c r="MR242" s="1"/>
      <c r="MS242" s="1"/>
      <c r="MT242" s="1"/>
      <c r="MU242" s="1"/>
      <c r="MV242" s="1"/>
      <c r="MW242" s="1"/>
      <c r="MX242" s="1"/>
      <c r="MY242" s="1"/>
      <c r="MZ242" s="1"/>
      <c r="NA242" s="1"/>
      <c r="NB242" s="1"/>
      <c r="NC242" s="1"/>
      <c r="ND242" s="1"/>
      <c r="NE242" s="1"/>
      <c r="NF242" s="1"/>
      <c r="NG242" s="1"/>
      <c r="NH242" s="1"/>
      <c r="NI242" s="1"/>
      <c r="NJ242" s="1"/>
      <c r="NK242" s="1"/>
      <c r="NL242" s="1"/>
      <c r="NM242" s="1"/>
      <c r="NN242" s="1"/>
      <c r="NO242" s="1"/>
      <c r="NP242" s="1"/>
      <c r="NQ242" s="1"/>
      <c r="NR242" s="1"/>
      <c r="NS242" s="1"/>
      <c r="NT242" s="1"/>
      <c r="NU242" s="1"/>
      <c r="NV242" s="1"/>
      <c r="NW242" s="1"/>
      <c r="NX242" s="1"/>
      <c r="NY242" s="1"/>
      <c r="NZ242" s="1"/>
      <c r="OA242" s="1"/>
      <c r="OB242" s="1"/>
      <c r="OC242" s="1"/>
      <c r="OD242" s="1"/>
      <c r="OE242" s="1"/>
      <c r="OF242" s="1"/>
      <c r="OG242" s="1"/>
      <c r="OH242" s="1"/>
      <c r="OI242" s="1"/>
      <c r="OJ242" s="1"/>
      <c r="OK242" s="1"/>
      <c r="OL242" s="1"/>
      <c r="OM242" s="1"/>
      <c r="ON242" s="1"/>
      <c r="OO242" s="1"/>
      <c r="OP242" s="1"/>
      <c r="OQ242" s="1"/>
      <c r="OR242" s="1"/>
      <c r="OS242" s="1"/>
      <c r="OT242" s="1"/>
      <c r="OU242" s="1"/>
      <c r="OV242" s="1"/>
      <c r="OW242" s="1"/>
      <c r="OX242" s="1"/>
      <c r="OY242" s="1"/>
      <c r="OZ242" s="1"/>
      <c r="PA242" s="1"/>
      <c r="PB242" s="1"/>
      <c r="PC242" s="1"/>
      <c r="PD242" s="1"/>
      <c r="PE242" s="1"/>
      <c r="PF242" s="1"/>
      <c r="PG242" s="1"/>
      <c r="PH242" s="1"/>
      <c r="PI242" s="1"/>
      <c r="PJ242" s="1"/>
      <c r="PK242" s="1"/>
      <c r="PL242" s="1"/>
      <c r="PM242" s="1"/>
      <c r="PN242" s="1"/>
      <c r="PO242" s="1"/>
      <c r="PP242" s="1"/>
      <c r="PQ242" s="1"/>
      <c r="PR242" s="1"/>
      <c r="PS242" s="1"/>
      <c r="PT242" s="1"/>
      <c r="PU242" s="1"/>
      <c r="PV242" s="1"/>
      <c r="PW242" s="1"/>
      <c r="PX242" s="1"/>
      <c r="PY242" s="1"/>
      <c r="PZ242" s="1"/>
      <c r="QA242" s="1"/>
      <c r="QB242" s="1"/>
      <c r="QC242" s="1"/>
      <c r="QD242" s="1"/>
      <c r="QE242" s="1"/>
      <c r="QF242" s="1"/>
      <c r="QG242" s="1"/>
      <c r="QH242" s="1"/>
      <c r="QI242" s="1"/>
      <c r="QJ242" s="1"/>
      <c r="QK242" s="1"/>
      <c r="QL242" s="1"/>
      <c r="QM242" s="1"/>
      <c r="QN242" s="1"/>
      <c r="QO242" s="1"/>
      <c r="QP242" s="1"/>
      <c r="QQ242" s="1"/>
      <c r="QR242" s="1"/>
      <c r="QS242" s="1"/>
      <c r="QT242" s="1"/>
      <c r="QU242" s="1"/>
      <c r="QV242" s="1"/>
      <c r="QW242" s="1"/>
      <c r="QX242" s="1"/>
      <c r="QY242" s="1"/>
      <c r="QZ242" s="1"/>
      <c r="RA242" s="1"/>
      <c r="RB242" s="1"/>
      <c r="RC242" s="1"/>
      <c r="RD242" s="1"/>
      <c r="RE242" s="1"/>
      <c r="RF242" s="1"/>
      <c r="RG242" s="1"/>
      <c r="RH242" s="1"/>
      <c r="RI242" s="1"/>
      <c r="RJ242" s="1"/>
      <c r="RK242" s="1"/>
      <c r="RL242" s="1"/>
      <c r="RM242" s="1"/>
      <c r="RN242" s="1"/>
      <c r="RO242" s="1"/>
      <c r="RP242" s="1"/>
      <c r="RQ242" s="1"/>
      <c r="RR242" s="1"/>
      <c r="RS242" s="1"/>
      <c r="RT242" s="1"/>
      <c r="RU242" s="1"/>
      <c r="RV242" s="1"/>
      <c r="RW242" s="1"/>
      <c r="RX242" s="1"/>
      <c r="RY242" s="1"/>
      <c r="RZ242" s="1"/>
      <c r="SA242" s="1"/>
      <c r="SB242" s="1"/>
      <c r="SC242" s="1"/>
      <c r="SD242" s="1"/>
      <c r="SE242" s="1"/>
      <c r="SF242" s="1"/>
      <c r="SG242" s="1"/>
      <c r="SH242" s="1"/>
      <c r="SI242" s="1"/>
      <c r="SJ242" s="1"/>
      <c r="SK242" s="1"/>
      <c r="SL242" s="1"/>
      <c r="SM242" s="1"/>
      <c r="SN242" s="1"/>
      <c r="SO242" s="1"/>
      <c r="SP242" s="1"/>
      <c r="SQ242" s="1"/>
      <c r="SR242" s="1"/>
      <c r="SS242" s="1"/>
      <c r="ST242" s="1"/>
      <c r="SU242" s="1"/>
      <c r="SV242" s="1"/>
      <c r="SW242" s="1"/>
      <c r="SX242" s="1"/>
      <c r="SY242" s="1"/>
      <c r="SZ242" s="1"/>
      <c r="TA242" s="1"/>
      <c r="TB242" s="1"/>
      <c r="TC242" s="1"/>
      <c r="TD242" s="1"/>
      <c r="TE242" s="1"/>
      <c r="TF242" s="1"/>
      <c r="TG242" s="1"/>
      <c r="TH242" s="1"/>
      <c r="TI242" s="1"/>
      <c r="TJ242" s="1"/>
      <c r="TK242" s="1"/>
      <c r="TL242" s="1"/>
      <c r="TM242" s="1"/>
      <c r="TN242" s="1"/>
      <c r="TO242" s="1"/>
      <c r="TP242" s="1"/>
      <c r="TQ242" s="1"/>
      <c r="TR242" s="1"/>
      <c r="TS242" s="1"/>
      <c r="TT242" s="1"/>
      <c r="TU242" s="1"/>
      <c r="TV242" s="1"/>
      <c r="TW242" s="1"/>
      <c r="TX242" s="1"/>
      <c r="TY242" s="1"/>
      <c r="TZ242" s="1"/>
      <c r="UA242" s="1"/>
      <c r="UB242" s="1"/>
      <c r="UC242" s="1"/>
      <c r="UD242" s="1"/>
      <c r="UE242" s="1"/>
      <c r="UF242" s="1"/>
      <c r="UG242" s="1"/>
      <c r="UH242" s="1"/>
      <c r="UI242" s="1"/>
      <c r="UJ242" s="1"/>
      <c r="UK242" s="1"/>
      <c r="UL242" s="1"/>
      <c r="UM242" s="1"/>
      <c r="UN242" s="1"/>
      <c r="UO242" s="1"/>
      <c r="UP242" s="1"/>
      <c r="UQ242" s="1"/>
      <c r="UR242" s="1"/>
      <c r="US242" s="1"/>
      <c r="UT242" s="1"/>
      <c r="UU242" s="1"/>
      <c r="UV242" s="1"/>
      <c r="UW242" s="1"/>
      <c r="UX242" s="1"/>
      <c r="UY242" s="1"/>
      <c r="UZ242" s="1"/>
      <c r="VA242" s="1"/>
      <c r="VB242" s="1"/>
      <c r="VC242" s="1"/>
      <c r="VD242" s="1"/>
      <c r="VE242" s="1"/>
      <c r="VF242" s="1"/>
      <c r="VG242" s="1"/>
      <c r="VH242" s="1"/>
      <c r="VI242" s="1"/>
      <c r="VJ242" s="1"/>
      <c r="VK242" s="1"/>
      <c r="VL242" s="1"/>
      <c r="VM242" s="1"/>
      <c r="VN242" s="1"/>
      <c r="VO242" s="1"/>
      <c r="VP242" s="1"/>
      <c r="VQ242" s="1"/>
      <c r="VR242" s="1"/>
      <c r="VS242" s="1"/>
      <c r="VT242" s="1"/>
      <c r="VU242" s="1"/>
      <c r="VV242" s="1"/>
      <c r="VW242" s="1"/>
      <c r="VX242" s="1"/>
      <c r="VY242" s="1"/>
      <c r="VZ242" s="1"/>
      <c r="WA242" s="1"/>
      <c r="WB242" s="1"/>
      <c r="WC242" s="1"/>
      <c r="WD242" s="1"/>
      <c r="WE242" s="1"/>
      <c r="WF242" s="1"/>
      <c r="WG242" s="1"/>
      <c r="WH242" s="1"/>
      <c r="WI242" s="1"/>
      <c r="WJ242" s="1"/>
      <c r="WK242" s="1"/>
      <c r="WL242" s="1"/>
      <c r="WM242" s="1"/>
      <c r="WN242" s="1"/>
      <c r="WO242" s="1"/>
      <c r="WP242" s="1"/>
      <c r="WQ242" s="1"/>
      <c r="WR242" s="1"/>
      <c r="WS242" s="1"/>
      <c r="WT242" s="1"/>
      <c r="WU242" s="1"/>
      <c r="WV242" s="1"/>
      <c r="WW242" s="1"/>
      <c r="WX242" s="1"/>
      <c r="WY242" s="1"/>
      <c r="WZ242" s="1"/>
      <c r="XA242" s="1"/>
      <c r="XB242" s="1"/>
      <c r="XC242" s="1"/>
      <c r="XD242" s="1"/>
      <c r="XE242" s="1"/>
      <c r="XF242" s="1"/>
      <c r="XG242" s="1"/>
      <c r="XH242" s="1"/>
      <c r="XI242" s="1"/>
      <c r="XJ242" s="1"/>
      <c r="XK242" s="1"/>
      <c r="XL242" s="1"/>
      <c r="XM242" s="1"/>
      <c r="XN242" s="1"/>
      <c r="XO242" s="1"/>
      <c r="XP242" s="1"/>
      <c r="XQ242" s="1"/>
      <c r="XR242" s="1"/>
      <c r="XS242" s="1"/>
      <c r="XT242" s="1"/>
      <c r="XU242" s="1"/>
      <c r="XV242" s="1"/>
      <c r="XW242" s="1"/>
      <c r="XX242" s="1"/>
      <c r="XY242" s="1"/>
      <c r="XZ242" s="1"/>
      <c r="YA242" s="1"/>
      <c r="YB242" s="1"/>
      <c r="YC242" s="1"/>
      <c r="YD242" s="1"/>
      <c r="YE242" s="1"/>
      <c r="YF242" s="1"/>
      <c r="YG242" s="1"/>
      <c r="YH242" s="1"/>
      <c r="YI242" s="1"/>
      <c r="YJ242" s="1"/>
      <c r="YK242" s="1"/>
      <c r="YL242" s="1"/>
      <c r="YM242" s="1"/>
      <c r="YN242" s="1"/>
      <c r="YO242" s="1"/>
      <c r="YP242" s="1"/>
      <c r="YQ242" s="1"/>
      <c r="YR242" s="1"/>
      <c r="YS242" s="1"/>
      <c r="YT242" s="1"/>
      <c r="YU242" s="1"/>
      <c r="YV242" s="1"/>
      <c r="YW242" s="1"/>
      <c r="YX242" s="1"/>
      <c r="YY242" s="1"/>
      <c r="YZ242" s="1"/>
      <c r="ZA242" s="1"/>
      <c r="ZB242" s="1"/>
      <c r="ZC242" s="1"/>
      <c r="ZD242" s="1"/>
      <c r="ZE242" s="1"/>
      <c r="ZF242" s="1"/>
      <c r="ZG242" s="1"/>
      <c r="ZH242" s="1"/>
      <c r="ZI242" s="1"/>
      <c r="ZJ242" s="1"/>
      <c r="ZK242" s="1"/>
      <c r="ZL242" s="1"/>
      <c r="ZM242" s="1"/>
      <c r="ZN242" s="1"/>
      <c r="ZO242" s="1"/>
      <c r="ZP242" s="1"/>
      <c r="ZQ242" s="1"/>
      <c r="ZR242" s="1"/>
      <c r="ZS242" s="1"/>
      <c r="ZT242" s="1"/>
      <c r="ZU242" s="1"/>
      <c r="ZV242" s="1"/>
      <c r="ZW242" s="1"/>
      <c r="ZX242" s="1"/>
      <c r="ZY242" s="1"/>
      <c r="ZZ242" s="1"/>
      <c r="AAA242" s="1"/>
      <c r="AAB242" s="1"/>
      <c r="AAC242" s="1"/>
      <c r="AAD242" s="1"/>
      <c r="AAE242" s="1"/>
      <c r="AAF242" s="1"/>
      <c r="AAG242" s="1"/>
      <c r="AAH242" s="1"/>
      <c r="AAI242" s="1"/>
      <c r="AAJ242" s="1"/>
      <c r="AAK242" s="1"/>
      <c r="AAL242" s="1"/>
      <c r="AAM242" s="1"/>
      <c r="AAN242" s="1"/>
      <c r="AAO242" s="1"/>
      <c r="AAP242" s="1"/>
      <c r="AAQ242" s="1"/>
      <c r="AAR242" s="1"/>
      <c r="AAS242" s="1"/>
      <c r="AAT242" s="1"/>
      <c r="AAU242" s="1"/>
      <c r="AAV242" s="1"/>
      <c r="AAW242" s="1"/>
      <c r="AAX242" s="1"/>
      <c r="AAY242" s="1"/>
      <c r="AAZ242" s="1"/>
      <c r="ABA242" s="1"/>
      <c r="ABB242" s="1"/>
      <c r="ABC242" s="1"/>
      <c r="ABD242" s="1"/>
      <c r="ABE242" s="1"/>
      <c r="ABF242" s="1"/>
      <c r="ABG242" s="1"/>
      <c r="ABH242" s="1"/>
      <c r="ABI242" s="1"/>
      <c r="ABJ242" s="1"/>
      <c r="ABK242" s="1"/>
      <c r="ABL242" s="1"/>
      <c r="ABM242" s="1"/>
      <c r="ABN242" s="1"/>
      <c r="ABO242" s="1"/>
      <c r="ABP242" s="1"/>
      <c r="ABQ242" s="1"/>
      <c r="ABR242" s="1"/>
      <c r="ABS242" s="1"/>
      <c r="ABT242" s="1"/>
      <c r="ABU242" s="1"/>
      <c r="ABV242" s="1"/>
      <c r="ABW242" s="1"/>
      <c r="ABX242" s="1"/>
      <c r="ABY242" s="1"/>
      <c r="ABZ242" s="1"/>
      <c r="ACA242" s="1"/>
      <c r="ACB242" s="1"/>
      <c r="ACC242" s="1"/>
      <c r="ACD242" s="1"/>
      <c r="ACE242" s="1"/>
      <c r="ACF242" s="1"/>
      <c r="ACG242" s="1"/>
      <c r="ACH242" s="1"/>
      <c r="ACI242" s="1"/>
      <c r="ACJ242" s="1"/>
      <c r="ACK242" s="1"/>
      <c r="ACL242" s="1"/>
      <c r="ACM242" s="1"/>
      <c r="ACN242" s="1"/>
      <c r="ACO242" s="1"/>
      <c r="ACP242" s="1"/>
      <c r="ACQ242" s="1"/>
      <c r="ACR242" s="1"/>
      <c r="ACS242" s="1"/>
      <c r="ACT242" s="1"/>
      <c r="ACU242" s="1"/>
      <c r="ACV242" s="1"/>
      <c r="ACW242" s="1"/>
      <c r="ACX242" s="1"/>
      <c r="ACY242" s="1"/>
      <c r="ACZ242" s="1"/>
      <c r="ADA242" s="1"/>
    </row>
    <row r="243" spans="1:781" s="76" customFormat="1" ht="24" x14ac:dyDescent="0.3">
      <c r="A243" s="40">
        <v>3</v>
      </c>
      <c r="B243" s="21" t="s">
        <v>741</v>
      </c>
      <c r="C243" s="22" t="s">
        <v>265</v>
      </c>
      <c r="D243" s="23" t="s">
        <v>426</v>
      </c>
      <c r="E243" s="23" t="s">
        <v>222</v>
      </c>
      <c r="F243" s="23">
        <v>8</v>
      </c>
      <c r="G243" s="74">
        <v>12300000</v>
      </c>
      <c r="H243" s="23">
        <v>1</v>
      </c>
      <c r="I243" s="23" t="s">
        <v>71</v>
      </c>
      <c r="J243" s="23" t="s">
        <v>72</v>
      </c>
      <c r="K243" s="25">
        <v>1984</v>
      </c>
      <c r="L243" s="83">
        <v>30773</v>
      </c>
      <c r="M243" s="27"/>
      <c r="N243" s="28"/>
      <c r="O243" s="28"/>
      <c r="P243" s="29" t="s">
        <v>593</v>
      </c>
      <c r="Q243" s="30" t="s">
        <v>742</v>
      </c>
      <c r="R243" s="97" t="s">
        <v>424</v>
      </c>
      <c r="S243" s="32" t="str">
        <f t="shared" si="53"/>
        <v>P</v>
      </c>
      <c r="T243" s="33"/>
      <c r="U243" s="33"/>
      <c r="V243" s="33"/>
      <c r="W243" s="33"/>
      <c r="X243" s="33"/>
      <c r="Y243" s="33"/>
      <c r="Z243" s="33"/>
      <c r="AA243" s="1"/>
      <c r="AB243" s="34">
        <f t="shared" si="52"/>
        <v>0</v>
      </c>
      <c r="AC243" s="34">
        <f t="shared" si="54"/>
        <v>0</v>
      </c>
      <c r="AD243" s="34">
        <f t="shared" si="55"/>
        <v>0</v>
      </c>
      <c r="AE243" s="34">
        <f t="shared" si="60"/>
        <v>0</v>
      </c>
      <c r="AF243" s="35"/>
      <c r="AG243" s="35">
        <f t="shared" si="57"/>
        <v>0</v>
      </c>
      <c r="AH243" s="35">
        <f t="shared" si="58"/>
        <v>0</v>
      </c>
      <c r="AI243" s="35">
        <f t="shared" si="59"/>
        <v>0</v>
      </c>
      <c r="AK243" s="1"/>
      <c r="AL243" s="1"/>
      <c r="AM243" s="1"/>
      <c r="AN243" s="1"/>
      <c r="AO243" s="1"/>
      <c r="AP243" s="1"/>
      <c r="AQ243" s="1"/>
      <c r="AR243" s="1"/>
      <c r="AS243" s="1"/>
      <c r="AT243" s="1"/>
      <c r="AU243" s="1"/>
      <c r="AV243" s="1"/>
      <c r="AW243" s="1"/>
      <c r="AX243" s="1"/>
      <c r="AY243" s="1"/>
      <c r="AZ243" s="1"/>
      <c r="BA243" s="1"/>
      <c r="BB243" s="1"/>
      <c r="BC243" s="1"/>
      <c r="BD243" s="1"/>
      <c r="BE243" s="1"/>
      <c r="BF243" s="1"/>
      <c r="BG243" s="1"/>
      <c r="BH243" s="1"/>
      <c r="BI243" s="1"/>
      <c r="BJ243" s="1"/>
      <c r="BK243" s="1"/>
      <c r="BL243" s="1"/>
      <c r="BM243" s="1"/>
      <c r="BN243" s="1"/>
      <c r="BO243" s="1"/>
      <c r="BP243" s="1"/>
      <c r="BQ243" s="1"/>
      <c r="BR243" s="1"/>
      <c r="BS243" s="1"/>
      <c r="BT243" s="1"/>
      <c r="BU243" s="1"/>
      <c r="BV243" s="1"/>
      <c r="BW243" s="1"/>
      <c r="BX243" s="1"/>
      <c r="BY243" s="1"/>
      <c r="BZ243" s="1"/>
      <c r="CA243" s="1"/>
      <c r="CB243" s="1"/>
      <c r="CC243" s="1"/>
      <c r="CD243" s="1"/>
      <c r="CE243" s="1"/>
      <c r="CF243" s="1"/>
      <c r="CG243" s="1"/>
      <c r="CH243" s="1"/>
      <c r="CI243" s="1"/>
      <c r="CJ243" s="1"/>
      <c r="CK243" s="1"/>
      <c r="CL243" s="1"/>
      <c r="CM243" s="1"/>
      <c r="CN243" s="1"/>
      <c r="CO243" s="1"/>
      <c r="CP243" s="1"/>
      <c r="CQ243" s="1"/>
      <c r="CR243" s="1"/>
      <c r="CS243" s="1"/>
      <c r="CT243" s="1"/>
      <c r="CU243" s="1"/>
      <c r="CV243" s="1"/>
      <c r="CW243" s="1"/>
      <c r="CX243" s="1"/>
      <c r="CY243" s="1"/>
      <c r="CZ243" s="1"/>
      <c r="DA243" s="1"/>
      <c r="DB243" s="1"/>
      <c r="DC243" s="1"/>
      <c r="DD243" s="1"/>
      <c r="DE243" s="1"/>
      <c r="DF243" s="1"/>
      <c r="DG243" s="1"/>
      <c r="DH243" s="1"/>
      <c r="DI243" s="1"/>
      <c r="DJ243" s="1"/>
      <c r="DK243" s="1"/>
      <c r="DL243" s="1"/>
      <c r="DM243" s="1"/>
      <c r="DN243" s="1"/>
      <c r="DO243" s="1"/>
      <c r="DP243" s="1"/>
      <c r="DQ243" s="1"/>
      <c r="DR243" s="1"/>
      <c r="DS243" s="1"/>
      <c r="DT243" s="1"/>
      <c r="DU243" s="1"/>
      <c r="DV243" s="1"/>
      <c r="DW243" s="1"/>
      <c r="DX243" s="1"/>
      <c r="DY243" s="1"/>
      <c r="DZ243" s="1"/>
      <c r="EA243" s="1"/>
      <c r="EB243" s="1"/>
      <c r="EC243" s="1"/>
      <c r="ED243" s="1"/>
      <c r="EE243" s="1"/>
      <c r="EF243" s="1"/>
      <c r="EG243" s="1"/>
      <c r="EH243" s="1"/>
      <c r="EI243" s="1"/>
      <c r="EJ243" s="1"/>
      <c r="EK243" s="1"/>
      <c r="EL243" s="1"/>
      <c r="EM243" s="1"/>
      <c r="EN243" s="1"/>
      <c r="EO243" s="1"/>
      <c r="EP243" s="1"/>
      <c r="EQ243" s="1"/>
      <c r="ER243" s="1"/>
      <c r="ES243" s="1"/>
      <c r="ET243" s="1"/>
      <c r="EU243" s="1"/>
      <c r="EV243" s="1"/>
      <c r="EW243" s="1"/>
      <c r="EX243" s="1"/>
      <c r="EY243" s="1"/>
      <c r="EZ243" s="1"/>
      <c r="FA243" s="1"/>
      <c r="FB243" s="1"/>
      <c r="FC243" s="1"/>
      <c r="FD243" s="1"/>
      <c r="FE243" s="1"/>
      <c r="FF243" s="1"/>
      <c r="FG243" s="1"/>
      <c r="FH243" s="1"/>
      <c r="FI243" s="1"/>
      <c r="FJ243" s="1"/>
      <c r="FK243" s="1"/>
      <c r="FL243" s="1"/>
      <c r="FM243" s="1"/>
      <c r="FN243" s="1"/>
      <c r="FO243" s="1"/>
      <c r="FP243" s="1"/>
      <c r="FQ243" s="1"/>
      <c r="FR243" s="1"/>
      <c r="FS243" s="1"/>
      <c r="FT243" s="1"/>
      <c r="FU243" s="1"/>
      <c r="FV243" s="1"/>
      <c r="FW243" s="1"/>
      <c r="FX243" s="1"/>
      <c r="FY243" s="1"/>
      <c r="FZ243" s="1"/>
      <c r="GA243" s="1"/>
      <c r="GB243" s="1"/>
      <c r="GC243" s="1"/>
      <c r="GD243" s="1"/>
      <c r="GE243" s="1"/>
      <c r="GF243" s="1"/>
      <c r="GG243" s="1"/>
      <c r="GH243" s="1"/>
      <c r="GI243" s="1"/>
      <c r="GJ243" s="1"/>
      <c r="GK243" s="1"/>
      <c r="GL243" s="1"/>
      <c r="GM243" s="1"/>
      <c r="GN243" s="1"/>
      <c r="GO243" s="1"/>
      <c r="GP243" s="1"/>
      <c r="GQ243" s="1"/>
      <c r="GR243" s="1"/>
      <c r="GS243" s="1"/>
      <c r="GT243" s="1"/>
      <c r="GU243" s="1"/>
      <c r="GV243" s="1"/>
      <c r="GW243" s="1"/>
      <c r="GX243" s="1"/>
      <c r="GY243" s="1"/>
      <c r="GZ243" s="1"/>
      <c r="HA243" s="1"/>
      <c r="HB243" s="1"/>
      <c r="HC243" s="1"/>
      <c r="HD243" s="1"/>
      <c r="HE243" s="1"/>
      <c r="HF243" s="1"/>
      <c r="HG243" s="1"/>
      <c r="HH243" s="1"/>
      <c r="HI243" s="1"/>
      <c r="HJ243" s="1"/>
      <c r="HK243" s="1"/>
      <c r="HL243" s="1"/>
      <c r="HM243" s="1"/>
      <c r="HN243" s="1"/>
      <c r="HO243" s="1"/>
      <c r="HP243" s="1"/>
      <c r="HQ243" s="1"/>
      <c r="HR243" s="1"/>
      <c r="HS243" s="1"/>
      <c r="HT243" s="1"/>
      <c r="HU243" s="1"/>
      <c r="HV243" s="1"/>
      <c r="HW243" s="1"/>
      <c r="HX243" s="1"/>
      <c r="HY243" s="1"/>
      <c r="HZ243" s="1"/>
      <c r="IA243" s="1"/>
      <c r="IB243" s="1"/>
      <c r="IC243" s="1"/>
      <c r="ID243" s="1"/>
      <c r="IE243" s="1"/>
      <c r="IF243" s="1"/>
      <c r="IG243" s="1"/>
      <c r="IH243" s="1"/>
      <c r="II243" s="1"/>
      <c r="IJ243" s="1"/>
      <c r="IK243" s="1"/>
      <c r="IL243" s="1"/>
      <c r="IM243" s="1"/>
      <c r="IN243" s="1"/>
      <c r="IO243" s="1"/>
      <c r="IP243" s="1"/>
      <c r="IQ243" s="1"/>
      <c r="IR243" s="1"/>
      <c r="IS243" s="1"/>
      <c r="IT243" s="1"/>
      <c r="IU243" s="1"/>
      <c r="IV243" s="1"/>
      <c r="IW243" s="1"/>
      <c r="IX243" s="1"/>
      <c r="IY243" s="1"/>
      <c r="IZ243" s="1"/>
      <c r="JA243" s="1"/>
      <c r="JB243" s="1"/>
      <c r="JC243" s="1"/>
      <c r="JD243" s="1"/>
      <c r="JE243" s="1"/>
      <c r="JF243" s="1"/>
      <c r="JG243" s="1"/>
      <c r="JH243" s="1"/>
      <c r="JI243" s="1"/>
      <c r="JJ243" s="1"/>
      <c r="JK243" s="1"/>
      <c r="JL243" s="1"/>
      <c r="JM243" s="1"/>
      <c r="JN243" s="1"/>
      <c r="JO243" s="1"/>
      <c r="JP243" s="1"/>
      <c r="JQ243" s="1"/>
      <c r="JR243" s="1"/>
      <c r="JS243" s="1"/>
      <c r="JT243" s="1"/>
      <c r="JU243" s="1"/>
      <c r="JV243" s="1"/>
      <c r="JW243" s="1"/>
      <c r="JX243" s="1"/>
      <c r="JY243" s="1"/>
      <c r="JZ243" s="1"/>
      <c r="KA243" s="1"/>
      <c r="KB243" s="1"/>
      <c r="KC243" s="1"/>
      <c r="KD243" s="1"/>
      <c r="KE243" s="1"/>
      <c r="KF243" s="1"/>
      <c r="KG243" s="1"/>
      <c r="KH243" s="1"/>
      <c r="KI243" s="1"/>
      <c r="KJ243" s="1"/>
      <c r="KK243" s="1"/>
      <c r="KL243" s="1"/>
      <c r="KM243" s="1"/>
      <c r="KN243" s="1"/>
      <c r="KO243" s="1"/>
      <c r="KP243" s="1"/>
      <c r="KQ243" s="1"/>
      <c r="KR243" s="1"/>
      <c r="KS243" s="1"/>
      <c r="KT243" s="1"/>
      <c r="KU243" s="1"/>
      <c r="KV243" s="1"/>
      <c r="KW243" s="1"/>
      <c r="KX243" s="1"/>
      <c r="KY243" s="1"/>
      <c r="KZ243" s="1"/>
      <c r="LA243" s="1"/>
      <c r="LB243" s="1"/>
      <c r="LC243" s="1"/>
      <c r="LD243" s="1"/>
      <c r="LE243" s="1"/>
      <c r="LF243" s="1"/>
      <c r="LG243" s="1"/>
      <c r="LH243" s="1"/>
      <c r="LI243" s="1"/>
      <c r="LJ243" s="1"/>
      <c r="LK243" s="1"/>
      <c r="LL243" s="1"/>
      <c r="LM243" s="1"/>
      <c r="LN243" s="1"/>
      <c r="LO243" s="1"/>
      <c r="LP243" s="1"/>
      <c r="LQ243" s="1"/>
      <c r="LR243" s="1"/>
      <c r="LS243" s="1"/>
      <c r="LT243" s="1"/>
      <c r="LU243" s="1"/>
      <c r="LV243" s="1"/>
      <c r="LW243" s="1"/>
      <c r="LX243" s="1"/>
      <c r="LY243" s="1"/>
      <c r="LZ243" s="1"/>
      <c r="MA243" s="1"/>
      <c r="MB243" s="1"/>
      <c r="MC243" s="1"/>
      <c r="MD243" s="1"/>
      <c r="ME243" s="1"/>
      <c r="MF243" s="1"/>
      <c r="MG243" s="1"/>
      <c r="MH243" s="1"/>
      <c r="MI243" s="1"/>
      <c r="MJ243" s="1"/>
      <c r="MK243" s="1"/>
      <c r="ML243" s="1"/>
      <c r="MM243" s="1"/>
      <c r="MN243" s="1"/>
      <c r="MO243" s="1"/>
      <c r="MP243" s="1"/>
      <c r="MQ243" s="1"/>
      <c r="MR243" s="1"/>
      <c r="MS243" s="1"/>
      <c r="MT243" s="1"/>
      <c r="MU243" s="1"/>
      <c r="MV243" s="1"/>
      <c r="MW243" s="1"/>
      <c r="MX243" s="1"/>
      <c r="MY243" s="1"/>
      <c r="MZ243" s="1"/>
      <c r="NA243" s="1"/>
      <c r="NB243" s="1"/>
      <c r="NC243" s="1"/>
      <c r="ND243" s="1"/>
      <c r="NE243" s="1"/>
      <c r="NF243" s="1"/>
      <c r="NG243" s="1"/>
      <c r="NH243" s="1"/>
      <c r="NI243" s="1"/>
      <c r="NJ243" s="1"/>
      <c r="NK243" s="1"/>
      <c r="NL243" s="1"/>
      <c r="NM243" s="1"/>
      <c r="NN243" s="1"/>
      <c r="NO243" s="1"/>
      <c r="NP243" s="1"/>
      <c r="NQ243" s="1"/>
      <c r="NR243" s="1"/>
      <c r="NS243" s="1"/>
      <c r="NT243" s="1"/>
      <c r="NU243" s="1"/>
      <c r="NV243" s="1"/>
      <c r="NW243" s="1"/>
      <c r="NX243" s="1"/>
      <c r="NY243" s="1"/>
      <c r="NZ243" s="1"/>
      <c r="OA243" s="1"/>
      <c r="OB243" s="1"/>
      <c r="OC243" s="1"/>
      <c r="OD243" s="1"/>
      <c r="OE243" s="1"/>
      <c r="OF243" s="1"/>
      <c r="OG243" s="1"/>
      <c r="OH243" s="1"/>
      <c r="OI243" s="1"/>
      <c r="OJ243" s="1"/>
      <c r="OK243" s="1"/>
      <c r="OL243" s="1"/>
      <c r="OM243" s="1"/>
      <c r="ON243" s="1"/>
      <c r="OO243" s="1"/>
      <c r="OP243" s="1"/>
      <c r="OQ243" s="1"/>
      <c r="OR243" s="1"/>
      <c r="OS243" s="1"/>
      <c r="OT243" s="1"/>
      <c r="OU243" s="1"/>
      <c r="OV243" s="1"/>
      <c r="OW243" s="1"/>
      <c r="OX243" s="1"/>
      <c r="OY243" s="1"/>
      <c r="OZ243" s="1"/>
      <c r="PA243" s="1"/>
      <c r="PB243" s="1"/>
      <c r="PC243" s="1"/>
      <c r="PD243" s="1"/>
      <c r="PE243" s="1"/>
      <c r="PF243" s="1"/>
      <c r="PG243" s="1"/>
      <c r="PH243" s="1"/>
      <c r="PI243" s="1"/>
      <c r="PJ243" s="1"/>
      <c r="PK243" s="1"/>
      <c r="PL243" s="1"/>
      <c r="PM243" s="1"/>
      <c r="PN243" s="1"/>
      <c r="PO243" s="1"/>
      <c r="PP243" s="1"/>
      <c r="PQ243" s="1"/>
      <c r="PR243" s="1"/>
      <c r="PS243" s="1"/>
      <c r="PT243" s="1"/>
      <c r="PU243" s="1"/>
      <c r="PV243" s="1"/>
      <c r="PW243" s="1"/>
      <c r="PX243" s="1"/>
      <c r="PY243" s="1"/>
      <c r="PZ243" s="1"/>
      <c r="QA243" s="1"/>
      <c r="QB243" s="1"/>
      <c r="QC243" s="1"/>
      <c r="QD243" s="1"/>
      <c r="QE243" s="1"/>
      <c r="QF243" s="1"/>
      <c r="QG243" s="1"/>
      <c r="QH243" s="1"/>
      <c r="QI243" s="1"/>
      <c r="QJ243" s="1"/>
      <c r="QK243" s="1"/>
      <c r="QL243" s="1"/>
      <c r="QM243" s="1"/>
      <c r="QN243" s="1"/>
      <c r="QO243" s="1"/>
      <c r="QP243" s="1"/>
      <c r="QQ243" s="1"/>
      <c r="QR243" s="1"/>
      <c r="QS243" s="1"/>
      <c r="QT243" s="1"/>
      <c r="QU243" s="1"/>
      <c r="QV243" s="1"/>
      <c r="QW243" s="1"/>
      <c r="QX243" s="1"/>
      <c r="QY243" s="1"/>
      <c r="QZ243" s="1"/>
      <c r="RA243" s="1"/>
      <c r="RB243" s="1"/>
      <c r="RC243" s="1"/>
      <c r="RD243" s="1"/>
      <c r="RE243" s="1"/>
      <c r="RF243" s="1"/>
      <c r="RG243" s="1"/>
      <c r="RH243" s="1"/>
      <c r="RI243" s="1"/>
      <c r="RJ243" s="1"/>
      <c r="RK243" s="1"/>
      <c r="RL243" s="1"/>
      <c r="RM243" s="1"/>
      <c r="RN243" s="1"/>
      <c r="RO243" s="1"/>
      <c r="RP243" s="1"/>
      <c r="RQ243" s="1"/>
      <c r="RR243" s="1"/>
      <c r="RS243" s="1"/>
      <c r="RT243" s="1"/>
      <c r="RU243" s="1"/>
      <c r="RV243" s="1"/>
      <c r="RW243" s="1"/>
      <c r="RX243" s="1"/>
      <c r="RY243" s="1"/>
      <c r="RZ243" s="1"/>
      <c r="SA243" s="1"/>
      <c r="SB243" s="1"/>
      <c r="SC243" s="1"/>
      <c r="SD243" s="1"/>
      <c r="SE243" s="1"/>
      <c r="SF243" s="1"/>
      <c r="SG243" s="1"/>
      <c r="SH243" s="1"/>
      <c r="SI243" s="1"/>
      <c r="SJ243" s="1"/>
      <c r="SK243" s="1"/>
      <c r="SL243" s="1"/>
      <c r="SM243" s="1"/>
      <c r="SN243" s="1"/>
      <c r="SO243" s="1"/>
      <c r="SP243" s="1"/>
      <c r="SQ243" s="1"/>
      <c r="SR243" s="1"/>
      <c r="SS243" s="1"/>
      <c r="ST243" s="1"/>
      <c r="SU243" s="1"/>
      <c r="SV243" s="1"/>
      <c r="SW243" s="1"/>
      <c r="SX243" s="1"/>
      <c r="SY243" s="1"/>
      <c r="SZ243" s="1"/>
      <c r="TA243" s="1"/>
      <c r="TB243" s="1"/>
      <c r="TC243" s="1"/>
      <c r="TD243" s="1"/>
      <c r="TE243" s="1"/>
      <c r="TF243" s="1"/>
      <c r="TG243" s="1"/>
      <c r="TH243" s="1"/>
      <c r="TI243" s="1"/>
      <c r="TJ243" s="1"/>
      <c r="TK243" s="1"/>
      <c r="TL243" s="1"/>
      <c r="TM243" s="1"/>
      <c r="TN243" s="1"/>
      <c r="TO243" s="1"/>
      <c r="TP243" s="1"/>
      <c r="TQ243" s="1"/>
      <c r="TR243" s="1"/>
      <c r="TS243" s="1"/>
      <c r="TT243" s="1"/>
      <c r="TU243" s="1"/>
      <c r="TV243" s="1"/>
      <c r="TW243" s="1"/>
      <c r="TX243" s="1"/>
      <c r="TY243" s="1"/>
      <c r="TZ243" s="1"/>
      <c r="UA243" s="1"/>
      <c r="UB243" s="1"/>
      <c r="UC243" s="1"/>
      <c r="UD243" s="1"/>
      <c r="UE243" s="1"/>
      <c r="UF243" s="1"/>
      <c r="UG243" s="1"/>
      <c r="UH243" s="1"/>
      <c r="UI243" s="1"/>
      <c r="UJ243" s="1"/>
      <c r="UK243" s="1"/>
      <c r="UL243" s="1"/>
      <c r="UM243" s="1"/>
      <c r="UN243" s="1"/>
      <c r="UO243" s="1"/>
      <c r="UP243" s="1"/>
      <c r="UQ243" s="1"/>
      <c r="UR243" s="1"/>
      <c r="US243" s="1"/>
      <c r="UT243" s="1"/>
      <c r="UU243" s="1"/>
      <c r="UV243" s="1"/>
      <c r="UW243" s="1"/>
      <c r="UX243" s="1"/>
      <c r="UY243" s="1"/>
      <c r="UZ243" s="1"/>
      <c r="VA243" s="1"/>
      <c r="VB243" s="1"/>
      <c r="VC243" s="1"/>
      <c r="VD243" s="1"/>
      <c r="VE243" s="1"/>
      <c r="VF243" s="1"/>
      <c r="VG243" s="1"/>
      <c r="VH243" s="1"/>
      <c r="VI243" s="1"/>
      <c r="VJ243" s="1"/>
      <c r="VK243" s="1"/>
      <c r="VL243" s="1"/>
      <c r="VM243" s="1"/>
      <c r="VN243" s="1"/>
      <c r="VO243" s="1"/>
      <c r="VP243" s="1"/>
      <c r="VQ243" s="1"/>
      <c r="VR243" s="1"/>
      <c r="VS243" s="1"/>
      <c r="VT243" s="1"/>
      <c r="VU243" s="1"/>
      <c r="VV243" s="1"/>
      <c r="VW243" s="1"/>
      <c r="VX243" s="1"/>
      <c r="VY243" s="1"/>
      <c r="VZ243" s="1"/>
      <c r="WA243" s="1"/>
      <c r="WB243" s="1"/>
      <c r="WC243" s="1"/>
      <c r="WD243" s="1"/>
      <c r="WE243" s="1"/>
      <c r="WF243" s="1"/>
      <c r="WG243" s="1"/>
      <c r="WH243" s="1"/>
      <c r="WI243" s="1"/>
      <c r="WJ243" s="1"/>
      <c r="WK243" s="1"/>
      <c r="WL243" s="1"/>
      <c r="WM243" s="1"/>
      <c r="WN243" s="1"/>
      <c r="WO243" s="1"/>
      <c r="WP243" s="1"/>
      <c r="WQ243" s="1"/>
      <c r="WR243" s="1"/>
      <c r="WS243" s="1"/>
      <c r="WT243" s="1"/>
      <c r="WU243" s="1"/>
      <c r="WV243" s="1"/>
      <c r="WW243" s="1"/>
      <c r="WX243" s="1"/>
      <c r="WY243" s="1"/>
      <c r="WZ243" s="1"/>
      <c r="XA243" s="1"/>
      <c r="XB243" s="1"/>
      <c r="XC243" s="1"/>
      <c r="XD243" s="1"/>
      <c r="XE243" s="1"/>
      <c r="XF243" s="1"/>
      <c r="XG243" s="1"/>
      <c r="XH243" s="1"/>
      <c r="XI243" s="1"/>
      <c r="XJ243" s="1"/>
      <c r="XK243" s="1"/>
      <c r="XL243" s="1"/>
      <c r="XM243" s="1"/>
      <c r="XN243" s="1"/>
      <c r="XO243" s="1"/>
      <c r="XP243" s="1"/>
      <c r="XQ243" s="1"/>
      <c r="XR243" s="1"/>
      <c r="XS243" s="1"/>
      <c r="XT243" s="1"/>
      <c r="XU243" s="1"/>
      <c r="XV243" s="1"/>
      <c r="XW243" s="1"/>
      <c r="XX243" s="1"/>
      <c r="XY243" s="1"/>
      <c r="XZ243" s="1"/>
      <c r="YA243" s="1"/>
      <c r="YB243" s="1"/>
      <c r="YC243" s="1"/>
      <c r="YD243" s="1"/>
      <c r="YE243" s="1"/>
      <c r="YF243" s="1"/>
      <c r="YG243" s="1"/>
      <c r="YH243" s="1"/>
      <c r="YI243" s="1"/>
      <c r="YJ243" s="1"/>
      <c r="YK243" s="1"/>
      <c r="YL243" s="1"/>
      <c r="YM243" s="1"/>
      <c r="YN243" s="1"/>
      <c r="YO243" s="1"/>
      <c r="YP243" s="1"/>
      <c r="YQ243" s="1"/>
      <c r="YR243" s="1"/>
      <c r="YS243" s="1"/>
      <c r="YT243" s="1"/>
      <c r="YU243" s="1"/>
      <c r="YV243" s="1"/>
      <c r="YW243" s="1"/>
      <c r="YX243" s="1"/>
      <c r="YY243" s="1"/>
      <c r="YZ243" s="1"/>
      <c r="ZA243" s="1"/>
      <c r="ZB243" s="1"/>
      <c r="ZC243" s="1"/>
      <c r="ZD243" s="1"/>
      <c r="ZE243" s="1"/>
      <c r="ZF243" s="1"/>
      <c r="ZG243" s="1"/>
      <c r="ZH243" s="1"/>
      <c r="ZI243" s="1"/>
      <c r="ZJ243" s="1"/>
      <c r="ZK243" s="1"/>
      <c r="ZL243" s="1"/>
      <c r="ZM243" s="1"/>
      <c r="ZN243" s="1"/>
      <c r="ZO243" s="1"/>
      <c r="ZP243" s="1"/>
      <c r="ZQ243" s="1"/>
      <c r="ZR243" s="1"/>
      <c r="ZS243" s="1"/>
      <c r="ZT243" s="1"/>
      <c r="ZU243" s="1"/>
      <c r="ZV243" s="1"/>
      <c r="ZW243" s="1"/>
      <c r="ZX243" s="1"/>
      <c r="ZY243" s="1"/>
      <c r="ZZ243" s="1"/>
      <c r="AAA243" s="1"/>
      <c r="AAB243" s="1"/>
      <c r="AAC243" s="1"/>
      <c r="AAD243" s="1"/>
      <c r="AAE243" s="1"/>
      <c r="AAF243" s="1"/>
      <c r="AAG243" s="1"/>
      <c r="AAH243" s="1"/>
      <c r="AAI243" s="1"/>
      <c r="AAJ243" s="1"/>
      <c r="AAK243" s="1"/>
      <c r="AAL243" s="1"/>
      <c r="AAM243" s="1"/>
      <c r="AAN243" s="1"/>
      <c r="AAO243" s="1"/>
      <c r="AAP243" s="1"/>
      <c r="AAQ243" s="1"/>
      <c r="AAR243" s="1"/>
      <c r="AAS243" s="1"/>
      <c r="AAT243" s="1"/>
      <c r="AAU243" s="1"/>
      <c r="AAV243" s="1"/>
      <c r="AAW243" s="1"/>
      <c r="AAX243" s="1"/>
      <c r="AAY243" s="1"/>
      <c r="AAZ243" s="1"/>
      <c r="ABA243" s="1"/>
      <c r="ABB243" s="1"/>
      <c r="ABC243" s="1"/>
      <c r="ABD243" s="1"/>
      <c r="ABE243" s="1"/>
      <c r="ABF243" s="1"/>
      <c r="ABG243" s="1"/>
      <c r="ABH243" s="1"/>
      <c r="ABI243" s="1"/>
      <c r="ABJ243" s="1"/>
      <c r="ABK243" s="1"/>
      <c r="ABL243" s="1"/>
      <c r="ABM243" s="1"/>
      <c r="ABN243" s="1"/>
      <c r="ABO243" s="1"/>
      <c r="ABP243" s="1"/>
      <c r="ABQ243" s="1"/>
      <c r="ABR243" s="1"/>
      <c r="ABS243" s="1"/>
      <c r="ABT243" s="1"/>
      <c r="ABU243" s="1"/>
      <c r="ABV243" s="1"/>
      <c r="ABW243" s="1"/>
      <c r="ABX243" s="1"/>
      <c r="ABY243" s="1"/>
      <c r="ABZ243" s="1"/>
      <c r="ACA243" s="1"/>
      <c r="ACB243" s="1"/>
      <c r="ACC243" s="1"/>
      <c r="ACD243" s="1"/>
      <c r="ACE243" s="1"/>
      <c r="ACF243" s="1"/>
      <c r="ACG243" s="1"/>
      <c r="ACH243" s="1"/>
      <c r="ACI243" s="1"/>
      <c r="ACJ243" s="1"/>
      <c r="ACK243" s="1"/>
      <c r="ACL243" s="1"/>
      <c r="ACM243" s="1"/>
      <c r="ACN243" s="1"/>
      <c r="ACO243" s="1"/>
      <c r="ACP243" s="1"/>
      <c r="ACQ243" s="1"/>
      <c r="ACR243" s="1"/>
      <c r="ACS243" s="1"/>
      <c r="ACT243" s="1"/>
      <c r="ACU243" s="1"/>
      <c r="ACV243" s="1"/>
      <c r="ACW243" s="1"/>
      <c r="ACX243" s="1"/>
      <c r="ACY243" s="1"/>
      <c r="ACZ243" s="1"/>
      <c r="ADA243" s="1"/>
    </row>
    <row r="244" spans="1:781" s="76" customFormat="1" ht="36" x14ac:dyDescent="0.3">
      <c r="A244" s="40">
        <v>3</v>
      </c>
      <c r="B244" s="21" t="s">
        <v>743</v>
      </c>
      <c r="C244" s="22" t="s">
        <v>147</v>
      </c>
      <c r="D244" s="23" t="s">
        <v>204</v>
      </c>
      <c r="E244" s="23" t="s">
        <v>744</v>
      </c>
      <c r="F244" s="23">
        <v>32</v>
      </c>
      <c r="G244" s="74">
        <v>80000000</v>
      </c>
      <c r="H244" s="23">
        <v>1</v>
      </c>
      <c r="I244" s="23" t="s">
        <v>41</v>
      </c>
      <c r="J244" s="23" t="s">
        <v>72</v>
      </c>
      <c r="K244" s="25">
        <v>1984</v>
      </c>
      <c r="L244" s="26">
        <v>30696</v>
      </c>
      <c r="M244" s="45">
        <v>0</v>
      </c>
      <c r="N244" s="28"/>
      <c r="O244" s="28"/>
      <c r="P244" s="29" t="s">
        <v>593</v>
      </c>
      <c r="Q244" s="30" t="s">
        <v>745</v>
      </c>
      <c r="R244" s="31"/>
      <c r="S244" s="32" t="str">
        <f t="shared" si="53"/>
        <v>Fe</v>
      </c>
      <c r="T244" s="33"/>
      <c r="U244" s="33"/>
      <c r="V244" s="33"/>
      <c r="W244" s="33"/>
      <c r="X244" s="33"/>
      <c r="Y244" s="33"/>
      <c r="Z244" s="33"/>
      <c r="AA244" s="1"/>
      <c r="AB244" s="34">
        <f t="shared" si="52"/>
        <v>0</v>
      </c>
      <c r="AC244" s="34">
        <f t="shared" si="54"/>
        <v>0</v>
      </c>
      <c r="AD244" s="34">
        <f t="shared" si="55"/>
        <v>0</v>
      </c>
      <c r="AE244" s="34">
        <f t="shared" si="60"/>
        <v>0</v>
      </c>
      <c r="AF244" s="35"/>
      <c r="AG244" s="35">
        <f t="shared" si="57"/>
        <v>0</v>
      </c>
      <c r="AH244" s="35">
        <f t="shared" si="58"/>
        <v>0</v>
      </c>
      <c r="AI244" s="35">
        <f t="shared" si="59"/>
        <v>0</v>
      </c>
      <c r="AK244" s="1"/>
      <c r="AL244" s="1"/>
      <c r="AM244" s="1"/>
      <c r="AN244" s="1"/>
      <c r="AO244" s="1"/>
      <c r="AP244" s="1"/>
      <c r="AQ244" s="1"/>
      <c r="AR244" s="1"/>
      <c r="AS244" s="1"/>
      <c r="AT244" s="1"/>
      <c r="AU244" s="1"/>
      <c r="AV244" s="1"/>
      <c r="AW244" s="1"/>
      <c r="AX244" s="1"/>
      <c r="AY244" s="1"/>
      <c r="AZ244" s="1"/>
      <c r="BA244" s="1"/>
      <c r="BB244" s="1"/>
      <c r="BC244" s="1"/>
      <c r="BD244" s="1"/>
      <c r="BE244" s="1"/>
      <c r="BF244" s="1"/>
      <c r="BG244" s="1"/>
      <c r="BH244" s="1"/>
      <c r="BI244" s="1"/>
      <c r="BJ244" s="1"/>
      <c r="BK244" s="1"/>
      <c r="BL244" s="1"/>
      <c r="BM244" s="1"/>
      <c r="BN244" s="1"/>
      <c r="BO244" s="1"/>
      <c r="BP244" s="1"/>
      <c r="BQ244" s="1"/>
      <c r="BR244" s="1"/>
      <c r="BS244" s="1"/>
      <c r="BT244" s="1"/>
      <c r="BU244" s="1"/>
      <c r="BV244" s="1"/>
      <c r="BW244" s="1"/>
      <c r="BX244" s="1"/>
      <c r="BY244" s="1"/>
      <c r="BZ244" s="1"/>
      <c r="CA244" s="1"/>
      <c r="CB244" s="1"/>
      <c r="CC244" s="1"/>
      <c r="CD244" s="1"/>
      <c r="CE244" s="1"/>
      <c r="CF244" s="1"/>
      <c r="CG244" s="1"/>
      <c r="CH244" s="1"/>
      <c r="CI244" s="1"/>
      <c r="CJ244" s="1"/>
      <c r="CK244" s="1"/>
      <c r="CL244" s="1"/>
      <c r="CM244" s="1"/>
      <c r="CN244" s="1"/>
      <c r="CO244" s="1"/>
      <c r="CP244" s="1"/>
      <c r="CQ244" s="1"/>
      <c r="CR244" s="1"/>
      <c r="CS244" s="1"/>
      <c r="CT244" s="1"/>
      <c r="CU244" s="1"/>
      <c r="CV244" s="1"/>
      <c r="CW244" s="1"/>
      <c r="CX244" s="1"/>
      <c r="CY244" s="1"/>
      <c r="CZ244" s="1"/>
      <c r="DA244" s="1"/>
      <c r="DB244" s="1"/>
      <c r="DC244" s="1"/>
      <c r="DD244" s="1"/>
      <c r="DE244" s="1"/>
      <c r="DF244" s="1"/>
      <c r="DG244" s="1"/>
      <c r="DH244" s="1"/>
      <c r="DI244" s="1"/>
      <c r="DJ244" s="1"/>
      <c r="DK244" s="1"/>
      <c r="DL244" s="1"/>
      <c r="DM244" s="1"/>
      <c r="DN244" s="1"/>
      <c r="DO244" s="1"/>
      <c r="DP244" s="1"/>
      <c r="DQ244" s="1"/>
      <c r="DR244" s="1"/>
      <c r="DS244" s="1"/>
      <c r="DT244" s="1"/>
      <c r="DU244" s="1"/>
      <c r="DV244" s="1"/>
      <c r="DW244" s="1"/>
      <c r="DX244" s="1"/>
      <c r="DY244" s="1"/>
      <c r="DZ244" s="1"/>
      <c r="EA244" s="1"/>
      <c r="EB244" s="1"/>
      <c r="EC244" s="1"/>
      <c r="ED244" s="1"/>
      <c r="EE244" s="1"/>
      <c r="EF244" s="1"/>
      <c r="EG244" s="1"/>
      <c r="EH244" s="1"/>
      <c r="EI244" s="1"/>
      <c r="EJ244" s="1"/>
      <c r="EK244" s="1"/>
      <c r="EL244" s="1"/>
      <c r="EM244" s="1"/>
      <c r="EN244" s="1"/>
      <c r="EO244" s="1"/>
      <c r="EP244" s="1"/>
      <c r="EQ244" s="1"/>
      <c r="ER244" s="1"/>
      <c r="ES244" s="1"/>
      <c r="ET244" s="1"/>
      <c r="EU244" s="1"/>
      <c r="EV244" s="1"/>
      <c r="EW244" s="1"/>
      <c r="EX244" s="1"/>
      <c r="EY244" s="1"/>
      <c r="EZ244" s="1"/>
      <c r="FA244" s="1"/>
      <c r="FB244" s="1"/>
      <c r="FC244" s="1"/>
      <c r="FD244" s="1"/>
      <c r="FE244" s="1"/>
      <c r="FF244" s="1"/>
      <c r="FG244" s="1"/>
      <c r="FH244" s="1"/>
      <c r="FI244" s="1"/>
      <c r="FJ244" s="1"/>
      <c r="FK244" s="1"/>
      <c r="FL244" s="1"/>
      <c r="FM244" s="1"/>
      <c r="FN244" s="1"/>
      <c r="FO244" s="1"/>
      <c r="FP244" s="1"/>
      <c r="FQ244" s="1"/>
      <c r="FR244" s="1"/>
      <c r="FS244" s="1"/>
      <c r="FT244" s="1"/>
      <c r="FU244" s="1"/>
      <c r="FV244" s="1"/>
      <c r="FW244" s="1"/>
      <c r="FX244" s="1"/>
      <c r="FY244" s="1"/>
      <c r="FZ244" s="1"/>
      <c r="GA244" s="1"/>
      <c r="GB244" s="1"/>
      <c r="GC244" s="1"/>
      <c r="GD244" s="1"/>
      <c r="GE244" s="1"/>
      <c r="GF244" s="1"/>
      <c r="GG244" s="1"/>
      <c r="GH244" s="1"/>
      <c r="GI244" s="1"/>
      <c r="GJ244" s="1"/>
      <c r="GK244" s="1"/>
      <c r="GL244" s="1"/>
      <c r="GM244" s="1"/>
      <c r="GN244" s="1"/>
      <c r="GO244" s="1"/>
      <c r="GP244" s="1"/>
      <c r="GQ244" s="1"/>
      <c r="GR244" s="1"/>
      <c r="GS244" s="1"/>
      <c r="GT244" s="1"/>
      <c r="GU244" s="1"/>
      <c r="GV244" s="1"/>
      <c r="GW244" s="1"/>
      <c r="GX244" s="1"/>
      <c r="GY244" s="1"/>
      <c r="GZ244" s="1"/>
      <c r="HA244" s="1"/>
      <c r="HB244" s="1"/>
      <c r="HC244" s="1"/>
      <c r="HD244" s="1"/>
      <c r="HE244" s="1"/>
      <c r="HF244" s="1"/>
      <c r="HG244" s="1"/>
      <c r="HH244" s="1"/>
      <c r="HI244" s="1"/>
      <c r="HJ244" s="1"/>
      <c r="HK244" s="1"/>
      <c r="HL244" s="1"/>
      <c r="HM244" s="1"/>
      <c r="HN244" s="1"/>
      <c r="HO244" s="1"/>
      <c r="HP244" s="1"/>
      <c r="HQ244" s="1"/>
      <c r="HR244" s="1"/>
      <c r="HS244" s="1"/>
      <c r="HT244" s="1"/>
      <c r="HU244" s="1"/>
      <c r="HV244" s="1"/>
      <c r="HW244" s="1"/>
      <c r="HX244" s="1"/>
      <c r="HY244" s="1"/>
      <c r="HZ244" s="1"/>
      <c r="IA244" s="1"/>
      <c r="IB244" s="1"/>
      <c r="IC244" s="1"/>
      <c r="ID244" s="1"/>
      <c r="IE244" s="1"/>
      <c r="IF244" s="1"/>
      <c r="IG244" s="1"/>
      <c r="IH244" s="1"/>
      <c r="II244" s="1"/>
      <c r="IJ244" s="1"/>
      <c r="IK244" s="1"/>
      <c r="IL244" s="1"/>
      <c r="IM244" s="1"/>
      <c r="IN244" s="1"/>
      <c r="IO244" s="1"/>
      <c r="IP244" s="1"/>
      <c r="IQ244" s="1"/>
      <c r="IR244" s="1"/>
      <c r="IS244" s="1"/>
      <c r="IT244" s="1"/>
      <c r="IU244" s="1"/>
      <c r="IV244" s="1"/>
      <c r="IW244" s="1"/>
      <c r="IX244" s="1"/>
      <c r="IY244" s="1"/>
      <c r="IZ244" s="1"/>
      <c r="JA244" s="1"/>
      <c r="JB244" s="1"/>
      <c r="JC244" s="1"/>
      <c r="JD244" s="1"/>
      <c r="JE244" s="1"/>
      <c r="JF244" s="1"/>
      <c r="JG244" s="1"/>
      <c r="JH244" s="1"/>
      <c r="JI244" s="1"/>
      <c r="JJ244" s="1"/>
      <c r="JK244" s="1"/>
      <c r="JL244" s="1"/>
      <c r="JM244" s="1"/>
      <c r="JN244" s="1"/>
      <c r="JO244" s="1"/>
      <c r="JP244" s="1"/>
      <c r="JQ244" s="1"/>
      <c r="JR244" s="1"/>
      <c r="JS244" s="1"/>
      <c r="JT244" s="1"/>
      <c r="JU244" s="1"/>
      <c r="JV244" s="1"/>
      <c r="JW244" s="1"/>
      <c r="JX244" s="1"/>
      <c r="JY244" s="1"/>
      <c r="JZ244" s="1"/>
      <c r="KA244" s="1"/>
      <c r="KB244" s="1"/>
      <c r="KC244" s="1"/>
      <c r="KD244" s="1"/>
      <c r="KE244" s="1"/>
      <c r="KF244" s="1"/>
      <c r="KG244" s="1"/>
      <c r="KH244" s="1"/>
      <c r="KI244" s="1"/>
      <c r="KJ244" s="1"/>
      <c r="KK244" s="1"/>
      <c r="KL244" s="1"/>
      <c r="KM244" s="1"/>
      <c r="KN244" s="1"/>
      <c r="KO244" s="1"/>
      <c r="KP244" s="1"/>
      <c r="KQ244" s="1"/>
      <c r="KR244" s="1"/>
      <c r="KS244" s="1"/>
      <c r="KT244" s="1"/>
      <c r="KU244" s="1"/>
      <c r="KV244" s="1"/>
      <c r="KW244" s="1"/>
      <c r="KX244" s="1"/>
      <c r="KY244" s="1"/>
      <c r="KZ244" s="1"/>
      <c r="LA244" s="1"/>
      <c r="LB244" s="1"/>
      <c r="LC244" s="1"/>
      <c r="LD244" s="1"/>
      <c r="LE244" s="1"/>
      <c r="LF244" s="1"/>
      <c r="LG244" s="1"/>
      <c r="LH244" s="1"/>
      <c r="LI244" s="1"/>
      <c r="LJ244" s="1"/>
      <c r="LK244" s="1"/>
      <c r="LL244" s="1"/>
      <c r="LM244" s="1"/>
      <c r="LN244" s="1"/>
      <c r="LO244" s="1"/>
      <c r="LP244" s="1"/>
      <c r="LQ244" s="1"/>
      <c r="LR244" s="1"/>
      <c r="LS244" s="1"/>
      <c r="LT244" s="1"/>
      <c r="LU244" s="1"/>
      <c r="LV244" s="1"/>
      <c r="LW244" s="1"/>
      <c r="LX244" s="1"/>
      <c r="LY244" s="1"/>
      <c r="LZ244" s="1"/>
      <c r="MA244" s="1"/>
      <c r="MB244" s="1"/>
      <c r="MC244" s="1"/>
      <c r="MD244" s="1"/>
      <c r="ME244" s="1"/>
      <c r="MF244" s="1"/>
      <c r="MG244" s="1"/>
      <c r="MH244" s="1"/>
      <c r="MI244" s="1"/>
      <c r="MJ244" s="1"/>
      <c r="MK244" s="1"/>
      <c r="ML244" s="1"/>
      <c r="MM244" s="1"/>
      <c r="MN244" s="1"/>
      <c r="MO244" s="1"/>
      <c r="MP244" s="1"/>
      <c r="MQ244" s="1"/>
      <c r="MR244" s="1"/>
      <c r="MS244" s="1"/>
      <c r="MT244" s="1"/>
      <c r="MU244" s="1"/>
      <c r="MV244" s="1"/>
      <c r="MW244" s="1"/>
      <c r="MX244" s="1"/>
      <c r="MY244" s="1"/>
      <c r="MZ244" s="1"/>
      <c r="NA244" s="1"/>
      <c r="NB244" s="1"/>
      <c r="NC244" s="1"/>
      <c r="ND244" s="1"/>
      <c r="NE244" s="1"/>
      <c r="NF244" s="1"/>
      <c r="NG244" s="1"/>
      <c r="NH244" s="1"/>
      <c r="NI244" s="1"/>
      <c r="NJ244" s="1"/>
      <c r="NK244" s="1"/>
      <c r="NL244" s="1"/>
      <c r="NM244" s="1"/>
      <c r="NN244" s="1"/>
      <c r="NO244" s="1"/>
      <c r="NP244" s="1"/>
      <c r="NQ244" s="1"/>
      <c r="NR244" s="1"/>
      <c r="NS244" s="1"/>
      <c r="NT244" s="1"/>
      <c r="NU244" s="1"/>
      <c r="NV244" s="1"/>
      <c r="NW244" s="1"/>
      <c r="NX244" s="1"/>
      <c r="NY244" s="1"/>
      <c r="NZ244" s="1"/>
      <c r="OA244" s="1"/>
      <c r="OB244" s="1"/>
      <c r="OC244" s="1"/>
      <c r="OD244" s="1"/>
      <c r="OE244" s="1"/>
      <c r="OF244" s="1"/>
      <c r="OG244" s="1"/>
      <c r="OH244" s="1"/>
      <c r="OI244" s="1"/>
      <c r="OJ244" s="1"/>
      <c r="OK244" s="1"/>
      <c r="OL244" s="1"/>
      <c r="OM244" s="1"/>
      <c r="ON244" s="1"/>
      <c r="OO244" s="1"/>
      <c r="OP244" s="1"/>
      <c r="OQ244" s="1"/>
      <c r="OR244" s="1"/>
      <c r="OS244" s="1"/>
      <c r="OT244" s="1"/>
      <c r="OU244" s="1"/>
      <c r="OV244" s="1"/>
      <c r="OW244" s="1"/>
      <c r="OX244" s="1"/>
      <c r="OY244" s="1"/>
      <c r="OZ244" s="1"/>
      <c r="PA244" s="1"/>
      <c r="PB244" s="1"/>
      <c r="PC244" s="1"/>
      <c r="PD244" s="1"/>
      <c r="PE244" s="1"/>
      <c r="PF244" s="1"/>
      <c r="PG244" s="1"/>
      <c r="PH244" s="1"/>
      <c r="PI244" s="1"/>
      <c r="PJ244" s="1"/>
      <c r="PK244" s="1"/>
      <c r="PL244" s="1"/>
      <c r="PM244" s="1"/>
      <c r="PN244" s="1"/>
      <c r="PO244" s="1"/>
      <c r="PP244" s="1"/>
      <c r="PQ244" s="1"/>
      <c r="PR244" s="1"/>
      <c r="PS244" s="1"/>
      <c r="PT244" s="1"/>
      <c r="PU244" s="1"/>
      <c r="PV244" s="1"/>
      <c r="PW244" s="1"/>
      <c r="PX244" s="1"/>
      <c r="PY244" s="1"/>
      <c r="PZ244" s="1"/>
      <c r="QA244" s="1"/>
      <c r="QB244" s="1"/>
      <c r="QC244" s="1"/>
      <c r="QD244" s="1"/>
      <c r="QE244" s="1"/>
      <c r="QF244" s="1"/>
      <c r="QG244" s="1"/>
      <c r="QH244" s="1"/>
      <c r="QI244" s="1"/>
      <c r="QJ244" s="1"/>
      <c r="QK244" s="1"/>
      <c r="QL244" s="1"/>
      <c r="QM244" s="1"/>
      <c r="QN244" s="1"/>
      <c r="QO244" s="1"/>
      <c r="QP244" s="1"/>
      <c r="QQ244" s="1"/>
      <c r="QR244" s="1"/>
      <c r="QS244" s="1"/>
      <c r="QT244" s="1"/>
      <c r="QU244" s="1"/>
      <c r="QV244" s="1"/>
      <c r="QW244" s="1"/>
      <c r="QX244" s="1"/>
      <c r="QY244" s="1"/>
      <c r="QZ244" s="1"/>
      <c r="RA244" s="1"/>
      <c r="RB244" s="1"/>
      <c r="RC244" s="1"/>
      <c r="RD244" s="1"/>
      <c r="RE244" s="1"/>
      <c r="RF244" s="1"/>
      <c r="RG244" s="1"/>
      <c r="RH244" s="1"/>
      <c r="RI244" s="1"/>
      <c r="RJ244" s="1"/>
      <c r="RK244" s="1"/>
      <c r="RL244" s="1"/>
      <c r="RM244" s="1"/>
      <c r="RN244" s="1"/>
      <c r="RO244" s="1"/>
      <c r="RP244" s="1"/>
      <c r="RQ244" s="1"/>
      <c r="RR244" s="1"/>
      <c r="RS244" s="1"/>
      <c r="RT244" s="1"/>
      <c r="RU244" s="1"/>
      <c r="RV244" s="1"/>
      <c r="RW244" s="1"/>
      <c r="RX244" s="1"/>
      <c r="RY244" s="1"/>
      <c r="RZ244" s="1"/>
      <c r="SA244" s="1"/>
      <c r="SB244" s="1"/>
      <c r="SC244" s="1"/>
      <c r="SD244" s="1"/>
      <c r="SE244" s="1"/>
      <c r="SF244" s="1"/>
      <c r="SG244" s="1"/>
      <c r="SH244" s="1"/>
      <c r="SI244" s="1"/>
      <c r="SJ244" s="1"/>
      <c r="SK244" s="1"/>
      <c r="SL244" s="1"/>
      <c r="SM244" s="1"/>
      <c r="SN244" s="1"/>
      <c r="SO244" s="1"/>
      <c r="SP244" s="1"/>
      <c r="SQ244" s="1"/>
      <c r="SR244" s="1"/>
      <c r="SS244" s="1"/>
      <c r="ST244" s="1"/>
      <c r="SU244" s="1"/>
      <c r="SV244" s="1"/>
      <c r="SW244" s="1"/>
      <c r="SX244" s="1"/>
      <c r="SY244" s="1"/>
      <c r="SZ244" s="1"/>
      <c r="TA244" s="1"/>
      <c r="TB244" s="1"/>
      <c r="TC244" s="1"/>
      <c r="TD244" s="1"/>
      <c r="TE244" s="1"/>
      <c r="TF244" s="1"/>
      <c r="TG244" s="1"/>
      <c r="TH244" s="1"/>
      <c r="TI244" s="1"/>
      <c r="TJ244" s="1"/>
      <c r="TK244" s="1"/>
      <c r="TL244" s="1"/>
      <c r="TM244" s="1"/>
      <c r="TN244" s="1"/>
      <c r="TO244" s="1"/>
      <c r="TP244" s="1"/>
      <c r="TQ244" s="1"/>
      <c r="TR244" s="1"/>
      <c r="TS244" s="1"/>
      <c r="TT244" s="1"/>
      <c r="TU244" s="1"/>
      <c r="TV244" s="1"/>
      <c r="TW244" s="1"/>
      <c r="TX244" s="1"/>
      <c r="TY244" s="1"/>
      <c r="TZ244" s="1"/>
      <c r="UA244" s="1"/>
      <c r="UB244" s="1"/>
      <c r="UC244" s="1"/>
      <c r="UD244" s="1"/>
      <c r="UE244" s="1"/>
      <c r="UF244" s="1"/>
      <c r="UG244" s="1"/>
      <c r="UH244" s="1"/>
      <c r="UI244" s="1"/>
      <c r="UJ244" s="1"/>
      <c r="UK244" s="1"/>
      <c r="UL244" s="1"/>
      <c r="UM244" s="1"/>
      <c r="UN244" s="1"/>
      <c r="UO244" s="1"/>
      <c r="UP244" s="1"/>
      <c r="UQ244" s="1"/>
      <c r="UR244" s="1"/>
      <c r="US244" s="1"/>
      <c r="UT244" s="1"/>
      <c r="UU244" s="1"/>
      <c r="UV244" s="1"/>
      <c r="UW244" s="1"/>
      <c r="UX244" s="1"/>
      <c r="UY244" s="1"/>
      <c r="UZ244" s="1"/>
      <c r="VA244" s="1"/>
      <c r="VB244" s="1"/>
      <c r="VC244" s="1"/>
      <c r="VD244" s="1"/>
      <c r="VE244" s="1"/>
      <c r="VF244" s="1"/>
      <c r="VG244" s="1"/>
      <c r="VH244" s="1"/>
      <c r="VI244" s="1"/>
      <c r="VJ244" s="1"/>
      <c r="VK244" s="1"/>
      <c r="VL244" s="1"/>
      <c r="VM244" s="1"/>
      <c r="VN244" s="1"/>
      <c r="VO244" s="1"/>
      <c r="VP244" s="1"/>
      <c r="VQ244" s="1"/>
      <c r="VR244" s="1"/>
      <c r="VS244" s="1"/>
      <c r="VT244" s="1"/>
      <c r="VU244" s="1"/>
      <c r="VV244" s="1"/>
      <c r="VW244" s="1"/>
      <c r="VX244" s="1"/>
      <c r="VY244" s="1"/>
      <c r="VZ244" s="1"/>
      <c r="WA244" s="1"/>
      <c r="WB244" s="1"/>
      <c r="WC244" s="1"/>
      <c r="WD244" s="1"/>
      <c r="WE244" s="1"/>
      <c r="WF244" s="1"/>
      <c r="WG244" s="1"/>
      <c r="WH244" s="1"/>
      <c r="WI244" s="1"/>
      <c r="WJ244" s="1"/>
      <c r="WK244" s="1"/>
      <c r="WL244" s="1"/>
      <c r="WM244" s="1"/>
      <c r="WN244" s="1"/>
      <c r="WO244" s="1"/>
      <c r="WP244" s="1"/>
      <c r="WQ244" s="1"/>
      <c r="WR244" s="1"/>
      <c r="WS244" s="1"/>
      <c r="WT244" s="1"/>
      <c r="WU244" s="1"/>
      <c r="WV244" s="1"/>
      <c r="WW244" s="1"/>
      <c r="WX244" s="1"/>
      <c r="WY244" s="1"/>
      <c r="WZ244" s="1"/>
      <c r="XA244" s="1"/>
      <c r="XB244" s="1"/>
      <c r="XC244" s="1"/>
      <c r="XD244" s="1"/>
      <c r="XE244" s="1"/>
      <c r="XF244" s="1"/>
      <c r="XG244" s="1"/>
      <c r="XH244" s="1"/>
      <c r="XI244" s="1"/>
      <c r="XJ244" s="1"/>
      <c r="XK244" s="1"/>
      <c r="XL244" s="1"/>
      <c r="XM244" s="1"/>
      <c r="XN244" s="1"/>
      <c r="XO244" s="1"/>
      <c r="XP244" s="1"/>
      <c r="XQ244" s="1"/>
      <c r="XR244" s="1"/>
      <c r="XS244" s="1"/>
      <c r="XT244" s="1"/>
      <c r="XU244" s="1"/>
      <c r="XV244" s="1"/>
      <c r="XW244" s="1"/>
      <c r="XX244" s="1"/>
      <c r="XY244" s="1"/>
      <c r="XZ244" s="1"/>
      <c r="YA244" s="1"/>
      <c r="YB244" s="1"/>
      <c r="YC244" s="1"/>
      <c r="YD244" s="1"/>
      <c r="YE244" s="1"/>
      <c r="YF244" s="1"/>
      <c r="YG244" s="1"/>
      <c r="YH244" s="1"/>
      <c r="YI244" s="1"/>
      <c r="YJ244" s="1"/>
      <c r="YK244" s="1"/>
      <c r="YL244" s="1"/>
      <c r="YM244" s="1"/>
      <c r="YN244" s="1"/>
      <c r="YO244" s="1"/>
      <c r="YP244" s="1"/>
      <c r="YQ244" s="1"/>
      <c r="YR244" s="1"/>
      <c r="YS244" s="1"/>
      <c r="YT244" s="1"/>
      <c r="YU244" s="1"/>
      <c r="YV244" s="1"/>
      <c r="YW244" s="1"/>
      <c r="YX244" s="1"/>
      <c r="YY244" s="1"/>
      <c r="YZ244" s="1"/>
      <c r="ZA244" s="1"/>
      <c r="ZB244" s="1"/>
      <c r="ZC244" s="1"/>
      <c r="ZD244" s="1"/>
      <c r="ZE244" s="1"/>
      <c r="ZF244" s="1"/>
      <c r="ZG244" s="1"/>
      <c r="ZH244" s="1"/>
      <c r="ZI244" s="1"/>
      <c r="ZJ244" s="1"/>
      <c r="ZK244" s="1"/>
      <c r="ZL244" s="1"/>
      <c r="ZM244" s="1"/>
      <c r="ZN244" s="1"/>
      <c r="ZO244" s="1"/>
      <c r="ZP244" s="1"/>
      <c r="ZQ244" s="1"/>
      <c r="ZR244" s="1"/>
      <c r="ZS244" s="1"/>
      <c r="ZT244" s="1"/>
      <c r="ZU244" s="1"/>
      <c r="ZV244" s="1"/>
      <c r="ZW244" s="1"/>
      <c r="ZX244" s="1"/>
      <c r="ZY244" s="1"/>
      <c r="ZZ244" s="1"/>
      <c r="AAA244" s="1"/>
      <c r="AAB244" s="1"/>
      <c r="AAC244" s="1"/>
      <c r="AAD244" s="1"/>
      <c r="AAE244" s="1"/>
      <c r="AAF244" s="1"/>
      <c r="AAG244" s="1"/>
      <c r="AAH244" s="1"/>
      <c r="AAI244" s="1"/>
      <c r="AAJ244" s="1"/>
      <c r="AAK244" s="1"/>
      <c r="AAL244" s="1"/>
      <c r="AAM244" s="1"/>
      <c r="AAN244" s="1"/>
      <c r="AAO244" s="1"/>
      <c r="AAP244" s="1"/>
      <c r="AAQ244" s="1"/>
      <c r="AAR244" s="1"/>
      <c r="AAS244" s="1"/>
      <c r="AAT244" s="1"/>
      <c r="AAU244" s="1"/>
      <c r="AAV244" s="1"/>
      <c r="AAW244" s="1"/>
      <c r="AAX244" s="1"/>
      <c r="AAY244" s="1"/>
      <c r="AAZ244" s="1"/>
      <c r="ABA244" s="1"/>
      <c r="ABB244" s="1"/>
      <c r="ABC244" s="1"/>
      <c r="ABD244" s="1"/>
      <c r="ABE244" s="1"/>
      <c r="ABF244" s="1"/>
      <c r="ABG244" s="1"/>
      <c r="ABH244" s="1"/>
      <c r="ABI244" s="1"/>
      <c r="ABJ244" s="1"/>
      <c r="ABK244" s="1"/>
      <c r="ABL244" s="1"/>
      <c r="ABM244" s="1"/>
      <c r="ABN244" s="1"/>
      <c r="ABO244" s="1"/>
      <c r="ABP244" s="1"/>
      <c r="ABQ244" s="1"/>
      <c r="ABR244" s="1"/>
      <c r="ABS244" s="1"/>
      <c r="ABT244" s="1"/>
      <c r="ABU244" s="1"/>
      <c r="ABV244" s="1"/>
      <c r="ABW244" s="1"/>
      <c r="ABX244" s="1"/>
      <c r="ABY244" s="1"/>
      <c r="ABZ244" s="1"/>
      <c r="ACA244" s="1"/>
      <c r="ACB244" s="1"/>
      <c r="ACC244" s="1"/>
      <c r="ACD244" s="1"/>
      <c r="ACE244" s="1"/>
      <c r="ACF244" s="1"/>
      <c r="ACG244" s="1"/>
      <c r="ACH244" s="1"/>
      <c r="ACI244" s="1"/>
      <c r="ACJ244" s="1"/>
      <c r="ACK244" s="1"/>
      <c r="ACL244" s="1"/>
      <c r="ACM244" s="1"/>
      <c r="ACN244" s="1"/>
      <c r="ACO244" s="1"/>
      <c r="ACP244" s="1"/>
      <c r="ACQ244" s="1"/>
      <c r="ACR244" s="1"/>
      <c r="ACS244" s="1"/>
      <c r="ACT244" s="1"/>
      <c r="ACU244" s="1"/>
      <c r="ACV244" s="1"/>
      <c r="ACW244" s="1"/>
      <c r="ACX244" s="1"/>
      <c r="ACY244" s="1"/>
      <c r="ACZ244" s="1"/>
      <c r="ADA244" s="1"/>
    </row>
    <row r="245" spans="1:781" s="76" customFormat="1" ht="15.6" x14ac:dyDescent="0.3">
      <c r="A245" s="40">
        <v>3</v>
      </c>
      <c r="B245" s="21" t="s">
        <v>746</v>
      </c>
      <c r="C245" s="22" t="s">
        <v>65</v>
      </c>
      <c r="D245" s="23" t="s">
        <v>123</v>
      </c>
      <c r="E245" s="23" t="s">
        <v>356</v>
      </c>
      <c r="F245" s="23">
        <v>8</v>
      </c>
      <c r="G245" s="74">
        <v>1540000</v>
      </c>
      <c r="H245" s="23">
        <v>1</v>
      </c>
      <c r="I245" s="23" t="s">
        <v>41</v>
      </c>
      <c r="J245" s="23" t="s">
        <v>72</v>
      </c>
      <c r="K245" s="25">
        <v>1984</v>
      </c>
      <c r="L245" s="86">
        <v>1984</v>
      </c>
      <c r="M245" s="27"/>
      <c r="N245" s="28"/>
      <c r="O245" s="28"/>
      <c r="P245" s="29" t="s">
        <v>593</v>
      </c>
      <c r="Q245" s="30" t="s">
        <v>747</v>
      </c>
      <c r="R245" s="31"/>
      <c r="S245" s="32" t="str">
        <f t="shared" si="53"/>
        <v>Au</v>
      </c>
      <c r="T245" s="33"/>
      <c r="U245" s="33"/>
      <c r="V245" s="33"/>
      <c r="W245" s="33"/>
      <c r="X245" s="33"/>
      <c r="Y245" s="33"/>
      <c r="Z245" s="33"/>
      <c r="AA245" s="1"/>
      <c r="AB245" s="34">
        <f t="shared" si="52"/>
        <v>0</v>
      </c>
      <c r="AC245" s="34">
        <f t="shared" si="54"/>
        <v>0</v>
      </c>
      <c r="AD245" s="34">
        <f t="shared" si="55"/>
        <v>0</v>
      </c>
      <c r="AE245" s="34">
        <f t="shared" si="60"/>
        <v>0</v>
      </c>
      <c r="AF245" s="35"/>
      <c r="AG245" s="35">
        <f t="shared" si="57"/>
        <v>0</v>
      </c>
      <c r="AH245" s="35">
        <f t="shared" si="58"/>
        <v>0</v>
      </c>
      <c r="AI245" s="35">
        <f t="shared" si="59"/>
        <v>0</v>
      </c>
      <c r="AK245" s="1"/>
      <c r="AL245" s="1"/>
      <c r="AM245" s="1"/>
      <c r="AN245" s="1"/>
      <c r="AO245" s="1"/>
      <c r="AP245" s="1"/>
      <c r="AQ245" s="1"/>
      <c r="AR245" s="1"/>
      <c r="AS245" s="1"/>
      <c r="AT245" s="1"/>
      <c r="AU245" s="1"/>
      <c r="AV245" s="1"/>
      <c r="AW245" s="1"/>
      <c r="AX245" s="1"/>
      <c r="AY245" s="1"/>
      <c r="AZ245" s="1"/>
      <c r="BA245" s="1"/>
      <c r="BB245" s="1"/>
      <c r="BC245" s="1"/>
      <c r="BD245" s="1"/>
      <c r="BE245" s="1"/>
      <c r="BF245" s="1"/>
      <c r="BG245" s="1"/>
      <c r="BH245" s="1"/>
      <c r="BI245" s="1"/>
      <c r="BJ245" s="1"/>
      <c r="BK245" s="1"/>
      <c r="BL245" s="1"/>
      <c r="BM245" s="1"/>
      <c r="BN245" s="1"/>
      <c r="BO245" s="1"/>
      <c r="BP245" s="1"/>
      <c r="BQ245" s="1"/>
      <c r="BR245" s="1"/>
      <c r="BS245" s="1"/>
      <c r="BT245" s="1"/>
      <c r="BU245" s="1"/>
      <c r="BV245" s="1"/>
      <c r="BW245" s="1"/>
      <c r="BX245" s="1"/>
      <c r="BY245" s="1"/>
      <c r="BZ245" s="1"/>
      <c r="CA245" s="1"/>
      <c r="CB245" s="1"/>
      <c r="CC245" s="1"/>
      <c r="CD245" s="1"/>
      <c r="CE245" s="1"/>
      <c r="CF245" s="1"/>
      <c r="CG245" s="1"/>
      <c r="CH245" s="1"/>
      <c r="CI245" s="1"/>
      <c r="CJ245" s="1"/>
      <c r="CK245" s="1"/>
      <c r="CL245" s="1"/>
      <c r="CM245" s="1"/>
      <c r="CN245" s="1"/>
      <c r="CO245" s="1"/>
      <c r="CP245" s="1"/>
      <c r="CQ245" s="1"/>
      <c r="CR245" s="1"/>
      <c r="CS245" s="1"/>
      <c r="CT245" s="1"/>
      <c r="CU245" s="1"/>
      <c r="CV245" s="1"/>
      <c r="CW245" s="1"/>
      <c r="CX245" s="1"/>
      <c r="CY245" s="1"/>
      <c r="CZ245" s="1"/>
      <c r="DA245" s="1"/>
      <c r="DB245" s="1"/>
      <c r="DC245" s="1"/>
      <c r="DD245" s="1"/>
      <c r="DE245" s="1"/>
      <c r="DF245" s="1"/>
      <c r="DG245" s="1"/>
      <c r="DH245" s="1"/>
      <c r="DI245" s="1"/>
      <c r="DJ245" s="1"/>
      <c r="DK245" s="1"/>
      <c r="DL245" s="1"/>
      <c r="DM245" s="1"/>
      <c r="DN245" s="1"/>
      <c r="DO245" s="1"/>
      <c r="DP245" s="1"/>
      <c r="DQ245" s="1"/>
      <c r="DR245" s="1"/>
      <c r="DS245" s="1"/>
      <c r="DT245" s="1"/>
      <c r="DU245" s="1"/>
      <c r="DV245" s="1"/>
      <c r="DW245" s="1"/>
      <c r="DX245" s="1"/>
      <c r="DY245" s="1"/>
      <c r="DZ245" s="1"/>
      <c r="EA245" s="1"/>
      <c r="EB245" s="1"/>
      <c r="EC245" s="1"/>
      <c r="ED245" s="1"/>
      <c r="EE245" s="1"/>
      <c r="EF245" s="1"/>
      <c r="EG245" s="1"/>
      <c r="EH245" s="1"/>
      <c r="EI245" s="1"/>
      <c r="EJ245" s="1"/>
      <c r="EK245" s="1"/>
      <c r="EL245" s="1"/>
      <c r="EM245" s="1"/>
      <c r="EN245" s="1"/>
      <c r="EO245" s="1"/>
      <c r="EP245" s="1"/>
      <c r="EQ245" s="1"/>
      <c r="ER245" s="1"/>
      <c r="ES245" s="1"/>
      <c r="ET245" s="1"/>
      <c r="EU245" s="1"/>
      <c r="EV245" s="1"/>
      <c r="EW245" s="1"/>
      <c r="EX245" s="1"/>
      <c r="EY245" s="1"/>
      <c r="EZ245" s="1"/>
      <c r="FA245" s="1"/>
      <c r="FB245" s="1"/>
      <c r="FC245" s="1"/>
      <c r="FD245" s="1"/>
      <c r="FE245" s="1"/>
      <c r="FF245" s="1"/>
      <c r="FG245" s="1"/>
      <c r="FH245" s="1"/>
      <c r="FI245" s="1"/>
      <c r="FJ245" s="1"/>
      <c r="FK245" s="1"/>
      <c r="FL245" s="1"/>
      <c r="FM245" s="1"/>
      <c r="FN245" s="1"/>
      <c r="FO245" s="1"/>
      <c r="FP245" s="1"/>
      <c r="FQ245" s="1"/>
      <c r="FR245" s="1"/>
      <c r="FS245" s="1"/>
      <c r="FT245" s="1"/>
      <c r="FU245" s="1"/>
      <c r="FV245" s="1"/>
      <c r="FW245" s="1"/>
      <c r="FX245" s="1"/>
      <c r="FY245" s="1"/>
      <c r="FZ245" s="1"/>
      <c r="GA245" s="1"/>
      <c r="GB245" s="1"/>
      <c r="GC245" s="1"/>
      <c r="GD245" s="1"/>
      <c r="GE245" s="1"/>
      <c r="GF245" s="1"/>
      <c r="GG245" s="1"/>
      <c r="GH245" s="1"/>
      <c r="GI245" s="1"/>
      <c r="GJ245" s="1"/>
      <c r="GK245" s="1"/>
      <c r="GL245" s="1"/>
      <c r="GM245" s="1"/>
      <c r="GN245" s="1"/>
      <c r="GO245" s="1"/>
      <c r="GP245" s="1"/>
      <c r="GQ245" s="1"/>
      <c r="GR245" s="1"/>
      <c r="GS245" s="1"/>
      <c r="GT245" s="1"/>
      <c r="GU245" s="1"/>
      <c r="GV245" s="1"/>
      <c r="GW245" s="1"/>
      <c r="GX245" s="1"/>
      <c r="GY245" s="1"/>
      <c r="GZ245" s="1"/>
      <c r="HA245" s="1"/>
      <c r="HB245" s="1"/>
      <c r="HC245" s="1"/>
      <c r="HD245" s="1"/>
      <c r="HE245" s="1"/>
      <c r="HF245" s="1"/>
      <c r="HG245" s="1"/>
      <c r="HH245" s="1"/>
      <c r="HI245" s="1"/>
      <c r="HJ245" s="1"/>
      <c r="HK245" s="1"/>
      <c r="HL245" s="1"/>
      <c r="HM245" s="1"/>
      <c r="HN245" s="1"/>
      <c r="HO245" s="1"/>
      <c r="HP245" s="1"/>
      <c r="HQ245" s="1"/>
      <c r="HR245" s="1"/>
      <c r="HS245" s="1"/>
      <c r="HT245" s="1"/>
      <c r="HU245" s="1"/>
      <c r="HV245" s="1"/>
      <c r="HW245" s="1"/>
      <c r="HX245" s="1"/>
      <c r="HY245" s="1"/>
      <c r="HZ245" s="1"/>
      <c r="IA245" s="1"/>
      <c r="IB245" s="1"/>
      <c r="IC245" s="1"/>
      <c r="ID245" s="1"/>
      <c r="IE245" s="1"/>
      <c r="IF245" s="1"/>
      <c r="IG245" s="1"/>
      <c r="IH245" s="1"/>
      <c r="II245" s="1"/>
      <c r="IJ245" s="1"/>
      <c r="IK245" s="1"/>
      <c r="IL245" s="1"/>
      <c r="IM245" s="1"/>
      <c r="IN245" s="1"/>
      <c r="IO245" s="1"/>
      <c r="IP245" s="1"/>
      <c r="IQ245" s="1"/>
      <c r="IR245" s="1"/>
      <c r="IS245" s="1"/>
      <c r="IT245" s="1"/>
      <c r="IU245" s="1"/>
      <c r="IV245" s="1"/>
      <c r="IW245" s="1"/>
      <c r="IX245" s="1"/>
      <c r="IY245" s="1"/>
      <c r="IZ245" s="1"/>
      <c r="JA245" s="1"/>
      <c r="JB245" s="1"/>
      <c r="JC245" s="1"/>
      <c r="JD245" s="1"/>
      <c r="JE245" s="1"/>
      <c r="JF245" s="1"/>
      <c r="JG245" s="1"/>
      <c r="JH245" s="1"/>
      <c r="JI245" s="1"/>
      <c r="JJ245" s="1"/>
      <c r="JK245" s="1"/>
      <c r="JL245" s="1"/>
      <c r="JM245" s="1"/>
      <c r="JN245" s="1"/>
      <c r="JO245" s="1"/>
      <c r="JP245" s="1"/>
      <c r="JQ245" s="1"/>
      <c r="JR245" s="1"/>
      <c r="JS245" s="1"/>
      <c r="JT245" s="1"/>
      <c r="JU245" s="1"/>
      <c r="JV245" s="1"/>
      <c r="JW245" s="1"/>
      <c r="JX245" s="1"/>
      <c r="JY245" s="1"/>
      <c r="JZ245" s="1"/>
      <c r="KA245" s="1"/>
      <c r="KB245" s="1"/>
      <c r="KC245" s="1"/>
      <c r="KD245" s="1"/>
      <c r="KE245" s="1"/>
      <c r="KF245" s="1"/>
      <c r="KG245" s="1"/>
      <c r="KH245" s="1"/>
      <c r="KI245" s="1"/>
      <c r="KJ245" s="1"/>
      <c r="KK245" s="1"/>
      <c r="KL245" s="1"/>
      <c r="KM245" s="1"/>
      <c r="KN245" s="1"/>
      <c r="KO245" s="1"/>
      <c r="KP245" s="1"/>
      <c r="KQ245" s="1"/>
      <c r="KR245" s="1"/>
      <c r="KS245" s="1"/>
      <c r="KT245" s="1"/>
      <c r="KU245" s="1"/>
      <c r="KV245" s="1"/>
      <c r="KW245" s="1"/>
      <c r="KX245" s="1"/>
      <c r="KY245" s="1"/>
      <c r="KZ245" s="1"/>
      <c r="LA245" s="1"/>
      <c r="LB245" s="1"/>
      <c r="LC245" s="1"/>
      <c r="LD245" s="1"/>
      <c r="LE245" s="1"/>
      <c r="LF245" s="1"/>
      <c r="LG245" s="1"/>
      <c r="LH245" s="1"/>
      <c r="LI245" s="1"/>
      <c r="LJ245" s="1"/>
      <c r="LK245" s="1"/>
      <c r="LL245" s="1"/>
      <c r="LM245" s="1"/>
      <c r="LN245" s="1"/>
      <c r="LO245" s="1"/>
      <c r="LP245" s="1"/>
      <c r="LQ245" s="1"/>
      <c r="LR245" s="1"/>
      <c r="LS245" s="1"/>
      <c r="LT245" s="1"/>
      <c r="LU245" s="1"/>
      <c r="LV245" s="1"/>
      <c r="LW245" s="1"/>
      <c r="LX245" s="1"/>
      <c r="LY245" s="1"/>
      <c r="LZ245" s="1"/>
      <c r="MA245" s="1"/>
      <c r="MB245" s="1"/>
      <c r="MC245" s="1"/>
      <c r="MD245" s="1"/>
      <c r="ME245" s="1"/>
      <c r="MF245" s="1"/>
      <c r="MG245" s="1"/>
      <c r="MH245" s="1"/>
      <c r="MI245" s="1"/>
      <c r="MJ245" s="1"/>
      <c r="MK245" s="1"/>
      <c r="ML245" s="1"/>
      <c r="MM245" s="1"/>
      <c r="MN245" s="1"/>
      <c r="MO245" s="1"/>
      <c r="MP245" s="1"/>
      <c r="MQ245" s="1"/>
      <c r="MR245" s="1"/>
      <c r="MS245" s="1"/>
      <c r="MT245" s="1"/>
      <c r="MU245" s="1"/>
      <c r="MV245" s="1"/>
      <c r="MW245" s="1"/>
      <c r="MX245" s="1"/>
      <c r="MY245" s="1"/>
      <c r="MZ245" s="1"/>
      <c r="NA245" s="1"/>
      <c r="NB245" s="1"/>
      <c r="NC245" s="1"/>
      <c r="ND245" s="1"/>
      <c r="NE245" s="1"/>
      <c r="NF245" s="1"/>
      <c r="NG245" s="1"/>
      <c r="NH245" s="1"/>
      <c r="NI245" s="1"/>
      <c r="NJ245" s="1"/>
      <c r="NK245" s="1"/>
      <c r="NL245" s="1"/>
      <c r="NM245" s="1"/>
      <c r="NN245" s="1"/>
      <c r="NO245" s="1"/>
      <c r="NP245" s="1"/>
      <c r="NQ245" s="1"/>
      <c r="NR245" s="1"/>
      <c r="NS245" s="1"/>
      <c r="NT245" s="1"/>
      <c r="NU245" s="1"/>
      <c r="NV245" s="1"/>
      <c r="NW245" s="1"/>
      <c r="NX245" s="1"/>
      <c r="NY245" s="1"/>
      <c r="NZ245" s="1"/>
      <c r="OA245" s="1"/>
      <c r="OB245" s="1"/>
      <c r="OC245" s="1"/>
      <c r="OD245" s="1"/>
      <c r="OE245" s="1"/>
      <c r="OF245" s="1"/>
      <c r="OG245" s="1"/>
      <c r="OH245" s="1"/>
      <c r="OI245" s="1"/>
      <c r="OJ245" s="1"/>
      <c r="OK245" s="1"/>
      <c r="OL245" s="1"/>
      <c r="OM245" s="1"/>
      <c r="ON245" s="1"/>
      <c r="OO245" s="1"/>
      <c r="OP245" s="1"/>
      <c r="OQ245" s="1"/>
      <c r="OR245" s="1"/>
      <c r="OS245" s="1"/>
      <c r="OT245" s="1"/>
      <c r="OU245" s="1"/>
      <c r="OV245" s="1"/>
      <c r="OW245" s="1"/>
      <c r="OX245" s="1"/>
      <c r="OY245" s="1"/>
      <c r="OZ245" s="1"/>
      <c r="PA245" s="1"/>
      <c r="PB245" s="1"/>
      <c r="PC245" s="1"/>
      <c r="PD245" s="1"/>
      <c r="PE245" s="1"/>
      <c r="PF245" s="1"/>
      <c r="PG245" s="1"/>
      <c r="PH245" s="1"/>
      <c r="PI245" s="1"/>
      <c r="PJ245" s="1"/>
      <c r="PK245" s="1"/>
      <c r="PL245" s="1"/>
      <c r="PM245" s="1"/>
      <c r="PN245" s="1"/>
      <c r="PO245" s="1"/>
      <c r="PP245" s="1"/>
      <c r="PQ245" s="1"/>
      <c r="PR245" s="1"/>
      <c r="PS245" s="1"/>
      <c r="PT245" s="1"/>
      <c r="PU245" s="1"/>
      <c r="PV245" s="1"/>
      <c r="PW245" s="1"/>
      <c r="PX245" s="1"/>
      <c r="PY245" s="1"/>
      <c r="PZ245" s="1"/>
      <c r="QA245" s="1"/>
      <c r="QB245" s="1"/>
      <c r="QC245" s="1"/>
      <c r="QD245" s="1"/>
      <c r="QE245" s="1"/>
      <c r="QF245" s="1"/>
      <c r="QG245" s="1"/>
      <c r="QH245" s="1"/>
      <c r="QI245" s="1"/>
      <c r="QJ245" s="1"/>
      <c r="QK245" s="1"/>
      <c r="QL245" s="1"/>
      <c r="QM245" s="1"/>
      <c r="QN245" s="1"/>
      <c r="QO245" s="1"/>
      <c r="QP245" s="1"/>
      <c r="QQ245" s="1"/>
      <c r="QR245" s="1"/>
      <c r="QS245" s="1"/>
      <c r="QT245" s="1"/>
      <c r="QU245" s="1"/>
      <c r="QV245" s="1"/>
      <c r="QW245" s="1"/>
      <c r="QX245" s="1"/>
      <c r="QY245" s="1"/>
      <c r="QZ245" s="1"/>
      <c r="RA245" s="1"/>
      <c r="RB245" s="1"/>
      <c r="RC245" s="1"/>
      <c r="RD245" s="1"/>
      <c r="RE245" s="1"/>
      <c r="RF245" s="1"/>
      <c r="RG245" s="1"/>
      <c r="RH245" s="1"/>
      <c r="RI245" s="1"/>
      <c r="RJ245" s="1"/>
      <c r="RK245" s="1"/>
      <c r="RL245" s="1"/>
      <c r="RM245" s="1"/>
      <c r="RN245" s="1"/>
      <c r="RO245" s="1"/>
      <c r="RP245" s="1"/>
      <c r="RQ245" s="1"/>
      <c r="RR245" s="1"/>
      <c r="RS245" s="1"/>
      <c r="RT245" s="1"/>
      <c r="RU245" s="1"/>
      <c r="RV245" s="1"/>
      <c r="RW245" s="1"/>
      <c r="RX245" s="1"/>
      <c r="RY245" s="1"/>
      <c r="RZ245" s="1"/>
      <c r="SA245" s="1"/>
      <c r="SB245" s="1"/>
      <c r="SC245" s="1"/>
      <c r="SD245" s="1"/>
      <c r="SE245" s="1"/>
      <c r="SF245" s="1"/>
      <c r="SG245" s="1"/>
      <c r="SH245" s="1"/>
      <c r="SI245" s="1"/>
      <c r="SJ245" s="1"/>
      <c r="SK245" s="1"/>
      <c r="SL245" s="1"/>
      <c r="SM245" s="1"/>
      <c r="SN245" s="1"/>
      <c r="SO245" s="1"/>
      <c r="SP245" s="1"/>
      <c r="SQ245" s="1"/>
      <c r="SR245" s="1"/>
      <c r="SS245" s="1"/>
      <c r="ST245" s="1"/>
      <c r="SU245" s="1"/>
      <c r="SV245" s="1"/>
      <c r="SW245" s="1"/>
      <c r="SX245" s="1"/>
      <c r="SY245" s="1"/>
      <c r="SZ245" s="1"/>
      <c r="TA245" s="1"/>
      <c r="TB245" s="1"/>
      <c r="TC245" s="1"/>
      <c r="TD245" s="1"/>
      <c r="TE245" s="1"/>
      <c r="TF245" s="1"/>
      <c r="TG245" s="1"/>
      <c r="TH245" s="1"/>
      <c r="TI245" s="1"/>
      <c r="TJ245" s="1"/>
      <c r="TK245" s="1"/>
      <c r="TL245" s="1"/>
      <c r="TM245" s="1"/>
      <c r="TN245" s="1"/>
      <c r="TO245" s="1"/>
      <c r="TP245" s="1"/>
      <c r="TQ245" s="1"/>
      <c r="TR245" s="1"/>
      <c r="TS245" s="1"/>
      <c r="TT245" s="1"/>
      <c r="TU245" s="1"/>
      <c r="TV245" s="1"/>
      <c r="TW245" s="1"/>
      <c r="TX245" s="1"/>
      <c r="TY245" s="1"/>
      <c r="TZ245" s="1"/>
      <c r="UA245" s="1"/>
      <c r="UB245" s="1"/>
      <c r="UC245" s="1"/>
      <c r="UD245" s="1"/>
      <c r="UE245" s="1"/>
      <c r="UF245" s="1"/>
      <c r="UG245" s="1"/>
      <c r="UH245" s="1"/>
      <c r="UI245" s="1"/>
      <c r="UJ245" s="1"/>
      <c r="UK245" s="1"/>
      <c r="UL245" s="1"/>
      <c r="UM245" s="1"/>
      <c r="UN245" s="1"/>
      <c r="UO245" s="1"/>
      <c r="UP245" s="1"/>
      <c r="UQ245" s="1"/>
      <c r="UR245" s="1"/>
      <c r="US245" s="1"/>
      <c r="UT245" s="1"/>
      <c r="UU245" s="1"/>
      <c r="UV245" s="1"/>
      <c r="UW245" s="1"/>
      <c r="UX245" s="1"/>
      <c r="UY245" s="1"/>
      <c r="UZ245" s="1"/>
      <c r="VA245" s="1"/>
      <c r="VB245" s="1"/>
      <c r="VC245" s="1"/>
      <c r="VD245" s="1"/>
      <c r="VE245" s="1"/>
      <c r="VF245" s="1"/>
      <c r="VG245" s="1"/>
      <c r="VH245" s="1"/>
      <c r="VI245" s="1"/>
      <c r="VJ245" s="1"/>
      <c r="VK245" s="1"/>
      <c r="VL245" s="1"/>
      <c r="VM245" s="1"/>
      <c r="VN245" s="1"/>
      <c r="VO245" s="1"/>
      <c r="VP245" s="1"/>
      <c r="VQ245" s="1"/>
      <c r="VR245" s="1"/>
      <c r="VS245" s="1"/>
      <c r="VT245" s="1"/>
      <c r="VU245" s="1"/>
      <c r="VV245" s="1"/>
      <c r="VW245" s="1"/>
      <c r="VX245" s="1"/>
      <c r="VY245" s="1"/>
      <c r="VZ245" s="1"/>
      <c r="WA245" s="1"/>
      <c r="WB245" s="1"/>
      <c r="WC245" s="1"/>
      <c r="WD245" s="1"/>
      <c r="WE245" s="1"/>
      <c r="WF245" s="1"/>
      <c r="WG245" s="1"/>
      <c r="WH245" s="1"/>
      <c r="WI245" s="1"/>
      <c r="WJ245" s="1"/>
      <c r="WK245" s="1"/>
      <c r="WL245" s="1"/>
      <c r="WM245" s="1"/>
      <c r="WN245" s="1"/>
      <c r="WO245" s="1"/>
      <c r="WP245" s="1"/>
      <c r="WQ245" s="1"/>
      <c r="WR245" s="1"/>
      <c r="WS245" s="1"/>
      <c r="WT245" s="1"/>
      <c r="WU245" s="1"/>
      <c r="WV245" s="1"/>
      <c r="WW245" s="1"/>
      <c r="WX245" s="1"/>
      <c r="WY245" s="1"/>
      <c r="WZ245" s="1"/>
      <c r="XA245" s="1"/>
      <c r="XB245" s="1"/>
      <c r="XC245" s="1"/>
      <c r="XD245" s="1"/>
      <c r="XE245" s="1"/>
      <c r="XF245" s="1"/>
      <c r="XG245" s="1"/>
      <c r="XH245" s="1"/>
      <c r="XI245" s="1"/>
      <c r="XJ245" s="1"/>
      <c r="XK245" s="1"/>
      <c r="XL245" s="1"/>
      <c r="XM245" s="1"/>
      <c r="XN245" s="1"/>
      <c r="XO245" s="1"/>
      <c r="XP245" s="1"/>
      <c r="XQ245" s="1"/>
      <c r="XR245" s="1"/>
      <c r="XS245" s="1"/>
      <c r="XT245" s="1"/>
      <c r="XU245" s="1"/>
      <c r="XV245" s="1"/>
      <c r="XW245" s="1"/>
      <c r="XX245" s="1"/>
      <c r="XY245" s="1"/>
      <c r="XZ245" s="1"/>
      <c r="YA245" s="1"/>
      <c r="YB245" s="1"/>
      <c r="YC245" s="1"/>
      <c r="YD245" s="1"/>
      <c r="YE245" s="1"/>
      <c r="YF245" s="1"/>
      <c r="YG245" s="1"/>
      <c r="YH245" s="1"/>
      <c r="YI245" s="1"/>
      <c r="YJ245" s="1"/>
      <c r="YK245" s="1"/>
      <c r="YL245" s="1"/>
      <c r="YM245" s="1"/>
      <c r="YN245" s="1"/>
      <c r="YO245" s="1"/>
      <c r="YP245" s="1"/>
      <c r="YQ245" s="1"/>
      <c r="YR245" s="1"/>
      <c r="YS245" s="1"/>
      <c r="YT245" s="1"/>
      <c r="YU245" s="1"/>
      <c r="YV245" s="1"/>
      <c r="YW245" s="1"/>
      <c r="YX245" s="1"/>
      <c r="YY245" s="1"/>
      <c r="YZ245" s="1"/>
      <c r="ZA245" s="1"/>
      <c r="ZB245" s="1"/>
      <c r="ZC245" s="1"/>
      <c r="ZD245" s="1"/>
      <c r="ZE245" s="1"/>
      <c r="ZF245" s="1"/>
      <c r="ZG245" s="1"/>
      <c r="ZH245" s="1"/>
      <c r="ZI245" s="1"/>
      <c r="ZJ245" s="1"/>
      <c r="ZK245" s="1"/>
      <c r="ZL245" s="1"/>
      <c r="ZM245" s="1"/>
      <c r="ZN245" s="1"/>
      <c r="ZO245" s="1"/>
      <c r="ZP245" s="1"/>
      <c r="ZQ245" s="1"/>
      <c r="ZR245" s="1"/>
      <c r="ZS245" s="1"/>
      <c r="ZT245" s="1"/>
      <c r="ZU245" s="1"/>
      <c r="ZV245" s="1"/>
      <c r="ZW245" s="1"/>
      <c r="ZX245" s="1"/>
      <c r="ZY245" s="1"/>
      <c r="ZZ245" s="1"/>
      <c r="AAA245" s="1"/>
      <c r="AAB245" s="1"/>
      <c r="AAC245" s="1"/>
      <c r="AAD245" s="1"/>
      <c r="AAE245" s="1"/>
      <c r="AAF245" s="1"/>
      <c r="AAG245" s="1"/>
      <c r="AAH245" s="1"/>
      <c r="AAI245" s="1"/>
      <c r="AAJ245" s="1"/>
      <c r="AAK245" s="1"/>
      <c r="AAL245" s="1"/>
      <c r="AAM245" s="1"/>
      <c r="AAN245" s="1"/>
      <c r="AAO245" s="1"/>
      <c r="AAP245" s="1"/>
      <c r="AAQ245" s="1"/>
      <c r="AAR245" s="1"/>
      <c r="AAS245" s="1"/>
      <c r="AAT245" s="1"/>
      <c r="AAU245" s="1"/>
      <c r="AAV245" s="1"/>
      <c r="AAW245" s="1"/>
      <c r="AAX245" s="1"/>
      <c r="AAY245" s="1"/>
      <c r="AAZ245" s="1"/>
      <c r="ABA245" s="1"/>
      <c r="ABB245" s="1"/>
      <c r="ABC245" s="1"/>
      <c r="ABD245" s="1"/>
      <c r="ABE245" s="1"/>
      <c r="ABF245" s="1"/>
      <c r="ABG245" s="1"/>
      <c r="ABH245" s="1"/>
      <c r="ABI245" s="1"/>
      <c r="ABJ245" s="1"/>
      <c r="ABK245" s="1"/>
      <c r="ABL245" s="1"/>
      <c r="ABM245" s="1"/>
      <c r="ABN245" s="1"/>
      <c r="ABO245" s="1"/>
      <c r="ABP245" s="1"/>
      <c r="ABQ245" s="1"/>
      <c r="ABR245" s="1"/>
      <c r="ABS245" s="1"/>
      <c r="ABT245" s="1"/>
      <c r="ABU245" s="1"/>
      <c r="ABV245" s="1"/>
      <c r="ABW245" s="1"/>
      <c r="ABX245" s="1"/>
      <c r="ABY245" s="1"/>
      <c r="ABZ245" s="1"/>
      <c r="ACA245" s="1"/>
      <c r="ACB245" s="1"/>
      <c r="ACC245" s="1"/>
      <c r="ACD245" s="1"/>
      <c r="ACE245" s="1"/>
      <c r="ACF245" s="1"/>
      <c r="ACG245" s="1"/>
      <c r="ACH245" s="1"/>
      <c r="ACI245" s="1"/>
      <c r="ACJ245" s="1"/>
      <c r="ACK245" s="1"/>
      <c r="ACL245" s="1"/>
      <c r="ACM245" s="1"/>
      <c r="ACN245" s="1"/>
      <c r="ACO245" s="1"/>
      <c r="ACP245" s="1"/>
      <c r="ACQ245" s="1"/>
      <c r="ACR245" s="1"/>
      <c r="ACS245" s="1"/>
      <c r="ACT245" s="1"/>
      <c r="ACU245" s="1"/>
      <c r="ACV245" s="1"/>
      <c r="ACW245" s="1"/>
      <c r="ACX245" s="1"/>
      <c r="ACY245" s="1"/>
      <c r="ACZ245" s="1"/>
      <c r="ADA245" s="1"/>
    </row>
    <row r="246" spans="1:781" s="76" customFormat="1" ht="24" x14ac:dyDescent="0.3">
      <c r="A246" s="40">
        <v>3</v>
      </c>
      <c r="B246" s="21" t="s">
        <v>748</v>
      </c>
      <c r="C246" s="22" t="s">
        <v>749</v>
      </c>
      <c r="D246" s="23" t="s">
        <v>426</v>
      </c>
      <c r="E246" s="23" t="s">
        <v>356</v>
      </c>
      <c r="F246" s="23">
        <v>9</v>
      </c>
      <c r="G246" s="74"/>
      <c r="H246" s="23">
        <v>1</v>
      </c>
      <c r="I246" s="23" t="s">
        <v>41</v>
      </c>
      <c r="J246" s="23" t="s">
        <v>47</v>
      </c>
      <c r="K246" s="25">
        <v>1984</v>
      </c>
      <c r="L246" s="86">
        <v>1984</v>
      </c>
      <c r="M246" s="27"/>
      <c r="N246" s="28"/>
      <c r="O246" s="28"/>
      <c r="P246" s="29" t="s">
        <v>593</v>
      </c>
      <c r="Q246" s="30" t="s">
        <v>750</v>
      </c>
      <c r="R246" s="31"/>
      <c r="S246" s="32" t="str">
        <f t="shared" si="53"/>
        <v>Vermiculite</v>
      </c>
      <c r="T246" s="33"/>
      <c r="U246" s="33"/>
      <c r="V246" s="33"/>
      <c r="W246" s="33"/>
      <c r="X246" s="33"/>
      <c r="Y246" s="33"/>
      <c r="Z246" s="33"/>
      <c r="AA246" s="1"/>
      <c r="AB246" s="34">
        <f t="shared" si="52"/>
        <v>0</v>
      </c>
      <c r="AC246" s="34">
        <f t="shared" si="54"/>
        <v>0</v>
      </c>
      <c r="AD246" s="34">
        <f t="shared" si="55"/>
        <v>0</v>
      </c>
      <c r="AE246" s="34">
        <f t="shared" si="60"/>
        <v>0</v>
      </c>
      <c r="AF246" s="35"/>
      <c r="AG246" s="35">
        <f t="shared" si="57"/>
        <v>0</v>
      </c>
      <c r="AH246" s="35">
        <f t="shared" si="58"/>
        <v>0</v>
      </c>
      <c r="AI246" s="35">
        <f t="shared" si="59"/>
        <v>0</v>
      </c>
      <c r="AK246" s="1"/>
      <c r="AL246" s="1"/>
      <c r="AM246" s="1"/>
      <c r="AN246" s="1"/>
      <c r="AO246" s="1"/>
      <c r="AP246" s="1"/>
      <c r="AQ246" s="1"/>
      <c r="AR246" s="1"/>
      <c r="AS246" s="1"/>
      <c r="AT246" s="1"/>
      <c r="AU246" s="1"/>
      <c r="AV246" s="1"/>
      <c r="AW246" s="1"/>
      <c r="AX246" s="1"/>
      <c r="AY246" s="1"/>
      <c r="AZ246" s="1"/>
      <c r="BA246" s="1"/>
      <c r="BB246" s="1"/>
      <c r="BC246" s="1"/>
      <c r="BD246" s="1"/>
      <c r="BE246" s="1"/>
      <c r="BF246" s="1"/>
      <c r="BG246" s="1"/>
      <c r="BH246" s="1"/>
      <c r="BI246" s="1"/>
      <c r="BJ246" s="1"/>
      <c r="BK246" s="1"/>
      <c r="BL246" s="1"/>
      <c r="BM246" s="1"/>
      <c r="BN246" s="1"/>
      <c r="BO246" s="1"/>
      <c r="BP246" s="1"/>
      <c r="BQ246" s="1"/>
      <c r="BR246" s="1"/>
      <c r="BS246" s="1"/>
      <c r="BT246" s="1"/>
      <c r="BU246" s="1"/>
      <c r="BV246" s="1"/>
      <c r="BW246" s="1"/>
      <c r="BX246" s="1"/>
      <c r="BY246" s="1"/>
      <c r="BZ246" s="1"/>
      <c r="CA246" s="1"/>
      <c r="CB246" s="1"/>
      <c r="CC246" s="1"/>
      <c r="CD246" s="1"/>
      <c r="CE246" s="1"/>
      <c r="CF246" s="1"/>
      <c r="CG246" s="1"/>
      <c r="CH246" s="1"/>
      <c r="CI246" s="1"/>
      <c r="CJ246" s="1"/>
      <c r="CK246" s="1"/>
      <c r="CL246" s="1"/>
      <c r="CM246" s="1"/>
      <c r="CN246" s="1"/>
      <c r="CO246" s="1"/>
      <c r="CP246" s="1"/>
      <c r="CQ246" s="1"/>
      <c r="CR246" s="1"/>
      <c r="CS246" s="1"/>
      <c r="CT246" s="1"/>
      <c r="CU246" s="1"/>
      <c r="CV246" s="1"/>
      <c r="CW246" s="1"/>
      <c r="CX246" s="1"/>
      <c r="CY246" s="1"/>
      <c r="CZ246" s="1"/>
      <c r="DA246" s="1"/>
      <c r="DB246" s="1"/>
      <c r="DC246" s="1"/>
      <c r="DD246" s="1"/>
      <c r="DE246" s="1"/>
      <c r="DF246" s="1"/>
      <c r="DG246" s="1"/>
      <c r="DH246" s="1"/>
      <c r="DI246" s="1"/>
      <c r="DJ246" s="1"/>
      <c r="DK246" s="1"/>
      <c r="DL246" s="1"/>
      <c r="DM246" s="1"/>
      <c r="DN246" s="1"/>
      <c r="DO246" s="1"/>
      <c r="DP246" s="1"/>
      <c r="DQ246" s="1"/>
      <c r="DR246" s="1"/>
      <c r="DS246" s="1"/>
      <c r="DT246" s="1"/>
      <c r="DU246" s="1"/>
      <c r="DV246" s="1"/>
      <c r="DW246" s="1"/>
      <c r="DX246" s="1"/>
      <c r="DY246" s="1"/>
      <c r="DZ246" s="1"/>
      <c r="EA246" s="1"/>
      <c r="EB246" s="1"/>
      <c r="EC246" s="1"/>
      <c r="ED246" s="1"/>
      <c r="EE246" s="1"/>
      <c r="EF246" s="1"/>
      <c r="EG246" s="1"/>
      <c r="EH246" s="1"/>
      <c r="EI246" s="1"/>
      <c r="EJ246" s="1"/>
      <c r="EK246" s="1"/>
      <c r="EL246" s="1"/>
      <c r="EM246" s="1"/>
      <c r="EN246" s="1"/>
      <c r="EO246" s="1"/>
      <c r="EP246" s="1"/>
      <c r="EQ246" s="1"/>
      <c r="ER246" s="1"/>
      <c r="ES246" s="1"/>
      <c r="ET246" s="1"/>
      <c r="EU246" s="1"/>
      <c r="EV246" s="1"/>
      <c r="EW246" s="1"/>
      <c r="EX246" s="1"/>
      <c r="EY246" s="1"/>
      <c r="EZ246" s="1"/>
      <c r="FA246" s="1"/>
      <c r="FB246" s="1"/>
      <c r="FC246" s="1"/>
      <c r="FD246" s="1"/>
      <c r="FE246" s="1"/>
      <c r="FF246" s="1"/>
      <c r="FG246" s="1"/>
      <c r="FH246" s="1"/>
      <c r="FI246" s="1"/>
      <c r="FJ246" s="1"/>
      <c r="FK246" s="1"/>
      <c r="FL246" s="1"/>
      <c r="FM246" s="1"/>
      <c r="FN246" s="1"/>
      <c r="FO246" s="1"/>
      <c r="FP246" s="1"/>
      <c r="FQ246" s="1"/>
      <c r="FR246" s="1"/>
      <c r="FS246" s="1"/>
      <c r="FT246" s="1"/>
      <c r="FU246" s="1"/>
      <c r="FV246" s="1"/>
      <c r="FW246" s="1"/>
      <c r="FX246" s="1"/>
      <c r="FY246" s="1"/>
      <c r="FZ246" s="1"/>
      <c r="GA246" s="1"/>
      <c r="GB246" s="1"/>
      <c r="GC246" s="1"/>
      <c r="GD246" s="1"/>
      <c r="GE246" s="1"/>
      <c r="GF246" s="1"/>
      <c r="GG246" s="1"/>
      <c r="GH246" s="1"/>
      <c r="GI246" s="1"/>
      <c r="GJ246" s="1"/>
      <c r="GK246" s="1"/>
      <c r="GL246" s="1"/>
      <c r="GM246" s="1"/>
      <c r="GN246" s="1"/>
      <c r="GO246" s="1"/>
      <c r="GP246" s="1"/>
      <c r="GQ246" s="1"/>
      <c r="GR246" s="1"/>
      <c r="GS246" s="1"/>
      <c r="GT246" s="1"/>
      <c r="GU246" s="1"/>
      <c r="GV246" s="1"/>
      <c r="GW246" s="1"/>
      <c r="GX246" s="1"/>
      <c r="GY246" s="1"/>
      <c r="GZ246" s="1"/>
      <c r="HA246" s="1"/>
      <c r="HB246" s="1"/>
      <c r="HC246" s="1"/>
      <c r="HD246" s="1"/>
      <c r="HE246" s="1"/>
      <c r="HF246" s="1"/>
      <c r="HG246" s="1"/>
      <c r="HH246" s="1"/>
      <c r="HI246" s="1"/>
      <c r="HJ246" s="1"/>
      <c r="HK246" s="1"/>
      <c r="HL246" s="1"/>
      <c r="HM246" s="1"/>
      <c r="HN246" s="1"/>
      <c r="HO246" s="1"/>
      <c r="HP246" s="1"/>
      <c r="HQ246" s="1"/>
      <c r="HR246" s="1"/>
      <c r="HS246" s="1"/>
      <c r="HT246" s="1"/>
      <c r="HU246" s="1"/>
      <c r="HV246" s="1"/>
      <c r="HW246" s="1"/>
      <c r="HX246" s="1"/>
      <c r="HY246" s="1"/>
      <c r="HZ246" s="1"/>
      <c r="IA246" s="1"/>
      <c r="IB246" s="1"/>
      <c r="IC246" s="1"/>
      <c r="ID246" s="1"/>
      <c r="IE246" s="1"/>
      <c r="IF246" s="1"/>
      <c r="IG246" s="1"/>
      <c r="IH246" s="1"/>
      <c r="II246" s="1"/>
      <c r="IJ246" s="1"/>
      <c r="IK246" s="1"/>
      <c r="IL246" s="1"/>
      <c r="IM246" s="1"/>
      <c r="IN246" s="1"/>
      <c r="IO246" s="1"/>
      <c r="IP246" s="1"/>
      <c r="IQ246" s="1"/>
      <c r="IR246" s="1"/>
      <c r="IS246" s="1"/>
      <c r="IT246" s="1"/>
      <c r="IU246" s="1"/>
      <c r="IV246" s="1"/>
      <c r="IW246" s="1"/>
      <c r="IX246" s="1"/>
      <c r="IY246" s="1"/>
      <c r="IZ246" s="1"/>
      <c r="JA246" s="1"/>
      <c r="JB246" s="1"/>
      <c r="JC246" s="1"/>
      <c r="JD246" s="1"/>
      <c r="JE246" s="1"/>
      <c r="JF246" s="1"/>
      <c r="JG246" s="1"/>
      <c r="JH246" s="1"/>
      <c r="JI246" s="1"/>
      <c r="JJ246" s="1"/>
      <c r="JK246" s="1"/>
      <c r="JL246" s="1"/>
      <c r="JM246" s="1"/>
      <c r="JN246" s="1"/>
      <c r="JO246" s="1"/>
      <c r="JP246" s="1"/>
      <c r="JQ246" s="1"/>
      <c r="JR246" s="1"/>
      <c r="JS246" s="1"/>
      <c r="JT246" s="1"/>
      <c r="JU246" s="1"/>
      <c r="JV246" s="1"/>
      <c r="JW246" s="1"/>
      <c r="JX246" s="1"/>
      <c r="JY246" s="1"/>
      <c r="JZ246" s="1"/>
      <c r="KA246" s="1"/>
      <c r="KB246" s="1"/>
      <c r="KC246" s="1"/>
      <c r="KD246" s="1"/>
      <c r="KE246" s="1"/>
      <c r="KF246" s="1"/>
      <c r="KG246" s="1"/>
      <c r="KH246" s="1"/>
      <c r="KI246" s="1"/>
      <c r="KJ246" s="1"/>
      <c r="KK246" s="1"/>
      <c r="KL246" s="1"/>
      <c r="KM246" s="1"/>
      <c r="KN246" s="1"/>
      <c r="KO246" s="1"/>
      <c r="KP246" s="1"/>
      <c r="KQ246" s="1"/>
      <c r="KR246" s="1"/>
      <c r="KS246" s="1"/>
      <c r="KT246" s="1"/>
      <c r="KU246" s="1"/>
      <c r="KV246" s="1"/>
      <c r="KW246" s="1"/>
      <c r="KX246" s="1"/>
      <c r="KY246" s="1"/>
      <c r="KZ246" s="1"/>
      <c r="LA246" s="1"/>
      <c r="LB246" s="1"/>
      <c r="LC246" s="1"/>
      <c r="LD246" s="1"/>
      <c r="LE246" s="1"/>
      <c r="LF246" s="1"/>
      <c r="LG246" s="1"/>
      <c r="LH246" s="1"/>
      <c r="LI246" s="1"/>
      <c r="LJ246" s="1"/>
      <c r="LK246" s="1"/>
      <c r="LL246" s="1"/>
      <c r="LM246" s="1"/>
      <c r="LN246" s="1"/>
      <c r="LO246" s="1"/>
      <c r="LP246" s="1"/>
      <c r="LQ246" s="1"/>
      <c r="LR246" s="1"/>
      <c r="LS246" s="1"/>
      <c r="LT246" s="1"/>
      <c r="LU246" s="1"/>
      <c r="LV246" s="1"/>
      <c r="LW246" s="1"/>
      <c r="LX246" s="1"/>
      <c r="LY246" s="1"/>
      <c r="LZ246" s="1"/>
      <c r="MA246" s="1"/>
      <c r="MB246" s="1"/>
      <c r="MC246" s="1"/>
      <c r="MD246" s="1"/>
      <c r="ME246" s="1"/>
      <c r="MF246" s="1"/>
      <c r="MG246" s="1"/>
      <c r="MH246" s="1"/>
      <c r="MI246" s="1"/>
      <c r="MJ246" s="1"/>
      <c r="MK246" s="1"/>
      <c r="ML246" s="1"/>
      <c r="MM246" s="1"/>
      <c r="MN246" s="1"/>
      <c r="MO246" s="1"/>
      <c r="MP246" s="1"/>
      <c r="MQ246" s="1"/>
      <c r="MR246" s="1"/>
      <c r="MS246" s="1"/>
      <c r="MT246" s="1"/>
      <c r="MU246" s="1"/>
      <c r="MV246" s="1"/>
      <c r="MW246" s="1"/>
      <c r="MX246" s="1"/>
      <c r="MY246" s="1"/>
      <c r="MZ246" s="1"/>
      <c r="NA246" s="1"/>
      <c r="NB246" s="1"/>
      <c r="NC246" s="1"/>
      <c r="ND246" s="1"/>
      <c r="NE246" s="1"/>
      <c r="NF246" s="1"/>
      <c r="NG246" s="1"/>
      <c r="NH246" s="1"/>
      <c r="NI246" s="1"/>
      <c r="NJ246" s="1"/>
      <c r="NK246" s="1"/>
      <c r="NL246" s="1"/>
      <c r="NM246" s="1"/>
      <c r="NN246" s="1"/>
      <c r="NO246" s="1"/>
      <c r="NP246" s="1"/>
      <c r="NQ246" s="1"/>
      <c r="NR246" s="1"/>
      <c r="NS246" s="1"/>
      <c r="NT246" s="1"/>
      <c r="NU246" s="1"/>
      <c r="NV246" s="1"/>
      <c r="NW246" s="1"/>
      <c r="NX246" s="1"/>
      <c r="NY246" s="1"/>
      <c r="NZ246" s="1"/>
      <c r="OA246" s="1"/>
      <c r="OB246" s="1"/>
      <c r="OC246" s="1"/>
      <c r="OD246" s="1"/>
      <c r="OE246" s="1"/>
      <c r="OF246" s="1"/>
      <c r="OG246" s="1"/>
      <c r="OH246" s="1"/>
      <c r="OI246" s="1"/>
      <c r="OJ246" s="1"/>
      <c r="OK246" s="1"/>
      <c r="OL246" s="1"/>
      <c r="OM246" s="1"/>
      <c r="ON246" s="1"/>
      <c r="OO246" s="1"/>
      <c r="OP246" s="1"/>
      <c r="OQ246" s="1"/>
      <c r="OR246" s="1"/>
      <c r="OS246" s="1"/>
      <c r="OT246" s="1"/>
      <c r="OU246" s="1"/>
      <c r="OV246" s="1"/>
      <c r="OW246" s="1"/>
      <c r="OX246" s="1"/>
      <c r="OY246" s="1"/>
      <c r="OZ246" s="1"/>
      <c r="PA246" s="1"/>
      <c r="PB246" s="1"/>
      <c r="PC246" s="1"/>
      <c r="PD246" s="1"/>
      <c r="PE246" s="1"/>
      <c r="PF246" s="1"/>
      <c r="PG246" s="1"/>
      <c r="PH246" s="1"/>
      <c r="PI246" s="1"/>
      <c r="PJ246" s="1"/>
      <c r="PK246" s="1"/>
      <c r="PL246" s="1"/>
      <c r="PM246" s="1"/>
      <c r="PN246" s="1"/>
      <c r="PO246" s="1"/>
      <c r="PP246" s="1"/>
      <c r="PQ246" s="1"/>
      <c r="PR246" s="1"/>
      <c r="PS246" s="1"/>
      <c r="PT246" s="1"/>
      <c r="PU246" s="1"/>
      <c r="PV246" s="1"/>
      <c r="PW246" s="1"/>
      <c r="PX246" s="1"/>
      <c r="PY246" s="1"/>
      <c r="PZ246" s="1"/>
      <c r="QA246" s="1"/>
      <c r="QB246" s="1"/>
      <c r="QC246" s="1"/>
      <c r="QD246" s="1"/>
      <c r="QE246" s="1"/>
      <c r="QF246" s="1"/>
      <c r="QG246" s="1"/>
      <c r="QH246" s="1"/>
      <c r="QI246" s="1"/>
      <c r="QJ246" s="1"/>
      <c r="QK246" s="1"/>
      <c r="QL246" s="1"/>
      <c r="QM246" s="1"/>
      <c r="QN246" s="1"/>
      <c r="QO246" s="1"/>
      <c r="QP246" s="1"/>
      <c r="QQ246" s="1"/>
      <c r="QR246" s="1"/>
      <c r="QS246" s="1"/>
      <c r="QT246" s="1"/>
      <c r="QU246" s="1"/>
      <c r="QV246" s="1"/>
      <c r="QW246" s="1"/>
      <c r="QX246" s="1"/>
      <c r="QY246" s="1"/>
      <c r="QZ246" s="1"/>
      <c r="RA246" s="1"/>
      <c r="RB246" s="1"/>
      <c r="RC246" s="1"/>
      <c r="RD246" s="1"/>
      <c r="RE246" s="1"/>
      <c r="RF246" s="1"/>
      <c r="RG246" s="1"/>
      <c r="RH246" s="1"/>
      <c r="RI246" s="1"/>
      <c r="RJ246" s="1"/>
      <c r="RK246" s="1"/>
      <c r="RL246" s="1"/>
      <c r="RM246" s="1"/>
      <c r="RN246" s="1"/>
      <c r="RO246" s="1"/>
      <c r="RP246" s="1"/>
      <c r="RQ246" s="1"/>
      <c r="RR246" s="1"/>
      <c r="RS246" s="1"/>
      <c r="RT246" s="1"/>
      <c r="RU246" s="1"/>
      <c r="RV246" s="1"/>
      <c r="RW246" s="1"/>
      <c r="RX246" s="1"/>
      <c r="RY246" s="1"/>
      <c r="RZ246" s="1"/>
      <c r="SA246" s="1"/>
      <c r="SB246" s="1"/>
      <c r="SC246" s="1"/>
      <c r="SD246" s="1"/>
      <c r="SE246" s="1"/>
      <c r="SF246" s="1"/>
      <c r="SG246" s="1"/>
      <c r="SH246" s="1"/>
      <c r="SI246" s="1"/>
      <c r="SJ246" s="1"/>
      <c r="SK246" s="1"/>
      <c r="SL246" s="1"/>
      <c r="SM246" s="1"/>
      <c r="SN246" s="1"/>
      <c r="SO246" s="1"/>
      <c r="SP246" s="1"/>
      <c r="SQ246" s="1"/>
      <c r="SR246" s="1"/>
      <c r="SS246" s="1"/>
      <c r="ST246" s="1"/>
      <c r="SU246" s="1"/>
      <c r="SV246" s="1"/>
      <c r="SW246" s="1"/>
      <c r="SX246" s="1"/>
      <c r="SY246" s="1"/>
      <c r="SZ246" s="1"/>
      <c r="TA246" s="1"/>
      <c r="TB246" s="1"/>
      <c r="TC246" s="1"/>
      <c r="TD246" s="1"/>
      <c r="TE246" s="1"/>
      <c r="TF246" s="1"/>
      <c r="TG246" s="1"/>
      <c r="TH246" s="1"/>
      <c r="TI246" s="1"/>
      <c r="TJ246" s="1"/>
      <c r="TK246" s="1"/>
      <c r="TL246" s="1"/>
      <c r="TM246" s="1"/>
      <c r="TN246" s="1"/>
      <c r="TO246" s="1"/>
      <c r="TP246" s="1"/>
      <c r="TQ246" s="1"/>
      <c r="TR246" s="1"/>
      <c r="TS246" s="1"/>
      <c r="TT246" s="1"/>
      <c r="TU246" s="1"/>
      <c r="TV246" s="1"/>
      <c r="TW246" s="1"/>
      <c r="TX246" s="1"/>
      <c r="TY246" s="1"/>
      <c r="TZ246" s="1"/>
      <c r="UA246" s="1"/>
      <c r="UB246" s="1"/>
      <c r="UC246" s="1"/>
      <c r="UD246" s="1"/>
      <c r="UE246" s="1"/>
      <c r="UF246" s="1"/>
      <c r="UG246" s="1"/>
      <c r="UH246" s="1"/>
      <c r="UI246" s="1"/>
      <c r="UJ246" s="1"/>
      <c r="UK246" s="1"/>
      <c r="UL246" s="1"/>
      <c r="UM246" s="1"/>
      <c r="UN246" s="1"/>
      <c r="UO246" s="1"/>
      <c r="UP246" s="1"/>
      <c r="UQ246" s="1"/>
      <c r="UR246" s="1"/>
      <c r="US246" s="1"/>
      <c r="UT246" s="1"/>
      <c r="UU246" s="1"/>
      <c r="UV246" s="1"/>
      <c r="UW246" s="1"/>
      <c r="UX246" s="1"/>
      <c r="UY246" s="1"/>
      <c r="UZ246" s="1"/>
      <c r="VA246" s="1"/>
      <c r="VB246" s="1"/>
      <c r="VC246" s="1"/>
      <c r="VD246" s="1"/>
      <c r="VE246" s="1"/>
      <c r="VF246" s="1"/>
      <c r="VG246" s="1"/>
      <c r="VH246" s="1"/>
      <c r="VI246" s="1"/>
      <c r="VJ246" s="1"/>
      <c r="VK246" s="1"/>
      <c r="VL246" s="1"/>
      <c r="VM246" s="1"/>
      <c r="VN246" s="1"/>
      <c r="VO246" s="1"/>
      <c r="VP246" s="1"/>
      <c r="VQ246" s="1"/>
      <c r="VR246" s="1"/>
      <c r="VS246" s="1"/>
      <c r="VT246" s="1"/>
      <c r="VU246" s="1"/>
      <c r="VV246" s="1"/>
      <c r="VW246" s="1"/>
      <c r="VX246" s="1"/>
      <c r="VY246" s="1"/>
      <c r="VZ246" s="1"/>
      <c r="WA246" s="1"/>
      <c r="WB246" s="1"/>
      <c r="WC246" s="1"/>
      <c r="WD246" s="1"/>
      <c r="WE246" s="1"/>
      <c r="WF246" s="1"/>
      <c r="WG246" s="1"/>
      <c r="WH246" s="1"/>
      <c r="WI246" s="1"/>
      <c r="WJ246" s="1"/>
      <c r="WK246" s="1"/>
      <c r="WL246" s="1"/>
      <c r="WM246" s="1"/>
      <c r="WN246" s="1"/>
      <c r="WO246" s="1"/>
      <c r="WP246" s="1"/>
      <c r="WQ246" s="1"/>
      <c r="WR246" s="1"/>
      <c r="WS246" s="1"/>
      <c r="WT246" s="1"/>
      <c r="WU246" s="1"/>
      <c r="WV246" s="1"/>
      <c r="WW246" s="1"/>
      <c r="WX246" s="1"/>
      <c r="WY246" s="1"/>
      <c r="WZ246" s="1"/>
      <c r="XA246" s="1"/>
      <c r="XB246" s="1"/>
      <c r="XC246" s="1"/>
      <c r="XD246" s="1"/>
      <c r="XE246" s="1"/>
      <c r="XF246" s="1"/>
      <c r="XG246" s="1"/>
      <c r="XH246" s="1"/>
      <c r="XI246" s="1"/>
      <c r="XJ246" s="1"/>
      <c r="XK246" s="1"/>
      <c r="XL246" s="1"/>
      <c r="XM246" s="1"/>
      <c r="XN246" s="1"/>
      <c r="XO246" s="1"/>
      <c r="XP246" s="1"/>
      <c r="XQ246" s="1"/>
      <c r="XR246" s="1"/>
      <c r="XS246" s="1"/>
      <c r="XT246" s="1"/>
      <c r="XU246" s="1"/>
      <c r="XV246" s="1"/>
      <c r="XW246" s="1"/>
      <c r="XX246" s="1"/>
      <c r="XY246" s="1"/>
      <c r="XZ246" s="1"/>
      <c r="YA246" s="1"/>
      <c r="YB246" s="1"/>
      <c r="YC246" s="1"/>
      <c r="YD246" s="1"/>
      <c r="YE246" s="1"/>
      <c r="YF246" s="1"/>
      <c r="YG246" s="1"/>
      <c r="YH246" s="1"/>
      <c r="YI246" s="1"/>
      <c r="YJ246" s="1"/>
      <c r="YK246" s="1"/>
      <c r="YL246" s="1"/>
      <c r="YM246" s="1"/>
      <c r="YN246" s="1"/>
      <c r="YO246" s="1"/>
      <c r="YP246" s="1"/>
      <c r="YQ246" s="1"/>
      <c r="YR246" s="1"/>
      <c r="YS246" s="1"/>
      <c r="YT246" s="1"/>
      <c r="YU246" s="1"/>
      <c r="YV246" s="1"/>
      <c r="YW246" s="1"/>
      <c r="YX246" s="1"/>
      <c r="YY246" s="1"/>
      <c r="YZ246" s="1"/>
      <c r="ZA246" s="1"/>
      <c r="ZB246" s="1"/>
      <c r="ZC246" s="1"/>
      <c r="ZD246" s="1"/>
      <c r="ZE246" s="1"/>
      <c r="ZF246" s="1"/>
      <c r="ZG246" s="1"/>
      <c r="ZH246" s="1"/>
      <c r="ZI246" s="1"/>
      <c r="ZJ246" s="1"/>
      <c r="ZK246" s="1"/>
      <c r="ZL246" s="1"/>
      <c r="ZM246" s="1"/>
      <c r="ZN246" s="1"/>
      <c r="ZO246" s="1"/>
      <c r="ZP246" s="1"/>
      <c r="ZQ246" s="1"/>
      <c r="ZR246" s="1"/>
      <c r="ZS246" s="1"/>
      <c r="ZT246" s="1"/>
      <c r="ZU246" s="1"/>
      <c r="ZV246" s="1"/>
      <c r="ZW246" s="1"/>
      <c r="ZX246" s="1"/>
      <c r="ZY246" s="1"/>
      <c r="ZZ246" s="1"/>
      <c r="AAA246" s="1"/>
      <c r="AAB246" s="1"/>
      <c r="AAC246" s="1"/>
      <c r="AAD246" s="1"/>
      <c r="AAE246" s="1"/>
      <c r="AAF246" s="1"/>
      <c r="AAG246" s="1"/>
      <c r="AAH246" s="1"/>
      <c r="AAI246" s="1"/>
      <c r="AAJ246" s="1"/>
      <c r="AAK246" s="1"/>
      <c r="AAL246" s="1"/>
      <c r="AAM246" s="1"/>
      <c r="AAN246" s="1"/>
      <c r="AAO246" s="1"/>
      <c r="AAP246" s="1"/>
      <c r="AAQ246" s="1"/>
      <c r="AAR246" s="1"/>
      <c r="AAS246" s="1"/>
      <c r="AAT246" s="1"/>
      <c r="AAU246" s="1"/>
      <c r="AAV246" s="1"/>
      <c r="AAW246" s="1"/>
      <c r="AAX246" s="1"/>
      <c r="AAY246" s="1"/>
      <c r="AAZ246" s="1"/>
      <c r="ABA246" s="1"/>
      <c r="ABB246" s="1"/>
      <c r="ABC246" s="1"/>
      <c r="ABD246" s="1"/>
      <c r="ABE246" s="1"/>
      <c r="ABF246" s="1"/>
      <c r="ABG246" s="1"/>
      <c r="ABH246" s="1"/>
      <c r="ABI246" s="1"/>
      <c r="ABJ246" s="1"/>
      <c r="ABK246" s="1"/>
      <c r="ABL246" s="1"/>
      <c r="ABM246" s="1"/>
      <c r="ABN246" s="1"/>
      <c r="ABO246" s="1"/>
      <c r="ABP246" s="1"/>
      <c r="ABQ246" s="1"/>
      <c r="ABR246" s="1"/>
      <c r="ABS246" s="1"/>
      <c r="ABT246" s="1"/>
      <c r="ABU246" s="1"/>
      <c r="ABV246" s="1"/>
      <c r="ABW246" s="1"/>
      <c r="ABX246" s="1"/>
      <c r="ABY246" s="1"/>
      <c r="ABZ246" s="1"/>
      <c r="ACA246" s="1"/>
      <c r="ACB246" s="1"/>
      <c r="ACC246" s="1"/>
      <c r="ACD246" s="1"/>
      <c r="ACE246" s="1"/>
      <c r="ACF246" s="1"/>
      <c r="ACG246" s="1"/>
      <c r="ACH246" s="1"/>
      <c r="ACI246" s="1"/>
      <c r="ACJ246" s="1"/>
      <c r="ACK246" s="1"/>
      <c r="ACL246" s="1"/>
      <c r="ACM246" s="1"/>
      <c r="ACN246" s="1"/>
      <c r="ACO246" s="1"/>
      <c r="ACP246" s="1"/>
      <c r="ACQ246" s="1"/>
      <c r="ACR246" s="1"/>
      <c r="ACS246" s="1"/>
      <c r="ACT246" s="1"/>
      <c r="ACU246" s="1"/>
      <c r="ACV246" s="1"/>
      <c r="ACW246" s="1"/>
      <c r="ACX246" s="1"/>
      <c r="ACY246" s="1"/>
      <c r="ACZ246" s="1"/>
      <c r="ADA246" s="1"/>
    </row>
    <row r="247" spans="1:781" s="76" customFormat="1" ht="24" x14ac:dyDescent="0.3">
      <c r="A247" s="40">
        <v>3</v>
      </c>
      <c r="B247" s="21" t="s">
        <v>751</v>
      </c>
      <c r="C247" s="22" t="s">
        <v>674</v>
      </c>
      <c r="D247" s="23" t="s">
        <v>101</v>
      </c>
      <c r="E247" s="23" t="s">
        <v>222</v>
      </c>
      <c r="F247" s="23">
        <v>24</v>
      </c>
      <c r="G247" s="74">
        <v>215000</v>
      </c>
      <c r="H247" s="23">
        <v>2</v>
      </c>
      <c r="I247" s="23" t="s">
        <v>41</v>
      </c>
      <c r="J247" s="23" t="s">
        <v>47</v>
      </c>
      <c r="K247" s="25">
        <v>1983</v>
      </c>
      <c r="L247" s="26">
        <v>30469</v>
      </c>
      <c r="M247" s="27"/>
      <c r="N247" s="28"/>
      <c r="O247" s="28"/>
      <c r="P247" s="29" t="s">
        <v>593</v>
      </c>
      <c r="Q247" s="30" t="s">
        <v>752</v>
      </c>
      <c r="R247" s="31" t="s">
        <v>418</v>
      </c>
      <c r="S247" s="32" t="str">
        <f t="shared" si="53"/>
        <v>Ag Pb</v>
      </c>
      <c r="T247" s="33"/>
      <c r="U247" s="33"/>
      <c r="V247" s="33"/>
      <c r="W247" s="33"/>
      <c r="X247" s="33">
        <v>1881</v>
      </c>
      <c r="Y247" s="33"/>
      <c r="Z247" s="33"/>
      <c r="AA247" s="1"/>
      <c r="AB247" s="34">
        <f t="shared" si="52"/>
        <v>0</v>
      </c>
      <c r="AC247" s="34">
        <f t="shared" si="54"/>
        <v>0</v>
      </c>
      <c r="AD247" s="34">
        <f t="shared" si="55"/>
        <v>0</v>
      </c>
      <c r="AE247" s="34">
        <f t="shared" si="60"/>
        <v>0</v>
      </c>
      <c r="AF247" s="35"/>
      <c r="AG247" s="35">
        <f t="shared" si="57"/>
        <v>0</v>
      </c>
      <c r="AH247" s="35">
        <f t="shared" si="58"/>
        <v>0</v>
      </c>
      <c r="AI247" s="35">
        <f t="shared" si="59"/>
        <v>0</v>
      </c>
      <c r="AK247" s="1"/>
      <c r="AL247" s="1"/>
      <c r="AM247" s="1"/>
      <c r="AN247" s="1"/>
      <c r="AO247" s="1"/>
      <c r="AP247" s="1"/>
      <c r="AQ247" s="1"/>
      <c r="AR247" s="1"/>
      <c r="AS247" s="1"/>
      <c r="AT247" s="1"/>
      <c r="AU247" s="1"/>
      <c r="AV247" s="1"/>
      <c r="AW247" s="1"/>
      <c r="AX247" s="1"/>
      <c r="AY247" s="1"/>
      <c r="AZ247" s="1"/>
      <c r="BA247" s="1"/>
      <c r="BB247" s="1"/>
      <c r="BC247" s="1"/>
      <c r="BD247" s="1"/>
      <c r="BE247" s="1"/>
      <c r="BF247" s="1"/>
      <c r="BG247" s="1"/>
      <c r="BH247" s="1"/>
      <c r="BI247" s="1"/>
      <c r="BJ247" s="1"/>
      <c r="BK247" s="1"/>
      <c r="BL247" s="1"/>
      <c r="BM247" s="1"/>
      <c r="BN247" s="1"/>
      <c r="BO247" s="1"/>
      <c r="BP247" s="1"/>
      <c r="BQ247" s="1"/>
      <c r="BR247" s="1"/>
      <c r="BS247" s="1"/>
      <c r="BT247" s="1"/>
      <c r="BU247" s="1"/>
      <c r="BV247" s="1"/>
      <c r="BW247" s="1"/>
      <c r="BX247" s="1"/>
      <c r="BY247" s="1"/>
      <c r="BZ247" s="1"/>
      <c r="CA247" s="1"/>
      <c r="CB247" s="1"/>
      <c r="CC247" s="1"/>
      <c r="CD247" s="1"/>
      <c r="CE247" s="1"/>
      <c r="CF247" s="1"/>
      <c r="CG247" s="1"/>
      <c r="CH247" s="1"/>
      <c r="CI247" s="1"/>
      <c r="CJ247" s="1"/>
      <c r="CK247" s="1"/>
      <c r="CL247" s="1"/>
      <c r="CM247" s="1"/>
      <c r="CN247" s="1"/>
      <c r="CO247" s="1"/>
      <c r="CP247" s="1"/>
      <c r="CQ247" s="1"/>
      <c r="CR247" s="1"/>
      <c r="CS247" s="1"/>
      <c r="CT247" s="1"/>
      <c r="CU247" s="1"/>
      <c r="CV247" s="1"/>
      <c r="CW247" s="1"/>
      <c r="CX247" s="1"/>
      <c r="CY247" s="1"/>
      <c r="CZ247" s="1"/>
      <c r="DA247" s="1"/>
      <c r="DB247" s="1"/>
      <c r="DC247" s="1"/>
      <c r="DD247" s="1"/>
      <c r="DE247" s="1"/>
      <c r="DF247" s="1"/>
      <c r="DG247" s="1"/>
      <c r="DH247" s="1"/>
      <c r="DI247" s="1"/>
      <c r="DJ247" s="1"/>
      <c r="DK247" s="1"/>
      <c r="DL247" s="1"/>
      <c r="DM247" s="1"/>
      <c r="DN247" s="1"/>
      <c r="DO247" s="1"/>
      <c r="DP247" s="1"/>
      <c r="DQ247" s="1"/>
      <c r="DR247" s="1"/>
      <c r="DS247" s="1"/>
      <c r="DT247" s="1"/>
      <c r="DU247" s="1"/>
      <c r="DV247" s="1"/>
      <c r="DW247" s="1"/>
      <c r="DX247" s="1"/>
      <c r="DY247" s="1"/>
      <c r="DZ247" s="1"/>
      <c r="EA247" s="1"/>
      <c r="EB247" s="1"/>
      <c r="EC247" s="1"/>
      <c r="ED247" s="1"/>
      <c r="EE247" s="1"/>
      <c r="EF247" s="1"/>
      <c r="EG247" s="1"/>
      <c r="EH247" s="1"/>
      <c r="EI247" s="1"/>
      <c r="EJ247" s="1"/>
      <c r="EK247" s="1"/>
      <c r="EL247" s="1"/>
      <c r="EM247" s="1"/>
      <c r="EN247" s="1"/>
      <c r="EO247" s="1"/>
      <c r="EP247" s="1"/>
      <c r="EQ247" s="1"/>
      <c r="ER247" s="1"/>
      <c r="ES247" s="1"/>
      <c r="ET247" s="1"/>
      <c r="EU247" s="1"/>
      <c r="EV247" s="1"/>
      <c r="EW247" s="1"/>
      <c r="EX247" s="1"/>
      <c r="EY247" s="1"/>
      <c r="EZ247" s="1"/>
      <c r="FA247" s="1"/>
      <c r="FB247" s="1"/>
      <c r="FC247" s="1"/>
      <c r="FD247" s="1"/>
      <c r="FE247" s="1"/>
      <c r="FF247" s="1"/>
      <c r="FG247" s="1"/>
      <c r="FH247" s="1"/>
      <c r="FI247" s="1"/>
      <c r="FJ247" s="1"/>
      <c r="FK247" s="1"/>
      <c r="FL247" s="1"/>
      <c r="FM247" s="1"/>
      <c r="FN247" s="1"/>
      <c r="FO247" s="1"/>
      <c r="FP247" s="1"/>
      <c r="FQ247" s="1"/>
      <c r="FR247" s="1"/>
      <c r="FS247" s="1"/>
      <c r="FT247" s="1"/>
      <c r="FU247" s="1"/>
      <c r="FV247" s="1"/>
      <c r="FW247" s="1"/>
      <c r="FX247" s="1"/>
      <c r="FY247" s="1"/>
      <c r="FZ247" s="1"/>
      <c r="GA247" s="1"/>
      <c r="GB247" s="1"/>
      <c r="GC247" s="1"/>
      <c r="GD247" s="1"/>
      <c r="GE247" s="1"/>
      <c r="GF247" s="1"/>
      <c r="GG247" s="1"/>
      <c r="GH247" s="1"/>
      <c r="GI247" s="1"/>
      <c r="GJ247" s="1"/>
      <c r="GK247" s="1"/>
      <c r="GL247" s="1"/>
      <c r="GM247" s="1"/>
      <c r="GN247" s="1"/>
      <c r="GO247" s="1"/>
      <c r="GP247" s="1"/>
      <c r="GQ247" s="1"/>
      <c r="GR247" s="1"/>
      <c r="GS247" s="1"/>
      <c r="GT247" s="1"/>
      <c r="GU247" s="1"/>
      <c r="GV247" s="1"/>
      <c r="GW247" s="1"/>
      <c r="GX247" s="1"/>
      <c r="GY247" s="1"/>
      <c r="GZ247" s="1"/>
      <c r="HA247" s="1"/>
      <c r="HB247" s="1"/>
      <c r="HC247" s="1"/>
      <c r="HD247" s="1"/>
      <c r="HE247" s="1"/>
      <c r="HF247" s="1"/>
      <c r="HG247" s="1"/>
      <c r="HH247" s="1"/>
      <c r="HI247" s="1"/>
      <c r="HJ247" s="1"/>
      <c r="HK247" s="1"/>
      <c r="HL247" s="1"/>
      <c r="HM247" s="1"/>
      <c r="HN247" s="1"/>
      <c r="HO247" s="1"/>
      <c r="HP247" s="1"/>
      <c r="HQ247" s="1"/>
      <c r="HR247" s="1"/>
      <c r="HS247" s="1"/>
      <c r="HT247" s="1"/>
      <c r="HU247" s="1"/>
      <c r="HV247" s="1"/>
      <c r="HW247" s="1"/>
      <c r="HX247" s="1"/>
      <c r="HY247" s="1"/>
      <c r="HZ247" s="1"/>
      <c r="IA247" s="1"/>
      <c r="IB247" s="1"/>
      <c r="IC247" s="1"/>
      <c r="ID247" s="1"/>
      <c r="IE247" s="1"/>
      <c r="IF247" s="1"/>
      <c r="IG247" s="1"/>
      <c r="IH247" s="1"/>
      <c r="II247" s="1"/>
      <c r="IJ247" s="1"/>
      <c r="IK247" s="1"/>
      <c r="IL247" s="1"/>
      <c r="IM247" s="1"/>
      <c r="IN247" s="1"/>
      <c r="IO247" s="1"/>
      <c r="IP247" s="1"/>
      <c r="IQ247" s="1"/>
      <c r="IR247" s="1"/>
      <c r="IS247" s="1"/>
      <c r="IT247" s="1"/>
      <c r="IU247" s="1"/>
      <c r="IV247" s="1"/>
      <c r="IW247" s="1"/>
      <c r="IX247" s="1"/>
      <c r="IY247" s="1"/>
      <c r="IZ247" s="1"/>
      <c r="JA247" s="1"/>
      <c r="JB247" s="1"/>
      <c r="JC247" s="1"/>
      <c r="JD247" s="1"/>
      <c r="JE247" s="1"/>
      <c r="JF247" s="1"/>
      <c r="JG247" s="1"/>
      <c r="JH247" s="1"/>
      <c r="JI247" s="1"/>
      <c r="JJ247" s="1"/>
      <c r="JK247" s="1"/>
      <c r="JL247" s="1"/>
      <c r="JM247" s="1"/>
      <c r="JN247" s="1"/>
      <c r="JO247" s="1"/>
      <c r="JP247" s="1"/>
      <c r="JQ247" s="1"/>
      <c r="JR247" s="1"/>
      <c r="JS247" s="1"/>
      <c r="JT247" s="1"/>
      <c r="JU247" s="1"/>
      <c r="JV247" s="1"/>
      <c r="JW247" s="1"/>
      <c r="JX247" s="1"/>
      <c r="JY247" s="1"/>
      <c r="JZ247" s="1"/>
      <c r="KA247" s="1"/>
      <c r="KB247" s="1"/>
      <c r="KC247" s="1"/>
      <c r="KD247" s="1"/>
      <c r="KE247" s="1"/>
      <c r="KF247" s="1"/>
      <c r="KG247" s="1"/>
      <c r="KH247" s="1"/>
      <c r="KI247" s="1"/>
      <c r="KJ247" s="1"/>
      <c r="KK247" s="1"/>
      <c r="KL247" s="1"/>
      <c r="KM247" s="1"/>
      <c r="KN247" s="1"/>
      <c r="KO247" s="1"/>
      <c r="KP247" s="1"/>
      <c r="KQ247" s="1"/>
      <c r="KR247" s="1"/>
      <c r="KS247" s="1"/>
      <c r="KT247" s="1"/>
      <c r="KU247" s="1"/>
      <c r="KV247" s="1"/>
      <c r="KW247" s="1"/>
      <c r="KX247" s="1"/>
      <c r="KY247" s="1"/>
      <c r="KZ247" s="1"/>
      <c r="LA247" s="1"/>
      <c r="LB247" s="1"/>
      <c r="LC247" s="1"/>
      <c r="LD247" s="1"/>
      <c r="LE247" s="1"/>
      <c r="LF247" s="1"/>
      <c r="LG247" s="1"/>
      <c r="LH247" s="1"/>
      <c r="LI247" s="1"/>
      <c r="LJ247" s="1"/>
      <c r="LK247" s="1"/>
      <c r="LL247" s="1"/>
      <c r="LM247" s="1"/>
      <c r="LN247" s="1"/>
      <c r="LO247" s="1"/>
      <c r="LP247" s="1"/>
      <c r="LQ247" s="1"/>
      <c r="LR247" s="1"/>
      <c r="LS247" s="1"/>
      <c r="LT247" s="1"/>
      <c r="LU247" s="1"/>
      <c r="LV247" s="1"/>
      <c r="LW247" s="1"/>
      <c r="LX247" s="1"/>
      <c r="LY247" s="1"/>
      <c r="LZ247" s="1"/>
      <c r="MA247" s="1"/>
      <c r="MB247" s="1"/>
      <c r="MC247" s="1"/>
      <c r="MD247" s="1"/>
      <c r="ME247" s="1"/>
      <c r="MF247" s="1"/>
      <c r="MG247" s="1"/>
      <c r="MH247" s="1"/>
      <c r="MI247" s="1"/>
      <c r="MJ247" s="1"/>
      <c r="MK247" s="1"/>
      <c r="ML247" s="1"/>
      <c r="MM247" s="1"/>
      <c r="MN247" s="1"/>
      <c r="MO247" s="1"/>
      <c r="MP247" s="1"/>
      <c r="MQ247" s="1"/>
      <c r="MR247" s="1"/>
      <c r="MS247" s="1"/>
      <c r="MT247" s="1"/>
      <c r="MU247" s="1"/>
      <c r="MV247" s="1"/>
      <c r="MW247" s="1"/>
      <c r="MX247" s="1"/>
      <c r="MY247" s="1"/>
      <c r="MZ247" s="1"/>
      <c r="NA247" s="1"/>
      <c r="NB247" s="1"/>
      <c r="NC247" s="1"/>
      <c r="ND247" s="1"/>
      <c r="NE247" s="1"/>
      <c r="NF247" s="1"/>
      <c r="NG247" s="1"/>
      <c r="NH247" s="1"/>
      <c r="NI247" s="1"/>
      <c r="NJ247" s="1"/>
      <c r="NK247" s="1"/>
      <c r="NL247" s="1"/>
      <c r="NM247" s="1"/>
      <c r="NN247" s="1"/>
      <c r="NO247" s="1"/>
      <c r="NP247" s="1"/>
      <c r="NQ247" s="1"/>
      <c r="NR247" s="1"/>
      <c r="NS247" s="1"/>
      <c r="NT247" s="1"/>
      <c r="NU247" s="1"/>
      <c r="NV247" s="1"/>
      <c r="NW247" s="1"/>
      <c r="NX247" s="1"/>
      <c r="NY247" s="1"/>
      <c r="NZ247" s="1"/>
      <c r="OA247" s="1"/>
      <c r="OB247" s="1"/>
      <c r="OC247" s="1"/>
      <c r="OD247" s="1"/>
      <c r="OE247" s="1"/>
      <c r="OF247" s="1"/>
      <c r="OG247" s="1"/>
      <c r="OH247" s="1"/>
      <c r="OI247" s="1"/>
      <c r="OJ247" s="1"/>
      <c r="OK247" s="1"/>
      <c r="OL247" s="1"/>
      <c r="OM247" s="1"/>
      <c r="ON247" s="1"/>
      <c r="OO247" s="1"/>
      <c r="OP247" s="1"/>
      <c r="OQ247" s="1"/>
      <c r="OR247" s="1"/>
      <c r="OS247" s="1"/>
      <c r="OT247" s="1"/>
      <c r="OU247" s="1"/>
      <c r="OV247" s="1"/>
      <c r="OW247" s="1"/>
      <c r="OX247" s="1"/>
      <c r="OY247" s="1"/>
      <c r="OZ247" s="1"/>
      <c r="PA247" s="1"/>
      <c r="PB247" s="1"/>
      <c r="PC247" s="1"/>
      <c r="PD247" s="1"/>
      <c r="PE247" s="1"/>
      <c r="PF247" s="1"/>
      <c r="PG247" s="1"/>
      <c r="PH247" s="1"/>
      <c r="PI247" s="1"/>
      <c r="PJ247" s="1"/>
      <c r="PK247" s="1"/>
      <c r="PL247" s="1"/>
      <c r="PM247" s="1"/>
      <c r="PN247" s="1"/>
      <c r="PO247" s="1"/>
      <c r="PP247" s="1"/>
      <c r="PQ247" s="1"/>
      <c r="PR247" s="1"/>
      <c r="PS247" s="1"/>
      <c r="PT247" s="1"/>
      <c r="PU247" s="1"/>
      <c r="PV247" s="1"/>
      <c r="PW247" s="1"/>
      <c r="PX247" s="1"/>
      <c r="PY247" s="1"/>
      <c r="PZ247" s="1"/>
      <c r="QA247" s="1"/>
      <c r="QB247" s="1"/>
      <c r="QC247" s="1"/>
      <c r="QD247" s="1"/>
      <c r="QE247" s="1"/>
      <c r="QF247" s="1"/>
      <c r="QG247" s="1"/>
      <c r="QH247" s="1"/>
      <c r="QI247" s="1"/>
      <c r="QJ247" s="1"/>
      <c r="QK247" s="1"/>
      <c r="QL247" s="1"/>
      <c r="QM247" s="1"/>
      <c r="QN247" s="1"/>
      <c r="QO247" s="1"/>
      <c r="QP247" s="1"/>
      <c r="QQ247" s="1"/>
      <c r="QR247" s="1"/>
      <c r="QS247" s="1"/>
      <c r="QT247" s="1"/>
      <c r="QU247" s="1"/>
      <c r="QV247" s="1"/>
      <c r="QW247" s="1"/>
      <c r="QX247" s="1"/>
      <c r="QY247" s="1"/>
      <c r="QZ247" s="1"/>
      <c r="RA247" s="1"/>
      <c r="RB247" s="1"/>
      <c r="RC247" s="1"/>
      <c r="RD247" s="1"/>
      <c r="RE247" s="1"/>
      <c r="RF247" s="1"/>
      <c r="RG247" s="1"/>
      <c r="RH247" s="1"/>
      <c r="RI247" s="1"/>
      <c r="RJ247" s="1"/>
      <c r="RK247" s="1"/>
      <c r="RL247" s="1"/>
      <c r="RM247" s="1"/>
      <c r="RN247" s="1"/>
      <c r="RO247" s="1"/>
      <c r="RP247" s="1"/>
      <c r="RQ247" s="1"/>
      <c r="RR247" s="1"/>
      <c r="RS247" s="1"/>
      <c r="RT247" s="1"/>
      <c r="RU247" s="1"/>
      <c r="RV247" s="1"/>
      <c r="RW247" s="1"/>
      <c r="RX247" s="1"/>
      <c r="RY247" s="1"/>
      <c r="RZ247" s="1"/>
      <c r="SA247" s="1"/>
      <c r="SB247" s="1"/>
      <c r="SC247" s="1"/>
      <c r="SD247" s="1"/>
      <c r="SE247" s="1"/>
      <c r="SF247" s="1"/>
      <c r="SG247" s="1"/>
      <c r="SH247" s="1"/>
      <c r="SI247" s="1"/>
      <c r="SJ247" s="1"/>
      <c r="SK247" s="1"/>
      <c r="SL247" s="1"/>
      <c r="SM247" s="1"/>
      <c r="SN247" s="1"/>
      <c r="SO247" s="1"/>
      <c r="SP247" s="1"/>
      <c r="SQ247" s="1"/>
      <c r="SR247" s="1"/>
      <c r="SS247" s="1"/>
      <c r="ST247" s="1"/>
      <c r="SU247" s="1"/>
      <c r="SV247" s="1"/>
      <c r="SW247" s="1"/>
      <c r="SX247" s="1"/>
      <c r="SY247" s="1"/>
      <c r="SZ247" s="1"/>
      <c r="TA247" s="1"/>
      <c r="TB247" s="1"/>
      <c r="TC247" s="1"/>
      <c r="TD247" s="1"/>
      <c r="TE247" s="1"/>
      <c r="TF247" s="1"/>
      <c r="TG247" s="1"/>
      <c r="TH247" s="1"/>
      <c r="TI247" s="1"/>
      <c r="TJ247" s="1"/>
      <c r="TK247" s="1"/>
      <c r="TL247" s="1"/>
      <c r="TM247" s="1"/>
      <c r="TN247" s="1"/>
      <c r="TO247" s="1"/>
      <c r="TP247" s="1"/>
      <c r="TQ247" s="1"/>
      <c r="TR247" s="1"/>
      <c r="TS247" s="1"/>
      <c r="TT247" s="1"/>
      <c r="TU247" s="1"/>
      <c r="TV247" s="1"/>
      <c r="TW247" s="1"/>
      <c r="TX247" s="1"/>
      <c r="TY247" s="1"/>
      <c r="TZ247" s="1"/>
      <c r="UA247" s="1"/>
      <c r="UB247" s="1"/>
      <c r="UC247" s="1"/>
      <c r="UD247" s="1"/>
      <c r="UE247" s="1"/>
      <c r="UF247" s="1"/>
      <c r="UG247" s="1"/>
      <c r="UH247" s="1"/>
      <c r="UI247" s="1"/>
      <c r="UJ247" s="1"/>
      <c r="UK247" s="1"/>
      <c r="UL247" s="1"/>
      <c r="UM247" s="1"/>
      <c r="UN247" s="1"/>
      <c r="UO247" s="1"/>
      <c r="UP247" s="1"/>
      <c r="UQ247" s="1"/>
      <c r="UR247" s="1"/>
      <c r="US247" s="1"/>
      <c r="UT247" s="1"/>
      <c r="UU247" s="1"/>
      <c r="UV247" s="1"/>
      <c r="UW247" s="1"/>
      <c r="UX247" s="1"/>
      <c r="UY247" s="1"/>
      <c r="UZ247" s="1"/>
      <c r="VA247" s="1"/>
      <c r="VB247" s="1"/>
      <c r="VC247" s="1"/>
      <c r="VD247" s="1"/>
      <c r="VE247" s="1"/>
      <c r="VF247" s="1"/>
      <c r="VG247" s="1"/>
      <c r="VH247" s="1"/>
      <c r="VI247" s="1"/>
      <c r="VJ247" s="1"/>
      <c r="VK247" s="1"/>
      <c r="VL247" s="1"/>
      <c r="VM247" s="1"/>
      <c r="VN247" s="1"/>
      <c r="VO247" s="1"/>
      <c r="VP247" s="1"/>
      <c r="VQ247" s="1"/>
      <c r="VR247" s="1"/>
      <c r="VS247" s="1"/>
      <c r="VT247" s="1"/>
      <c r="VU247" s="1"/>
      <c r="VV247" s="1"/>
      <c r="VW247" s="1"/>
      <c r="VX247" s="1"/>
      <c r="VY247" s="1"/>
      <c r="VZ247" s="1"/>
      <c r="WA247" s="1"/>
      <c r="WB247" s="1"/>
      <c r="WC247" s="1"/>
      <c r="WD247" s="1"/>
      <c r="WE247" s="1"/>
      <c r="WF247" s="1"/>
      <c r="WG247" s="1"/>
      <c r="WH247" s="1"/>
      <c r="WI247" s="1"/>
      <c r="WJ247" s="1"/>
      <c r="WK247" s="1"/>
      <c r="WL247" s="1"/>
      <c r="WM247" s="1"/>
      <c r="WN247" s="1"/>
      <c r="WO247" s="1"/>
      <c r="WP247" s="1"/>
      <c r="WQ247" s="1"/>
      <c r="WR247" s="1"/>
      <c r="WS247" s="1"/>
      <c r="WT247" s="1"/>
      <c r="WU247" s="1"/>
      <c r="WV247" s="1"/>
      <c r="WW247" s="1"/>
      <c r="WX247" s="1"/>
      <c r="WY247" s="1"/>
      <c r="WZ247" s="1"/>
      <c r="XA247" s="1"/>
      <c r="XB247" s="1"/>
      <c r="XC247" s="1"/>
      <c r="XD247" s="1"/>
      <c r="XE247" s="1"/>
      <c r="XF247" s="1"/>
      <c r="XG247" s="1"/>
      <c r="XH247" s="1"/>
      <c r="XI247" s="1"/>
      <c r="XJ247" s="1"/>
      <c r="XK247" s="1"/>
      <c r="XL247" s="1"/>
      <c r="XM247" s="1"/>
      <c r="XN247" s="1"/>
      <c r="XO247" s="1"/>
      <c r="XP247" s="1"/>
      <c r="XQ247" s="1"/>
      <c r="XR247" s="1"/>
      <c r="XS247" s="1"/>
      <c r="XT247" s="1"/>
      <c r="XU247" s="1"/>
      <c r="XV247" s="1"/>
      <c r="XW247" s="1"/>
      <c r="XX247" s="1"/>
      <c r="XY247" s="1"/>
      <c r="XZ247" s="1"/>
      <c r="YA247" s="1"/>
      <c r="YB247" s="1"/>
      <c r="YC247" s="1"/>
      <c r="YD247" s="1"/>
      <c r="YE247" s="1"/>
      <c r="YF247" s="1"/>
      <c r="YG247" s="1"/>
      <c r="YH247" s="1"/>
      <c r="YI247" s="1"/>
      <c r="YJ247" s="1"/>
      <c r="YK247" s="1"/>
      <c r="YL247" s="1"/>
      <c r="YM247" s="1"/>
      <c r="YN247" s="1"/>
      <c r="YO247" s="1"/>
      <c r="YP247" s="1"/>
      <c r="YQ247" s="1"/>
      <c r="YR247" s="1"/>
      <c r="YS247" s="1"/>
      <c r="YT247" s="1"/>
      <c r="YU247" s="1"/>
      <c r="YV247" s="1"/>
      <c r="YW247" s="1"/>
      <c r="YX247" s="1"/>
      <c r="YY247" s="1"/>
      <c r="YZ247" s="1"/>
      <c r="ZA247" s="1"/>
      <c r="ZB247" s="1"/>
      <c r="ZC247" s="1"/>
      <c r="ZD247" s="1"/>
      <c r="ZE247" s="1"/>
      <c r="ZF247" s="1"/>
      <c r="ZG247" s="1"/>
      <c r="ZH247" s="1"/>
      <c r="ZI247" s="1"/>
      <c r="ZJ247" s="1"/>
      <c r="ZK247" s="1"/>
      <c r="ZL247" s="1"/>
      <c r="ZM247" s="1"/>
      <c r="ZN247" s="1"/>
      <c r="ZO247" s="1"/>
      <c r="ZP247" s="1"/>
      <c r="ZQ247" s="1"/>
      <c r="ZR247" s="1"/>
      <c r="ZS247" s="1"/>
      <c r="ZT247" s="1"/>
      <c r="ZU247" s="1"/>
      <c r="ZV247" s="1"/>
      <c r="ZW247" s="1"/>
      <c r="ZX247" s="1"/>
      <c r="ZY247" s="1"/>
      <c r="ZZ247" s="1"/>
      <c r="AAA247" s="1"/>
      <c r="AAB247" s="1"/>
      <c r="AAC247" s="1"/>
      <c r="AAD247" s="1"/>
      <c r="AAE247" s="1"/>
      <c r="AAF247" s="1"/>
      <c r="AAG247" s="1"/>
      <c r="AAH247" s="1"/>
      <c r="AAI247" s="1"/>
      <c r="AAJ247" s="1"/>
      <c r="AAK247" s="1"/>
      <c r="AAL247" s="1"/>
      <c r="AAM247" s="1"/>
      <c r="AAN247" s="1"/>
      <c r="AAO247" s="1"/>
      <c r="AAP247" s="1"/>
      <c r="AAQ247" s="1"/>
      <c r="AAR247" s="1"/>
      <c r="AAS247" s="1"/>
      <c r="AAT247" s="1"/>
      <c r="AAU247" s="1"/>
      <c r="AAV247" s="1"/>
      <c r="AAW247" s="1"/>
      <c r="AAX247" s="1"/>
      <c r="AAY247" s="1"/>
      <c r="AAZ247" s="1"/>
      <c r="ABA247" s="1"/>
      <c r="ABB247" s="1"/>
      <c r="ABC247" s="1"/>
      <c r="ABD247" s="1"/>
      <c r="ABE247" s="1"/>
      <c r="ABF247" s="1"/>
      <c r="ABG247" s="1"/>
      <c r="ABH247" s="1"/>
      <c r="ABI247" s="1"/>
      <c r="ABJ247" s="1"/>
      <c r="ABK247" s="1"/>
      <c r="ABL247" s="1"/>
      <c r="ABM247" s="1"/>
      <c r="ABN247" s="1"/>
      <c r="ABO247" s="1"/>
      <c r="ABP247" s="1"/>
      <c r="ABQ247" s="1"/>
      <c r="ABR247" s="1"/>
      <c r="ABS247" s="1"/>
      <c r="ABT247" s="1"/>
      <c r="ABU247" s="1"/>
      <c r="ABV247" s="1"/>
      <c r="ABW247" s="1"/>
      <c r="ABX247" s="1"/>
      <c r="ABY247" s="1"/>
      <c r="ABZ247" s="1"/>
      <c r="ACA247" s="1"/>
      <c r="ACB247" s="1"/>
      <c r="ACC247" s="1"/>
      <c r="ACD247" s="1"/>
      <c r="ACE247" s="1"/>
      <c r="ACF247" s="1"/>
      <c r="ACG247" s="1"/>
      <c r="ACH247" s="1"/>
      <c r="ACI247" s="1"/>
      <c r="ACJ247" s="1"/>
      <c r="ACK247" s="1"/>
      <c r="ACL247" s="1"/>
      <c r="ACM247" s="1"/>
      <c r="ACN247" s="1"/>
      <c r="ACO247" s="1"/>
      <c r="ACP247" s="1"/>
      <c r="ACQ247" s="1"/>
      <c r="ACR247" s="1"/>
      <c r="ACS247" s="1"/>
      <c r="ACT247" s="1"/>
      <c r="ACU247" s="1"/>
      <c r="ACV247" s="1"/>
      <c r="ACW247" s="1"/>
      <c r="ACX247" s="1"/>
      <c r="ACY247" s="1"/>
      <c r="ACZ247" s="1"/>
      <c r="ADA247" s="1"/>
    </row>
    <row r="248" spans="1:781" s="76" customFormat="1" ht="36" x14ac:dyDescent="0.3">
      <c r="A248" s="41">
        <v>4</v>
      </c>
      <c r="B248" s="21" t="s">
        <v>753</v>
      </c>
      <c r="C248" s="22" t="s">
        <v>65</v>
      </c>
      <c r="D248" s="23" t="s">
        <v>101</v>
      </c>
      <c r="E248" s="23" t="s">
        <v>403</v>
      </c>
      <c r="F248" s="23"/>
      <c r="G248" s="74"/>
      <c r="H248" s="23">
        <v>3</v>
      </c>
      <c r="I248" s="23" t="s">
        <v>235</v>
      </c>
      <c r="J248" s="23" t="s">
        <v>235</v>
      </c>
      <c r="K248" s="25">
        <v>1983</v>
      </c>
      <c r="L248" s="26">
        <v>30321</v>
      </c>
      <c r="M248" s="27"/>
      <c r="N248" s="28"/>
      <c r="O248" s="28"/>
      <c r="P248" s="29" t="s">
        <v>593</v>
      </c>
      <c r="Q248" s="30" t="s">
        <v>754</v>
      </c>
      <c r="R248" s="31" t="s">
        <v>418</v>
      </c>
      <c r="S248" s="32" t="str">
        <f t="shared" si="53"/>
        <v>Au</v>
      </c>
      <c r="T248" s="33">
        <v>65</v>
      </c>
      <c r="U248" s="33"/>
      <c r="V248" s="33">
        <v>1.9</v>
      </c>
      <c r="W248" s="33">
        <v>1.5239777339508811</v>
      </c>
      <c r="X248" s="33">
        <v>1982</v>
      </c>
      <c r="Y248" s="33">
        <v>1.5</v>
      </c>
      <c r="Z248" s="33"/>
      <c r="AA248" s="1"/>
      <c r="AB248" s="34">
        <f t="shared" si="52"/>
        <v>0</v>
      </c>
      <c r="AC248" s="34">
        <f t="shared" si="54"/>
        <v>0</v>
      </c>
      <c r="AD248" s="34">
        <f t="shared" si="55"/>
        <v>0</v>
      </c>
      <c r="AE248" s="34">
        <f t="shared" si="60"/>
        <v>0</v>
      </c>
      <c r="AF248" s="35"/>
      <c r="AG248" s="35">
        <f t="shared" si="57"/>
        <v>0</v>
      </c>
      <c r="AH248" s="35">
        <f t="shared" si="58"/>
        <v>0</v>
      </c>
      <c r="AI248" s="35">
        <f t="shared" si="59"/>
        <v>0</v>
      </c>
      <c r="AK248" s="1"/>
      <c r="AL248" s="1"/>
      <c r="AM248" s="1"/>
      <c r="AN248" s="1"/>
      <c r="AO248" s="1"/>
      <c r="AP248" s="1"/>
      <c r="AQ248" s="1"/>
      <c r="AR248" s="1"/>
      <c r="AS248" s="1"/>
      <c r="AT248" s="1"/>
      <c r="AU248" s="1"/>
      <c r="AV248" s="1"/>
      <c r="AW248" s="1"/>
      <c r="AX248" s="1"/>
      <c r="AY248" s="1"/>
      <c r="AZ248" s="1"/>
      <c r="BA248" s="1"/>
      <c r="BB248" s="1"/>
      <c r="BC248" s="1"/>
      <c r="BD248" s="1"/>
      <c r="BE248" s="1"/>
      <c r="BF248" s="1"/>
      <c r="BG248" s="1"/>
      <c r="BH248" s="1"/>
      <c r="BI248" s="1"/>
      <c r="BJ248" s="1"/>
      <c r="BK248" s="1"/>
      <c r="BL248" s="1"/>
      <c r="BM248" s="1"/>
      <c r="BN248" s="1"/>
      <c r="BO248" s="1"/>
      <c r="BP248" s="1"/>
      <c r="BQ248" s="1"/>
      <c r="BR248" s="1"/>
      <c r="BS248" s="1"/>
      <c r="BT248" s="1"/>
      <c r="BU248" s="1"/>
      <c r="BV248" s="1"/>
      <c r="BW248" s="1"/>
      <c r="BX248" s="1"/>
      <c r="BY248" s="1"/>
      <c r="BZ248" s="1"/>
      <c r="CA248" s="1"/>
      <c r="CB248" s="1"/>
      <c r="CC248" s="1"/>
      <c r="CD248" s="1"/>
      <c r="CE248" s="1"/>
      <c r="CF248" s="1"/>
      <c r="CG248" s="1"/>
      <c r="CH248" s="1"/>
      <c r="CI248" s="1"/>
      <c r="CJ248" s="1"/>
      <c r="CK248" s="1"/>
      <c r="CL248" s="1"/>
      <c r="CM248" s="1"/>
      <c r="CN248" s="1"/>
      <c r="CO248" s="1"/>
      <c r="CP248" s="1"/>
      <c r="CQ248" s="1"/>
      <c r="CR248" s="1"/>
      <c r="CS248" s="1"/>
      <c r="CT248" s="1"/>
      <c r="CU248" s="1"/>
      <c r="CV248" s="1"/>
      <c r="CW248" s="1"/>
      <c r="CX248" s="1"/>
      <c r="CY248" s="1"/>
      <c r="CZ248" s="1"/>
      <c r="DA248" s="1"/>
      <c r="DB248" s="1"/>
      <c r="DC248" s="1"/>
      <c r="DD248" s="1"/>
      <c r="DE248" s="1"/>
      <c r="DF248" s="1"/>
      <c r="DG248" s="1"/>
      <c r="DH248" s="1"/>
      <c r="DI248" s="1"/>
      <c r="DJ248" s="1"/>
      <c r="DK248" s="1"/>
      <c r="DL248" s="1"/>
      <c r="DM248" s="1"/>
      <c r="DN248" s="1"/>
      <c r="DO248" s="1"/>
      <c r="DP248" s="1"/>
      <c r="DQ248" s="1"/>
      <c r="DR248" s="1"/>
      <c r="DS248" s="1"/>
      <c r="DT248" s="1"/>
      <c r="DU248" s="1"/>
      <c r="DV248" s="1"/>
      <c r="DW248" s="1"/>
      <c r="DX248" s="1"/>
      <c r="DY248" s="1"/>
      <c r="DZ248" s="1"/>
      <c r="EA248" s="1"/>
      <c r="EB248" s="1"/>
      <c r="EC248" s="1"/>
      <c r="ED248" s="1"/>
      <c r="EE248" s="1"/>
      <c r="EF248" s="1"/>
      <c r="EG248" s="1"/>
      <c r="EH248" s="1"/>
      <c r="EI248" s="1"/>
      <c r="EJ248" s="1"/>
      <c r="EK248" s="1"/>
      <c r="EL248" s="1"/>
      <c r="EM248" s="1"/>
      <c r="EN248" s="1"/>
      <c r="EO248" s="1"/>
      <c r="EP248" s="1"/>
      <c r="EQ248" s="1"/>
      <c r="ER248" s="1"/>
      <c r="ES248" s="1"/>
      <c r="ET248" s="1"/>
      <c r="EU248" s="1"/>
      <c r="EV248" s="1"/>
      <c r="EW248" s="1"/>
      <c r="EX248" s="1"/>
      <c r="EY248" s="1"/>
      <c r="EZ248" s="1"/>
      <c r="FA248" s="1"/>
      <c r="FB248" s="1"/>
      <c r="FC248" s="1"/>
      <c r="FD248" s="1"/>
      <c r="FE248" s="1"/>
      <c r="FF248" s="1"/>
      <c r="FG248" s="1"/>
      <c r="FH248" s="1"/>
      <c r="FI248" s="1"/>
      <c r="FJ248" s="1"/>
      <c r="FK248" s="1"/>
      <c r="FL248" s="1"/>
      <c r="FM248" s="1"/>
      <c r="FN248" s="1"/>
      <c r="FO248" s="1"/>
      <c r="FP248" s="1"/>
      <c r="FQ248" s="1"/>
      <c r="FR248" s="1"/>
      <c r="FS248" s="1"/>
      <c r="FT248" s="1"/>
      <c r="FU248" s="1"/>
      <c r="FV248" s="1"/>
      <c r="FW248" s="1"/>
      <c r="FX248" s="1"/>
      <c r="FY248" s="1"/>
      <c r="FZ248" s="1"/>
      <c r="GA248" s="1"/>
      <c r="GB248" s="1"/>
      <c r="GC248" s="1"/>
      <c r="GD248" s="1"/>
      <c r="GE248" s="1"/>
      <c r="GF248" s="1"/>
      <c r="GG248" s="1"/>
      <c r="GH248" s="1"/>
      <c r="GI248" s="1"/>
      <c r="GJ248" s="1"/>
      <c r="GK248" s="1"/>
      <c r="GL248" s="1"/>
      <c r="GM248" s="1"/>
      <c r="GN248" s="1"/>
      <c r="GO248" s="1"/>
      <c r="GP248" s="1"/>
      <c r="GQ248" s="1"/>
      <c r="GR248" s="1"/>
      <c r="GS248" s="1"/>
      <c r="GT248" s="1"/>
      <c r="GU248" s="1"/>
      <c r="GV248" s="1"/>
      <c r="GW248" s="1"/>
      <c r="GX248" s="1"/>
      <c r="GY248" s="1"/>
      <c r="GZ248" s="1"/>
      <c r="HA248" s="1"/>
      <c r="HB248" s="1"/>
      <c r="HC248" s="1"/>
      <c r="HD248" s="1"/>
      <c r="HE248" s="1"/>
      <c r="HF248" s="1"/>
      <c r="HG248" s="1"/>
      <c r="HH248" s="1"/>
      <c r="HI248" s="1"/>
      <c r="HJ248" s="1"/>
      <c r="HK248" s="1"/>
      <c r="HL248" s="1"/>
      <c r="HM248" s="1"/>
      <c r="HN248" s="1"/>
      <c r="HO248" s="1"/>
      <c r="HP248" s="1"/>
      <c r="HQ248" s="1"/>
      <c r="HR248" s="1"/>
      <c r="HS248" s="1"/>
      <c r="HT248" s="1"/>
      <c r="HU248" s="1"/>
      <c r="HV248" s="1"/>
      <c r="HW248" s="1"/>
      <c r="HX248" s="1"/>
      <c r="HY248" s="1"/>
      <c r="HZ248" s="1"/>
      <c r="IA248" s="1"/>
      <c r="IB248" s="1"/>
      <c r="IC248" s="1"/>
      <c r="ID248" s="1"/>
      <c r="IE248" s="1"/>
      <c r="IF248" s="1"/>
      <c r="IG248" s="1"/>
      <c r="IH248" s="1"/>
      <c r="II248" s="1"/>
      <c r="IJ248" s="1"/>
      <c r="IK248" s="1"/>
      <c r="IL248" s="1"/>
      <c r="IM248" s="1"/>
      <c r="IN248" s="1"/>
      <c r="IO248" s="1"/>
      <c r="IP248" s="1"/>
      <c r="IQ248" s="1"/>
      <c r="IR248" s="1"/>
      <c r="IS248" s="1"/>
      <c r="IT248" s="1"/>
      <c r="IU248" s="1"/>
      <c r="IV248" s="1"/>
      <c r="IW248" s="1"/>
      <c r="IX248" s="1"/>
      <c r="IY248" s="1"/>
      <c r="IZ248" s="1"/>
      <c r="JA248" s="1"/>
      <c r="JB248" s="1"/>
      <c r="JC248" s="1"/>
      <c r="JD248" s="1"/>
      <c r="JE248" s="1"/>
      <c r="JF248" s="1"/>
      <c r="JG248" s="1"/>
      <c r="JH248" s="1"/>
      <c r="JI248" s="1"/>
      <c r="JJ248" s="1"/>
      <c r="JK248" s="1"/>
      <c r="JL248" s="1"/>
      <c r="JM248" s="1"/>
      <c r="JN248" s="1"/>
      <c r="JO248" s="1"/>
      <c r="JP248" s="1"/>
      <c r="JQ248" s="1"/>
      <c r="JR248" s="1"/>
      <c r="JS248" s="1"/>
      <c r="JT248" s="1"/>
      <c r="JU248" s="1"/>
      <c r="JV248" s="1"/>
      <c r="JW248" s="1"/>
      <c r="JX248" s="1"/>
      <c r="JY248" s="1"/>
      <c r="JZ248" s="1"/>
      <c r="KA248" s="1"/>
      <c r="KB248" s="1"/>
      <c r="KC248" s="1"/>
      <c r="KD248" s="1"/>
      <c r="KE248" s="1"/>
      <c r="KF248" s="1"/>
      <c r="KG248" s="1"/>
      <c r="KH248" s="1"/>
      <c r="KI248" s="1"/>
      <c r="KJ248" s="1"/>
      <c r="KK248" s="1"/>
      <c r="KL248" s="1"/>
      <c r="KM248" s="1"/>
      <c r="KN248" s="1"/>
      <c r="KO248" s="1"/>
      <c r="KP248" s="1"/>
      <c r="KQ248" s="1"/>
      <c r="KR248" s="1"/>
      <c r="KS248" s="1"/>
      <c r="KT248" s="1"/>
      <c r="KU248" s="1"/>
      <c r="KV248" s="1"/>
      <c r="KW248" s="1"/>
      <c r="KX248" s="1"/>
      <c r="KY248" s="1"/>
      <c r="KZ248" s="1"/>
      <c r="LA248" s="1"/>
      <c r="LB248" s="1"/>
      <c r="LC248" s="1"/>
      <c r="LD248" s="1"/>
      <c r="LE248" s="1"/>
      <c r="LF248" s="1"/>
      <c r="LG248" s="1"/>
      <c r="LH248" s="1"/>
      <c r="LI248" s="1"/>
      <c r="LJ248" s="1"/>
      <c r="LK248" s="1"/>
      <c r="LL248" s="1"/>
      <c r="LM248" s="1"/>
      <c r="LN248" s="1"/>
      <c r="LO248" s="1"/>
      <c r="LP248" s="1"/>
      <c r="LQ248" s="1"/>
      <c r="LR248" s="1"/>
      <c r="LS248" s="1"/>
      <c r="LT248" s="1"/>
      <c r="LU248" s="1"/>
      <c r="LV248" s="1"/>
      <c r="LW248" s="1"/>
      <c r="LX248" s="1"/>
      <c r="LY248" s="1"/>
      <c r="LZ248" s="1"/>
      <c r="MA248" s="1"/>
      <c r="MB248" s="1"/>
      <c r="MC248" s="1"/>
      <c r="MD248" s="1"/>
      <c r="ME248" s="1"/>
      <c r="MF248" s="1"/>
      <c r="MG248" s="1"/>
      <c r="MH248" s="1"/>
      <c r="MI248" s="1"/>
      <c r="MJ248" s="1"/>
      <c r="MK248" s="1"/>
      <c r="ML248" s="1"/>
      <c r="MM248" s="1"/>
      <c r="MN248" s="1"/>
      <c r="MO248" s="1"/>
      <c r="MP248" s="1"/>
      <c r="MQ248" s="1"/>
      <c r="MR248" s="1"/>
      <c r="MS248" s="1"/>
      <c r="MT248" s="1"/>
      <c r="MU248" s="1"/>
      <c r="MV248" s="1"/>
      <c r="MW248" s="1"/>
      <c r="MX248" s="1"/>
      <c r="MY248" s="1"/>
      <c r="MZ248" s="1"/>
      <c r="NA248" s="1"/>
      <c r="NB248" s="1"/>
      <c r="NC248" s="1"/>
      <c r="ND248" s="1"/>
      <c r="NE248" s="1"/>
      <c r="NF248" s="1"/>
      <c r="NG248" s="1"/>
      <c r="NH248" s="1"/>
      <c r="NI248" s="1"/>
      <c r="NJ248" s="1"/>
      <c r="NK248" s="1"/>
      <c r="NL248" s="1"/>
      <c r="NM248" s="1"/>
      <c r="NN248" s="1"/>
      <c r="NO248" s="1"/>
      <c r="NP248" s="1"/>
      <c r="NQ248" s="1"/>
      <c r="NR248" s="1"/>
      <c r="NS248" s="1"/>
      <c r="NT248" s="1"/>
      <c r="NU248" s="1"/>
      <c r="NV248" s="1"/>
      <c r="NW248" s="1"/>
      <c r="NX248" s="1"/>
      <c r="NY248" s="1"/>
      <c r="NZ248" s="1"/>
      <c r="OA248" s="1"/>
      <c r="OB248" s="1"/>
      <c r="OC248" s="1"/>
      <c r="OD248" s="1"/>
      <c r="OE248" s="1"/>
      <c r="OF248" s="1"/>
      <c r="OG248" s="1"/>
      <c r="OH248" s="1"/>
      <c r="OI248" s="1"/>
      <c r="OJ248" s="1"/>
      <c r="OK248" s="1"/>
      <c r="OL248" s="1"/>
      <c r="OM248" s="1"/>
      <c r="ON248" s="1"/>
      <c r="OO248" s="1"/>
      <c r="OP248" s="1"/>
      <c r="OQ248" s="1"/>
      <c r="OR248" s="1"/>
      <c r="OS248" s="1"/>
      <c r="OT248" s="1"/>
      <c r="OU248" s="1"/>
      <c r="OV248" s="1"/>
      <c r="OW248" s="1"/>
      <c r="OX248" s="1"/>
      <c r="OY248" s="1"/>
      <c r="OZ248" s="1"/>
      <c r="PA248" s="1"/>
      <c r="PB248" s="1"/>
      <c r="PC248" s="1"/>
      <c r="PD248" s="1"/>
      <c r="PE248" s="1"/>
      <c r="PF248" s="1"/>
      <c r="PG248" s="1"/>
      <c r="PH248" s="1"/>
      <c r="PI248" s="1"/>
      <c r="PJ248" s="1"/>
      <c r="PK248" s="1"/>
      <c r="PL248" s="1"/>
      <c r="PM248" s="1"/>
      <c r="PN248" s="1"/>
      <c r="PO248" s="1"/>
      <c r="PP248" s="1"/>
      <c r="PQ248" s="1"/>
      <c r="PR248" s="1"/>
      <c r="PS248" s="1"/>
      <c r="PT248" s="1"/>
      <c r="PU248" s="1"/>
      <c r="PV248" s="1"/>
      <c r="PW248" s="1"/>
      <c r="PX248" s="1"/>
      <c r="PY248" s="1"/>
      <c r="PZ248" s="1"/>
      <c r="QA248" s="1"/>
      <c r="QB248" s="1"/>
      <c r="QC248" s="1"/>
      <c r="QD248" s="1"/>
      <c r="QE248" s="1"/>
      <c r="QF248" s="1"/>
      <c r="QG248" s="1"/>
      <c r="QH248" s="1"/>
      <c r="QI248" s="1"/>
      <c r="QJ248" s="1"/>
      <c r="QK248" s="1"/>
      <c r="QL248" s="1"/>
      <c r="QM248" s="1"/>
      <c r="QN248" s="1"/>
      <c r="QO248" s="1"/>
      <c r="QP248" s="1"/>
      <c r="QQ248" s="1"/>
      <c r="QR248" s="1"/>
      <c r="QS248" s="1"/>
      <c r="QT248" s="1"/>
      <c r="QU248" s="1"/>
      <c r="QV248" s="1"/>
      <c r="QW248" s="1"/>
      <c r="QX248" s="1"/>
      <c r="QY248" s="1"/>
      <c r="QZ248" s="1"/>
      <c r="RA248" s="1"/>
      <c r="RB248" s="1"/>
      <c r="RC248" s="1"/>
      <c r="RD248" s="1"/>
      <c r="RE248" s="1"/>
      <c r="RF248" s="1"/>
      <c r="RG248" s="1"/>
      <c r="RH248" s="1"/>
      <c r="RI248" s="1"/>
      <c r="RJ248" s="1"/>
      <c r="RK248" s="1"/>
      <c r="RL248" s="1"/>
      <c r="RM248" s="1"/>
      <c r="RN248" s="1"/>
      <c r="RO248" s="1"/>
      <c r="RP248" s="1"/>
      <c r="RQ248" s="1"/>
      <c r="RR248" s="1"/>
      <c r="RS248" s="1"/>
      <c r="RT248" s="1"/>
      <c r="RU248" s="1"/>
      <c r="RV248" s="1"/>
      <c r="RW248" s="1"/>
      <c r="RX248" s="1"/>
      <c r="RY248" s="1"/>
      <c r="RZ248" s="1"/>
      <c r="SA248" s="1"/>
      <c r="SB248" s="1"/>
      <c r="SC248" s="1"/>
      <c r="SD248" s="1"/>
      <c r="SE248" s="1"/>
      <c r="SF248" s="1"/>
      <c r="SG248" s="1"/>
      <c r="SH248" s="1"/>
      <c r="SI248" s="1"/>
      <c r="SJ248" s="1"/>
      <c r="SK248" s="1"/>
      <c r="SL248" s="1"/>
      <c r="SM248" s="1"/>
      <c r="SN248" s="1"/>
      <c r="SO248" s="1"/>
      <c r="SP248" s="1"/>
      <c r="SQ248" s="1"/>
      <c r="SR248" s="1"/>
      <c r="SS248" s="1"/>
      <c r="ST248" s="1"/>
      <c r="SU248" s="1"/>
      <c r="SV248" s="1"/>
      <c r="SW248" s="1"/>
      <c r="SX248" s="1"/>
      <c r="SY248" s="1"/>
      <c r="SZ248" s="1"/>
      <c r="TA248" s="1"/>
      <c r="TB248" s="1"/>
      <c r="TC248" s="1"/>
      <c r="TD248" s="1"/>
      <c r="TE248" s="1"/>
      <c r="TF248" s="1"/>
      <c r="TG248" s="1"/>
      <c r="TH248" s="1"/>
      <c r="TI248" s="1"/>
      <c r="TJ248" s="1"/>
      <c r="TK248" s="1"/>
      <c r="TL248" s="1"/>
      <c r="TM248" s="1"/>
      <c r="TN248" s="1"/>
      <c r="TO248" s="1"/>
      <c r="TP248" s="1"/>
      <c r="TQ248" s="1"/>
      <c r="TR248" s="1"/>
      <c r="TS248" s="1"/>
      <c r="TT248" s="1"/>
      <c r="TU248" s="1"/>
      <c r="TV248" s="1"/>
      <c r="TW248" s="1"/>
      <c r="TX248" s="1"/>
      <c r="TY248" s="1"/>
      <c r="TZ248" s="1"/>
      <c r="UA248" s="1"/>
      <c r="UB248" s="1"/>
      <c r="UC248" s="1"/>
      <c r="UD248" s="1"/>
      <c r="UE248" s="1"/>
      <c r="UF248" s="1"/>
      <c r="UG248" s="1"/>
      <c r="UH248" s="1"/>
      <c r="UI248" s="1"/>
      <c r="UJ248" s="1"/>
      <c r="UK248" s="1"/>
      <c r="UL248" s="1"/>
      <c r="UM248" s="1"/>
      <c r="UN248" s="1"/>
      <c r="UO248" s="1"/>
      <c r="UP248" s="1"/>
      <c r="UQ248" s="1"/>
      <c r="UR248" s="1"/>
      <c r="US248" s="1"/>
      <c r="UT248" s="1"/>
      <c r="UU248" s="1"/>
      <c r="UV248" s="1"/>
      <c r="UW248" s="1"/>
      <c r="UX248" s="1"/>
      <c r="UY248" s="1"/>
      <c r="UZ248" s="1"/>
      <c r="VA248" s="1"/>
      <c r="VB248" s="1"/>
      <c r="VC248" s="1"/>
      <c r="VD248" s="1"/>
      <c r="VE248" s="1"/>
      <c r="VF248" s="1"/>
      <c r="VG248" s="1"/>
      <c r="VH248" s="1"/>
      <c r="VI248" s="1"/>
      <c r="VJ248" s="1"/>
      <c r="VK248" s="1"/>
      <c r="VL248" s="1"/>
      <c r="VM248" s="1"/>
      <c r="VN248" s="1"/>
      <c r="VO248" s="1"/>
      <c r="VP248" s="1"/>
      <c r="VQ248" s="1"/>
      <c r="VR248" s="1"/>
      <c r="VS248" s="1"/>
      <c r="VT248" s="1"/>
      <c r="VU248" s="1"/>
      <c r="VV248" s="1"/>
      <c r="VW248" s="1"/>
      <c r="VX248" s="1"/>
      <c r="VY248" s="1"/>
      <c r="VZ248" s="1"/>
      <c r="WA248" s="1"/>
      <c r="WB248" s="1"/>
      <c r="WC248" s="1"/>
      <c r="WD248" s="1"/>
      <c r="WE248" s="1"/>
      <c r="WF248" s="1"/>
      <c r="WG248" s="1"/>
      <c r="WH248" s="1"/>
      <c r="WI248" s="1"/>
      <c r="WJ248" s="1"/>
      <c r="WK248" s="1"/>
      <c r="WL248" s="1"/>
      <c r="WM248" s="1"/>
      <c r="WN248" s="1"/>
      <c r="WO248" s="1"/>
      <c r="WP248" s="1"/>
      <c r="WQ248" s="1"/>
      <c r="WR248" s="1"/>
      <c r="WS248" s="1"/>
      <c r="WT248" s="1"/>
      <c r="WU248" s="1"/>
      <c r="WV248" s="1"/>
      <c r="WW248" s="1"/>
      <c r="WX248" s="1"/>
      <c r="WY248" s="1"/>
      <c r="WZ248" s="1"/>
      <c r="XA248" s="1"/>
      <c r="XB248" s="1"/>
      <c r="XC248" s="1"/>
      <c r="XD248" s="1"/>
      <c r="XE248" s="1"/>
      <c r="XF248" s="1"/>
      <c r="XG248" s="1"/>
      <c r="XH248" s="1"/>
      <c r="XI248" s="1"/>
      <c r="XJ248" s="1"/>
      <c r="XK248" s="1"/>
      <c r="XL248" s="1"/>
      <c r="XM248" s="1"/>
      <c r="XN248" s="1"/>
      <c r="XO248" s="1"/>
      <c r="XP248" s="1"/>
      <c r="XQ248" s="1"/>
      <c r="XR248" s="1"/>
      <c r="XS248" s="1"/>
      <c r="XT248" s="1"/>
      <c r="XU248" s="1"/>
      <c r="XV248" s="1"/>
      <c r="XW248" s="1"/>
      <c r="XX248" s="1"/>
      <c r="XY248" s="1"/>
      <c r="XZ248" s="1"/>
      <c r="YA248" s="1"/>
      <c r="YB248" s="1"/>
      <c r="YC248" s="1"/>
      <c r="YD248" s="1"/>
      <c r="YE248" s="1"/>
      <c r="YF248" s="1"/>
      <c r="YG248" s="1"/>
      <c r="YH248" s="1"/>
      <c r="YI248" s="1"/>
      <c r="YJ248" s="1"/>
      <c r="YK248" s="1"/>
      <c r="YL248" s="1"/>
      <c r="YM248" s="1"/>
      <c r="YN248" s="1"/>
      <c r="YO248" s="1"/>
      <c r="YP248" s="1"/>
      <c r="YQ248" s="1"/>
      <c r="YR248" s="1"/>
      <c r="YS248" s="1"/>
      <c r="YT248" s="1"/>
      <c r="YU248" s="1"/>
      <c r="YV248" s="1"/>
      <c r="YW248" s="1"/>
      <c r="YX248" s="1"/>
      <c r="YY248" s="1"/>
      <c r="YZ248" s="1"/>
      <c r="ZA248" s="1"/>
      <c r="ZB248" s="1"/>
      <c r="ZC248" s="1"/>
      <c r="ZD248" s="1"/>
      <c r="ZE248" s="1"/>
      <c r="ZF248" s="1"/>
      <c r="ZG248" s="1"/>
      <c r="ZH248" s="1"/>
      <c r="ZI248" s="1"/>
      <c r="ZJ248" s="1"/>
      <c r="ZK248" s="1"/>
      <c r="ZL248" s="1"/>
      <c r="ZM248" s="1"/>
      <c r="ZN248" s="1"/>
      <c r="ZO248" s="1"/>
      <c r="ZP248" s="1"/>
      <c r="ZQ248" s="1"/>
      <c r="ZR248" s="1"/>
      <c r="ZS248" s="1"/>
      <c r="ZT248" s="1"/>
      <c r="ZU248" s="1"/>
      <c r="ZV248" s="1"/>
      <c r="ZW248" s="1"/>
      <c r="ZX248" s="1"/>
      <c r="ZY248" s="1"/>
      <c r="ZZ248" s="1"/>
      <c r="AAA248" s="1"/>
      <c r="AAB248" s="1"/>
      <c r="AAC248" s="1"/>
      <c r="AAD248" s="1"/>
      <c r="AAE248" s="1"/>
      <c r="AAF248" s="1"/>
      <c r="AAG248" s="1"/>
      <c r="AAH248" s="1"/>
      <c r="AAI248" s="1"/>
      <c r="AAJ248" s="1"/>
      <c r="AAK248" s="1"/>
      <c r="AAL248" s="1"/>
      <c r="AAM248" s="1"/>
      <c r="AAN248" s="1"/>
      <c r="AAO248" s="1"/>
      <c r="AAP248" s="1"/>
      <c r="AAQ248" s="1"/>
      <c r="AAR248" s="1"/>
      <c r="AAS248" s="1"/>
      <c r="AAT248" s="1"/>
      <c r="AAU248" s="1"/>
      <c r="AAV248" s="1"/>
      <c r="AAW248" s="1"/>
      <c r="AAX248" s="1"/>
      <c r="AAY248" s="1"/>
      <c r="AAZ248" s="1"/>
      <c r="ABA248" s="1"/>
      <c r="ABB248" s="1"/>
      <c r="ABC248" s="1"/>
      <c r="ABD248" s="1"/>
      <c r="ABE248" s="1"/>
      <c r="ABF248" s="1"/>
      <c r="ABG248" s="1"/>
      <c r="ABH248" s="1"/>
      <c r="ABI248" s="1"/>
      <c r="ABJ248" s="1"/>
      <c r="ABK248" s="1"/>
      <c r="ABL248" s="1"/>
      <c r="ABM248" s="1"/>
      <c r="ABN248" s="1"/>
      <c r="ABO248" s="1"/>
      <c r="ABP248" s="1"/>
      <c r="ABQ248" s="1"/>
      <c r="ABR248" s="1"/>
      <c r="ABS248" s="1"/>
      <c r="ABT248" s="1"/>
      <c r="ABU248" s="1"/>
      <c r="ABV248" s="1"/>
      <c r="ABW248" s="1"/>
      <c r="ABX248" s="1"/>
      <c r="ABY248" s="1"/>
      <c r="ABZ248" s="1"/>
      <c r="ACA248" s="1"/>
      <c r="ACB248" s="1"/>
      <c r="ACC248" s="1"/>
      <c r="ACD248" s="1"/>
      <c r="ACE248" s="1"/>
      <c r="ACF248" s="1"/>
      <c r="ACG248" s="1"/>
      <c r="ACH248" s="1"/>
      <c r="ACI248" s="1"/>
      <c r="ACJ248" s="1"/>
      <c r="ACK248" s="1"/>
      <c r="ACL248" s="1"/>
      <c r="ACM248" s="1"/>
      <c r="ACN248" s="1"/>
      <c r="ACO248" s="1"/>
      <c r="ACP248" s="1"/>
      <c r="ACQ248" s="1"/>
      <c r="ACR248" s="1"/>
      <c r="ACS248" s="1"/>
      <c r="ACT248" s="1"/>
      <c r="ACU248" s="1"/>
      <c r="ACV248" s="1"/>
      <c r="ACW248" s="1"/>
      <c r="ACX248" s="1"/>
      <c r="ACY248" s="1"/>
      <c r="ACZ248" s="1"/>
      <c r="ADA248" s="1"/>
    </row>
    <row r="249" spans="1:781" s="76" customFormat="1" ht="39" customHeight="1" x14ac:dyDescent="0.3">
      <c r="A249" s="40">
        <v>3</v>
      </c>
      <c r="B249" s="21" t="s">
        <v>755</v>
      </c>
      <c r="C249" s="22" t="s">
        <v>40</v>
      </c>
      <c r="D249" s="23"/>
      <c r="E249" s="23"/>
      <c r="F249" s="23"/>
      <c r="G249" s="74"/>
      <c r="H249" s="23">
        <v>1</v>
      </c>
      <c r="I249" s="23" t="s">
        <v>71</v>
      </c>
      <c r="J249" s="23" t="s">
        <v>42</v>
      </c>
      <c r="K249" s="25">
        <v>1983</v>
      </c>
      <c r="L249" s="86">
        <v>1983</v>
      </c>
      <c r="M249" s="27"/>
      <c r="N249" s="28"/>
      <c r="O249" s="28"/>
      <c r="P249" s="29" t="s">
        <v>593</v>
      </c>
      <c r="Q249" s="82" t="s">
        <v>756</v>
      </c>
      <c r="R249" s="31"/>
      <c r="S249" s="32" t="str">
        <f t="shared" si="53"/>
        <v>Cu</v>
      </c>
      <c r="T249" s="33"/>
      <c r="U249" s="33"/>
      <c r="V249" s="33"/>
      <c r="W249" s="33"/>
      <c r="X249" s="33"/>
      <c r="Y249" s="33"/>
      <c r="Z249" s="33"/>
      <c r="AA249" s="1"/>
      <c r="AB249" s="34">
        <f t="shared" si="52"/>
        <v>0</v>
      </c>
      <c r="AC249" s="34">
        <f t="shared" si="54"/>
        <v>0</v>
      </c>
      <c r="AD249" s="34">
        <f t="shared" si="55"/>
        <v>0</v>
      </c>
      <c r="AE249" s="34">
        <f t="shared" si="60"/>
        <v>0</v>
      </c>
      <c r="AF249" s="35"/>
      <c r="AG249" s="35">
        <f t="shared" si="57"/>
        <v>0</v>
      </c>
      <c r="AH249" s="35">
        <f t="shared" si="58"/>
        <v>0</v>
      </c>
      <c r="AI249" s="35">
        <f t="shared" si="59"/>
        <v>0</v>
      </c>
      <c r="AK249" s="1"/>
      <c r="AL249" s="1"/>
      <c r="AM249" s="1"/>
      <c r="AN249" s="1"/>
      <c r="AO249" s="1"/>
      <c r="AP249" s="1"/>
      <c r="AQ249" s="1"/>
      <c r="AR249" s="1"/>
      <c r="AS249" s="1"/>
      <c r="AT249" s="1"/>
      <c r="AU249" s="1"/>
      <c r="AV249" s="1"/>
      <c r="AW249" s="1"/>
      <c r="AX249" s="1"/>
      <c r="AY249" s="1"/>
      <c r="AZ249" s="1"/>
      <c r="BA249" s="1"/>
      <c r="BB249" s="1"/>
      <c r="BC249" s="1"/>
      <c r="BD249" s="1"/>
      <c r="BE249" s="1"/>
      <c r="BF249" s="1"/>
      <c r="BG249" s="1"/>
      <c r="BH249" s="1"/>
      <c r="BI249" s="1"/>
      <c r="BJ249" s="1"/>
      <c r="BK249" s="1"/>
      <c r="BL249" s="1"/>
      <c r="BM249" s="1"/>
      <c r="BN249" s="1"/>
      <c r="BO249" s="1"/>
      <c r="BP249" s="1"/>
      <c r="BQ249" s="1"/>
      <c r="BR249" s="1"/>
      <c r="BS249" s="1"/>
      <c r="BT249" s="1"/>
      <c r="BU249" s="1"/>
      <c r="BV249" s="1"/>
      <c r="BW249" s="1"/>
      <c r="BX249" s="1"/>
      <c r="BY249" s="1"/>
      <c r="BZ249" s="1"/>
      <c r="CA249" s="1"/>
      <c r="CB249" s="1"/>
      <c r="CC249" s="1"/>
      <c r="CD249" s="1"/>
      <c r="CE249" s="1"/>
      <c r="CF249" s="1"/>
      <c r="CG249" s="1"/>
      <c r="CH249" s="1"/>
      <c r="CI249" s="1"/>
      <c r="CJ249" s="1"/>
      <c r="CK249" s="1"/>
      <c r="CL249" s="1"/>
      <c r="CM249" s="1"/>
      <c r="CN249" s="1"/>
      <c r="CO249" s="1"/>
      <c r="CP249" s="1"/>
      <c r="CQ249" s="1"/>
      <c r="CR249" s="1"/>
      <c r="CS249" s="1"/>
      <c r="CT249" s="1"/>
      <c r="CU249" s="1"/>
      <c r="CV249" s="1"/>
      <c r="CW249" s="1"/>
      <c r="CX249" s="1"/>
      <c r="CY249" s="1"/>
      <c r="CZ249" s="1"/>
      <c r="DA249" s="1"/>
      <c r="DB249" s="1"/>
      <c r="DC249" s="1"/>
      <c r="DD249" s="1"/>
      <c r="DE249" s="1"/>
      <c r="DF249" s="1"/>
      <c r="DG249" s="1"/>
      <c r="DH249" s="1"/>
      <c r="DI249" s="1"/>
      <c r="DJ249" s="1"/>
      <c r="DK249" s="1"/>
      <c r="DL249" s="1"/>
      <c r="DM249" s="1"/>
      <c r="DN249" s="1"/>
      <c r="DO249" s="1"/>
      <c r="DP249" s="1"/>
      <c r="DQ249" s="1"/>
      <c r="DR249" s="1"/>
      <c r="DS249" s="1"/>
      <c r="DT249" s="1"/>
      <c r="DU249" s="1"/>
      <c r="DV249" s="1"/>
      <c r="DW249" s="1"/>
      <c r="DX249" s="1"/>
      <c r="DY249" s="1"/>
      <c r="DZ249" s="1"/>
      <c r="EA249" s="1"/>
      <c r="EB249" s="1"/>
      <c r="EC249" s="1"/>
      <c r="ED249" s="1"/>
      <c r="EE249" s="1"/>
      <c r="EF249" s="1"/>
      <c r="EG249" s="1"/>
      <c r="EH249" s="1"/>
      <c r="EI249" s="1"/>
      <c r="EJ249" s="1"/>
      <c r="EK249" s="1"/>
      <c r="EL249" s="1"/>
      <c r="EM249" s="1"/>
      <c r="EN249" s="1"/>
      <c r="EO249" s="1"/>
      <c r="EP249" s="1"/>
      <c r="EQ249" s="1"/>
      <c r="ER249" s="1"/>
      <c r="ES249" s="1"/>
      <c r="ET249" s="1"/>
      <c r="EU249" s="1"/>
      <c r="EV249" s="1"/>
      <c r="EW249" s="1"/>
      <c r="EX249" s="1"/>
      <c r="EY249" s="1"/>
      <c r="EZ249" s="1"/>
      <c r="FA249" s="1"/>
      <c r="FB249" s="1"/>
      <c r="FC249" s="1"/>
      <c r="FD249" s="1"/>
      <c r="FE249" s="1"/>
      <c r="FF249" s="1"/>
      <c r="FG249" s="1"/>
      <c r="FH249" s="1"/>
      <c r="FI249" s="1"/>
      <c r="FJ249" s="1"/>
      <c r="FK249" s="1"/>
      <c r="FL249" s="1"/>
      <c r="FM249" s="1"/>
      <c r="FN249" s="1"/>
      <c r="FO249" s="1"/>
      <c r="FP249" s="1"/>
      <c r="FQ249" s="1"/>
      <c r="FR249" s="1"/>
      <c r="FS249" s="1"/>
      <c r="FT249" s="1"/>
      <c r="FU249" s="1"/>
      <c r="FV249" s="1"/>
      <c r="FW249" s="1"/>
      <c r="FX249" s="1"/>
      <c r="FY249" s="1"/>
      <c r="FZ249" s="1"/>
      <c r="GA249" s="1"/>
      <c r="GB249" s="1"/>
      <c r="GC249" s="1"/>
      <c r="GD249" s="1"/>
      <c r="GE249" s="1"/>
      <c r="GF249" s="1"/>
      <c r="GG249" s="1"/>
      <c r="GH249" s="1"/>
      <c r="GI249" s="1"/>
      <c r="GJ249" s="1"/>
      <c r="GK249" s="1"/>
      <c r="GL249" s="1"/>
      <c r="GM249" s="1"/>
      <c r="GN249" s="1"/>
      <c r="GO249" s="1"/>
      <c r="GP249" s="1"/>
      <c r="GQ249" s="1"/>
      <c r="GR249" s="1"/>
      <c r="GS249" s="1"/>
      <c r="GT249" s="1"/>
      <c r="GU249" s="1"/>
      <c r="GV249" s="1"/>
      <c r="GW249" s="1"/>
      <c r="GX249" s="1"/>
      <c r="GY249" s="1"/>
      <c r="GZ249" s="1"/>
      <c r="HA249" s="1"/>
      <c r="HB249" s="1"/>
      <c r="HC249" s="1"/>
      <c r="HD249" s="1"/>
      <c r="HE249" s="1"/>
      <c r="HF249" s="1"/>
      <c r="HG249" s="1"/>
      <c r="HH249" s="1"/>
      <c r="HI249" s="1"/>
      <c r="HJ249" s="1"/>
      <c r="HK249" s="1"/>
      <c r="HL249" s="1"/>
      <c r="HM249" s="1"/>
      <c r="HN249" s="1"/>
      <c r="HO249" s="1"/>
      <c r="HP249" s="1"/>
      <c r="HQ249" s="1"/>
      <c r="HR249" s="1"/>
      <c r="HS249" s="1"/>
      <c r="HT249" s="1"/>
      <c r="HU249" s="1"/>
      <c r="HV249" s="1"/>
      <c r="HW249" s="1"/>
      <c r="HX249" s="1"/>
      <c r="HY249" s="1"/>
      <c r="HZ249" s="1"/>
      <c r="IA249" s="1"/>
      <c r="IB249" s="1"/>
      <c r="IC249" s="1"/>
      <c r="ID249" s="1"/>
      <c r="IE249" s="1"/>
      <c r="IF249" s="1"/>
      <c r="IG249" s="1"/>
      <c r="IH249" s="1"/>
      <c r="II249" s="1"/>
      <c r="IJ249" s="1"/>
      <c r="IK249" s="1"/>
      <c r="IL249" s="1"/>
      <c r="IM249" s="1"/>
      <c r="IN249" s="1"/>
      <c r="IO249" s="1"/>
      <c r="IP249" s="1"/>
      <c r="IQ249" s="1"/>
      <c r="IR249" s="1"/>
      <c r="IS249" s="1"/>
      <c r="IT249" s="1"/>
      <c r="IU249" s="1"/>
      <c r="IV249" s="1"/>
      <c r="IW249" s="1"/>
      <c r="IX249" s="1"/>
      <c r="IY249" s="1"/>
      <c r="IZ249" s="1"/>
      <c r="JA249" s="1"/>
      <c r="JB249" s="1"/>
      <c r="JC249" s="1"/>
      <c r="JD249" s="1"/>
      <c r="JE249" s="1"/>
      <c r="JF249" s="1"/>
      <c r="JG249" s="1"/>
      <c r="JH249" s="1"/>
      <c r="JI249" s="1"/>
      <c r="JJ249" s="1"/>
      <c r="JK249" s="1"/>
      <c r="JL249" s="1"/>
      <c r="JM249" s="1"/>
      <c r="JN249" s="1"/>
      <c r="JO249" s="1"/>
      <c r="JP249" s="1"/>
      <c r="JQ249" s="1"/>
      <c r="JR249" s="1"/>
      <c r="JS249" s="1"/>
      <c r="JT249" s="1"/>
      <c r="JU249" s="1"/>
      <c r="JV249" s="1"/>
      <c r="JW249" s="1"/>
      <c r="JX249" s="1"/>
      <c r="JY249" s="1"/>
      <c r="JZ249" s="1"/>
      <c r="KA249" s="1"/>
      <c r="KB249" s="1"/>
      <c r="KC249" s="1"/>
      <c r="KD249" s="1"/>
      <c r="KE249" s="1"/>
      <c r="KF249" s="1"/>
      <c r="KG249" s="1"/>
      <c r="KH249" s="1"/>
      <c r="KI249" s="1"/>
      <c r="KJ249" s="1"/>
      <c r="KK249" s="1"/>
      <c r="KL249" s="1"/>
      <c r="KM249" s="1"/>
      <c r="KN249" s="1"/>
      <c r="KO249" s="1"/>
      <c r="KP249" s="1"/>
      <c r="KQ249" s="1"/>
      <c r="KR249" s="1"/>
      <c r="KS249" s="1"/>
      <c r="KT249" s="1"/>
      <c r="KU249" s="1"/>
      <c r="KV249" s="1"/>
      <c r="KW249" s="1"/>
      <c r="KX249" s="1"/>
      <c r="KY249" s="1"/>
      <c r="KZ249" s="1"/>
      <c r="LA249" s="1"/>
      <c r="LB249" s="1"/>
      <c r="LC249" s="1"/>
      <c r="LD249" s="1"/>
      <c r="LE249" s="1"/>
      <c r="LF249" s="1"/>
      <c r="LG249" s="1"/>
      <c r="LH249" s="1"/>
      <c r="LI249" s="1"/>
      <c r="LJ249" s="1"/>
      <c r="LK249" s="1"/>
      <c r="LL249" s="1"/>
      <c r="LM249" s="1"/>
      <c r="LN249" s="1"/>
      <c r="LO249" s="1"/>
      <c r="LP249" s="1"/>
      <c r="LQ249" s="1"/>
      <c r="LR249" s="1"/>
      <c r="LS249" s="1"/>
      <c r="LT249" s="1"/>
      <c r="LU249" s="1"/>
      <c r="LV249" s="1"/>
      <c r="LW249" s="1"/>
      <c r="LX249" s="1"/>
      <c r="LY249" s="1"/>
      <c r="LZ249" s="1"/>
      <c r="MA249" s="1"/>
      <c r="MB249" s="1"/>
      <c r="MC249" s="1"/>
      <c r="MD249" s="1"/>
      <c r="ME249" s="1"/>
      <c r="MF249" s="1"/>
      <c r="MG249" s="1"/>
      <c r="MH249" s="1"/>
      <c r="MI249" s="1"/>
      <c r="MJ249" s="1"/>
      <c r="MK249" s="1"/>
      <c r="ML249" s="1"/>
      <c r="MM249" s="1"/>
      <c r="MN249" s="1"/>
      <c r="MO249" s="1"/>
      <c r="MP249" s="1"/>
      <c r="MQ249" s="1"/>
      <c r="MR249" s="1"/>
      <c r="MS249" s="1"/>
      <c r="MT249" s="1"/>
      <c r="MU249" s="1"/>
      <c r="MV249" s="1"/>
      <c r="MW249" s="1"/>
      <c r="MX249" s="1"/>
      <c r="MY249" s="1"/>
      <c r="MZ249" s="1"/>
      <c r="NA249" s="1"/>
      <c r="NB249" s="1"/>
      <c r="NC249" s="1"/>
      <c r="ND249" s="1"/>
      <c r="NE249" s="1"/>
      <c r="NF249" s="1"/>
      <c r="NG249" s="1"/>
      <c r="NH249" s="1"/>
      <c r="NI249" s="1"/>
      <c r="NJ249" s="1"/>
      <c r="NK249" s="1"/>
      <c r="NL249" s="1"/>
      <c r="NM249" s="1"/>
      <c r="NN249" s="1"/>
      <c r="NO249" s="1"/>
      <c r="NP249" s="1"/>
      <c r="NQ249" s="1"/>
      <c r="NR249" s="1"/>
      <c r="NS249" s="1"/>
      <c r="NT249" s="1"/>
      <c r="NU249" s="1"/>
      <c r="NV249" s="1"/>
      <c r="NW249" s="1"/>
      <c r="NX249" s="1"/>
      <c r="NY249" s="1"/>
      <c r="NZ249" s="1"/>
      <c r="OA249" s="1"/>
      <c r="OB249" s="1"/>
      <c r="OC249" s="1"/>
      <c r="OD249" s="1"/>
      <c r="OE249" s="1"/>
      <c r="OF249" s="1"/>
      <c r="OG249" s="1"/>
      <c r="OH249" s="1"/>
      <c r="OI249" s="1"/>
      <c r="OJ249" s="1"/>
      <c r="OK249" s="1"/>
      <c r="OL249" s="1"/>
      <c r="OM249" s="1"/>
      <c r="ON249" s="1"/>
      <c r="OO249" s="1"/>
      <c r="OP249" s="1"/>
      <c r="OQ249" s="1"/>
      <c r="OR249" s="1"/>
      <c r="OS249" s="1"/>
      <c r="OT249" s="1"/>
      <c r="OU249" s="1"/>
      <c r="OV249" s="1"/>
      <c r="OW249" s="1"/>
      <c r="OX249" s="1"/>
      <c r="OY249" s="1"/>
      <c r="OZ249" s="1"/>
      <c r="PA249" s="1"/>
      <c r="PB249" s="1"/>
      <c r="PC249" s="1"/>
      <c r="PD249" s="1"/>
      <c r="PE249" s="1"/>
      <c r="PF249" s="1"/>
      <c r="PG249" s="1"/>
      <c r="PH249" s="1"/>
      <c r="PI249" s="1"/>
      <c r="PJ249" s="1"/>
      <c r="PK249" s="1"/>
      <c r="PL249" s="1"/>
      <c r="PM249" s="1"/>
      <c r="PN249" s="1"/>
      <c r="PO249" s="1"/>
      <c r="PP249" s="1"/>
      <c r="PQ249" s="1"/>
      <c r="PR249" s="1"/>
      <c r="PS249" s="1"/>
      <c r="PT249" s="1"/>
      <c r="PU249" s="1"/>
      <c r="PV249" s="1"/>
      <c r="PW249" s="1"/>
      <c r="PX249" s="1"/>
      <c r="PY249" s="1"/>
      <c r="PZ249" s="1"/>
      <c r="QA249" s="1"/>
      <c r="QB249" s="1"/>
      <c r="QC249" s="1"/>
      <c r="QD249" s="1"/>
      <c r="QE249" s="1"/>
      <c r="QF249" s="1"/>
      <c r="QG249" s="1"/>
      <c r="QH249" s="1"/>
      <c r="QI249" s="1"/>
      <c r="QJ249" s="1"/>
      <c r="QK249" s="1"/>
      <c r="QL249" s="1"/>
      <c r="QM249" s="1"/>
      <c r="QN249" s="1"/>
      <c r="QO249" s="1"/>
      <c r="QP249" s="1"/>
      <c r="QQ249" s="1"/>
      <c r="QR249" s="1"/>
      <c r="QS249" s="1"/>
      <c r="QT249" s="1"/>
      <c r="QU249" s="1"/>
      <c r="QV249" s="1"/>
      <c r="QW249" s="1"/>
      <c r="QX249" s="1"/>
      <c r="QY249" s="1"/>
      <c r="QZ249" s="1"/>
      <c r="RA249" s="1"/>
      <c r="RB249" s="1"/>
      <c r="RC249" s="1"/>
      <c r="RD249" s="1"/>
      <c r="RE249" s="1"/>
      <c r="RF249" s="1"/>
      <c r="RG249" s="1"/>
      <c r="RH249" s="1"/>
      <c r="RI249" s="1"/>
      <c r="RJ249" s="1"/>
      <c r="RK249" s="1"/>
      <c r="RL249" s="1"/>
      <c r="RM249" s="1"/>
      <c r="RN249" s="1"/>
      <c r="RO249" s="1"/>
      <c r="RP249" s="1"/>
      <c r="RQ249" s="1"/>
      <c r="RR249" s="1"/>
      <c r="RS249" s="1"/>
      <c r="RT249" s="1"/>
      <c r="RU249" s="1"/>
      <c r="RV249" s="1"/>
      <c r="RW249" s="1"/>
      <c r="RX249" s="1"/>
      <c r="RY249" s="1"/>
      <c r="RZ249" s="1"/>
      <c r="SA249" s="1"/>
      <c r="SB249" s="1"/>
      <c r="SC249" s="1"/>
      <c r="SD249" s="1"/>
      <c r="SE249" s="1"/>
      <c r="SF249" s="1"/>
      <c r="SG249" s="1"/>
      <c r="SH249" s="1"/>
      <c r="SI249" s="1"/>
      <c r="SJ249" s="1"/>
      <c r="SK249" s="1"/>
      <c r="SL249" s="1"/>
      <c r="SM249" s="1"/>
      <c r="SN249" s="1"/>
      <c r="SO249" s="1"/>
      <c r="SP249" s="1"/>
      <c r="SQ249" s="1"/>
      <c r="SR249" s="1"/>
      <c r="SS249" s="1"/>
      <c r="ST249" s="1"/>
      <c r="SU249" s="1"/>
      <c r="SV249" s="1"/>
      <c r="SW249" s="1"/>
      <c r="SX249" s="1"/>
      <c r="SY249" s="1"/>
      <c r="SZ249" s="1"/>
      <c r="TA249" s="1"/>
      <c r="TB249" s="1"/>
      <c r="TC249" s="1"/>
      <c r="TD249" s="1"/>
      <c r="TE249" s="1"/>
      <c r="TF249" s="1"/>
      <c r="TG249" s="1"/>
      <c r="TH249" s="1"/>
      <c r="TI249" s="1"/>
      <c r="TJ249" s="1"/>
      <c r="TK249" s="1"/>
      <c r="TL249" s="1"/>
      <c r="TM249" s="1"/>
      <c r="TN249" s="1"/>
      <c r="TO249" s="1"/>
      <c r="TP249" s="1"/>
      <c r="TQ249" s="1"/>
      <c r="TR249" s="1"/>
      <c r="TS249" s="1"/>
      <c r="TT249" s="1"/>
      <c r="TU249" s="1"/>
      <c r="TV249" s="1"/>
      <c r="TW249" s="1"/>
      <c r="TX249" s="1"/>
      <c r="TY249" s="1"/>
      <c r="TZ249" s="1"/>
      <c r="UA249" s="1"/>
      <c r="UB249" s="1"/>
      <c r="UC249" s="1"/>
      <c r="UD249" s="1"/>
      <c r="UE249" s="1"/>
      <c r="UF249" s="1"/>
      <c r="UG249" s="1"/>
      <c r="UH249" s="1"/>
      <c r="UI249" s="1"/>
      <c r="UJ249" s="1"/>
      <c r="UK249" s="1"/>
      <c r="UL249" s="1"/>
      <c r="UM249" s="1"/>
      <c r="UN249" s="1"/>
      <c r="UO249" s="1"/>
      <c r="UP249" s="1"/>
      <c r="UQ249" s="1"/>
      <c r="UR249" s="1"/>
      <c r="US249" s="1"/>
      <c r="UT249" s="1"/>
      <c r="UU249" s="1"/>
      <c r="UV249" s="1"/>
      <c r="UW249" s="1"/>
      <c r="UX249" s="1"/>
      <c r="UY249" s="1"/>
      <c r="UZ249" s="1"/>
      <c r="VA249" s="1"/>
      <c r="VB249" s="1"/>
      <c r="VC249" s="1"/>
      <c r="VD249" s="1"/>
      <c r="VE249" s="1"/>
      <c r="VF249" s="1"/>
      <c r="VG249" s="1"/>
      <c r="VH249" s="1"/>
      <c r="VI249" s="1"/>
      <c r="VJ249" s="1"/>
      <c r="VK249" s="1"/>
      <c r="VL249" s="1"/>
      <c r="VM249" s="1"/>
      <c r="VN249" s="1"/>
      <c r="VO249" s="1"/>
      <c r="VP249" s="1"/>
      <c r="VQ249" s="1"/>
      <c r="VR249" s="1"/>
      <c r="VS249" s="1"/>
      <c r="VT249" s="1"/>
      <c r="VU249" s="1"/>
      <c r="VV249" s="1"/>
      <c r="VW249" s="1"/>
      <c r="VX249" s="1"/>
      <c r="VY249" s="1"/>
      <c r="VZ249" s="1"/>
      <c r="WA249" s="1"/>
      <c r="WB249" s="1"/>
      <c r="WC249" s="1"/>
      <c r="WD249" s="1"/>
      <c r="WE249" s="1"/>
      <c r="WF249" s="1"/>
      <c r="WG249" s="1"/>
      <c r="WH249" s="1"/>
      <c r="WI249" s="1"/>
      <c r="WJ249" s="1"/>
      <c r="WK249" s="1"/>
      <c r="WL249" s="1"/>
      <c r="WM249" s="1"/>
      <c r="WN249" s="1"/>
      <c r="WO249" s="1"/>
      <c r="WP249" s="1"/>
      <c r="WQ249" s="1"/>
      <c r="WR249" s="1"/>
      <c r="WS249" s="1"/>
      <c r="WT249" s="1"/>
      <c r="WU249" s="1"/>
      <c r="WV249" s="1"/>
      <c r="WW249" s="1"/>
      <c r="WX249" s="1"/>
      <c r="WY249" s="1"/>
      <c r="WZ249" s="1"/>
      <c r="XA249" s="1"/>
      <c r="XB249" s="1"/>
      <c r="XC249" s="1"/>
      <c r="XD249" s="1"/>
      <c r="XE249" s="1"/>
      <c r="XF249" s="1"/>
      <c r="XG249" s="1"/>
      <c r="XH249" s="1"/>
      <c r="XI249" s="1"/>
      <c r="XJ249" s="1"/>
      <c r="XK249" s="1"/>
      <c r="XL249" s="1"/>
      <c r="XM249" s="1"/>
      <c r="XN249" s="1"/>
      <c r="XO249" s="1"/>
      <c r="XP249" s="1"/>
      <c r="XQ249" s="1"/>
      <c r="XR249" s="1"/>
      <c r="XS249" s="1"/>
      <c r="XT249" s="1"/>
      <c r="XU249" s="1"/>
      <c r="XV249" s="1"/>
      <c r="XW249" s="1"/>
      <c r="XX249" s="1"/>
      <c r="XY249" s="1"/>
      <c r="XZ249" s="1"/>
      <c r="YA249" s="1"/>
      <c r="YB249" s="1"/>
      <c r="YC249" s="1"/>
      <c r="YD249" s="1"/>
      <c r="YE249" s="1"/>
      <c r="YF249" s="1"/>
      <c r="YG249" s="1"/>
      <c r="YH249" s="1"/>
      <c r="YI249" s="1"/>
      <c r="YJ249" s="1"/>
      <c r="YK249" s="1"/>
      <c r="YL249" s="1"/>
      <c r="YM249" s="1"/>
      <c r="YN249" s="1"/>
      <c r="YO249" s="1"/>
      <c r="YP249" s="1"/>
      <c r="YQ249" s="1"/>
      <c r="YR249" s="1"/>
      <c r="YS249" s="1"/>
      <c r="YT249" s="1"/>
      <c r="YU249" s="1"/>
      <c r="YV249" s="1"/>
      <c r="YW249" s="1"/>
      <c r="YX249" s="1"/>
      <c r="YY249" s="1"/>
      <c r="YZ249" s="1"/>
      <c r="ZA249" s="1"/>
      <c r="ZB249" s="1"/>
      <c r="ZC249" s="1"/>
      <c r="ZD249" s="1"/>
      <c r="ZE249" s="1"/>
      <c r="ZF249" s="1"/>
      <c r="ZG249" s="1"/>
      <c r="ZH249" s="1"/>
      <c r="ZI249" s="1"/>
      <c r="ZJ249" s="1"/>
      <c r="ZK249" s="1"/>
      <c r="ZL249" s="1"/>
      <c r="ZM249" s="1"/>
      <c r="ZN249" s="1"/>
      <c r="ZO249" s="1"/>
      <c r="ZP249" s="1"/>
      <c r="ZQ249" s="1"/>
      <c r="ZR249" s="1"/>
      <c r="ZS249" s="1"/>
      <c r="ZT249" s="1"/>
      <c r="ZU249" s="1"/>
      <c r="ZV249" s="1"/>
      <c r="ZW249" s="1"/>
      <c r="ZX249" s="1"/>
      <c r="ZY249" s="1"/>
      <c r="ZZ249" s="1"/>
      <c r="AAA249" s="1"/>
      <c r="AAB249" s="1"/>
      <c r="AAC249" s="1"/>
      <c r="AAD249" s="1"/>
      <c r="AAE249" s="1"/>
      <c r="AAF249" s="1"/>
      <c r="AAG249" s="1"/>
      <c r="AAH249" s="1"/>
      <c r="AAI249" s="1"/>
      <c r="AAJ249" s="1"/>
      <c r="AAK249" s="1"/>
      <c r="AAL249" s="1"/>
      <c r="AAM249" s="1"/>
      <c r="AAN249" s="1"/>
      <c r="AAO249" s="1"/>
      <c r="AAP249" s="1"/>
      <c r="AAQ249" s="1"/>
      <c r="AAR249" s="1"/>
      <c r="AAS249" s="1"/>
      <c r="AAT249" s="1"/>
      <c r="AAU249" s="1"/>
      <c r="AAV249" s="1"/>
      <c r="AAW249" s="1"/>
      <c r="AAX249" s="1"/>
      <c r="AAY249" s="1"/>
      <c r="AAZ249" s="1"/>
      <c r="ABA249" s="1"/>
      <c r="ABB249" s="1"/>
      <c r="ABC249" s="1"/>
      <c r="ABD249" s="1"/>
      <c r="ABE249" s="1"/>
      <c r="ABF249" s="1"/>
      <c r="ABG249" s="1"/>
      <c r="ABH249" s="1"/>
      <c r="ABI249" s="1"/>
      <c r="ABJ249" s="1"/>
      <c r="ABK249" s="1"/>
      <c r="ABL249" s="1"/>
      <c r="ABM249" s="1"/>
      <c r="ABN249" s="1"/>
      <c r="ABO249" s="1"/>
      <c r="ABP249" s="1"/>
      <c r="ABQ249" s="1"/>
      <c r="ABR249" s="1"/>
      <c r="ABS249" s="1"/>
      <c r="ABT249" s="1"/>
      <c r="ABU249" s="1"/>
      <c r="ABV249" s="1"/>
      <c r="ABW249" s="1"/>
      <c r="ABX249" s="1"/>
      <c r="ABY249" s="1"/>
      <c r="ABZ249" s="1"/>
      <c r="ACA249" s="1"/>
      <c r="ACB249" s="1"/>
      <c r="ACC249" s="1"/>
      <c r="ACD249" s="1"/>
      <c r="ACE249" s="1"/>
      <c r="ACF249" s="1"/>
      <c r="ACG249" s="1"/>
      <c r="ACH249" s="1"/>
      <c r="ACI249" s="1"/>
      <c r="ACJ249" s="1"/>
      <c r="ACK249" s="1"/>
      <c r="ACL249" s="1"/>
      <c r="ACM249" s="1"/>
      <c r="ACN249" s="1"/>
      <c r="ACO249" s="1"/>
      <c r="ACP249" s="1"/>
      <c r="ACQ249" s="1"/>
      <c r="ACR249" s="1"/>
      <c r="ACS249" s="1"/>
      <c r="ACT249" s="1"/>
      <c r="ACU249" s="1"/>
      <c r="ACV249" s="1"/>
      <c r="ACW249" s="1"/>
      <c r="ACX249" s="1"/>
      <c r="ACY249" s="1"/>
      <c r="ACZ249" s="1"/>
      <c r="ADA249" s="1"/>
    </row>
    <row r="250" spans="1:781" s="76" customFormat="1" ht="24" x14ac:dyDescent="0.3">
      <c r="A250" s="41">
        <v>4</v>
      </c>
      <c r="B250" s="21" t="s">
        <v>757</v>
      </c>
      <c r="C250" s="22" t="s">
        <v>65</v>
      </c>
      <c r="D250" s="23" t="s">
        <v>123</v>
      </c>
      <c r="E250" s="23" t="s">
        <v>356</v>
      </c>
      <c r="F250" s="23"/>
      <c r="G250" s="74"/>
      <c r="H250" s="23">
        <v>3</v>
      </c>
      <c r="I250" s="23" t="s">
        <v>235</v>
      </c>
      <c r="J250" s="23" t="s">
        <v>235</v>
      </c>
      <c r="K250" s="25">
        <v>1983</v>
      </c>
      <c r="L250" s="86">
        <v>1983</v>
      </c>
      <c r="M250" s="27"/>
      <c r="N250" s="28"/>
      <c r="O250" s="28"/>
      <c r="P250" s="29" t="s">
        <v>593</v>
      </c>
      <c r="Q250" s="30" t="s">
        <v>758</v>
      </c>
      <c r="R250" s="31" t="s">
        <v>418</v>
      </c>
      <c r="S250" s="32" t="str">
        <f t="shared" si="53"/>
        <v>Au</v>
      </c>
      <c r="T250" s="33"/>
      <c r="U250" s="33"/>
      <c r="V250" s="33"/>
      <c r="W250" s="33"/>
      <c r="X250" s="33"/>
      <c r="Y250" s="33"/>
      <c r="Z250" s="33"/>
      <c r="AA250" s="1"/>
      <c r="AB250" s="34">
        <f t="shared" si="52"/>
        <v>0</v>
      </c>
      <c r="AC250" s="34">
        <f t="shared" si="54"/>
        <v>0</v>
      </c>
      <c r="AD250" s="34">
        <f t="shared" si="55"/>
        <v>0</v>
      </c>
      <c r="AE250" s="34">
        <f t="shared" si="60"/>
        <v>0</v>
      </c>
      <c r="AF250" s="35"/>
      <c r="AG250" s="35">
        <f t="shared" si="57"/>
        <v>0</v>
      </c>
      <c r="AH250" s="35">
        <f t="shared" si="58"/>
        <v>0</v>
      </c>
      <c r="AI250" s="35">
        <f t="shared" si="59"/>
        <v>0</v>
      </c>
      <c r="AK250" s="1"/>
      <c r="AL250" s="1"/>
      <c r="AM250" s="1"/>
      <c r="AN250" s="1"/>
      <c r="AO250" s="1"/>
      <c r="AP250" s="1"/>
      <c r="AQ250" s="1"/>
      <c r="AR250" s="1"/>
      <c r="AS250" s="1"/>
      <c r="AT250" s="1"/>
      <c r="AU250" s="1"/>
      <c r="AV250" s="1"/>
      <c r="AW250" s="1"/>
      <c r="AX250" s="1"/>
      <c r="AY250" s="1"/>
      <c r="AZ250" s="1"/>
      <c r="BA250" s="1"/>
      <c r="BB250" s="1"/>
      <c r="BC250" s="1"/>
      <c r="BD250" s="1"/>
      <c r="BE250" s="1"/>
      <c r="BF250" s="1"/>
      <c r="BG250" s="1"/>
      <c r="BH250" s="1"/>
      <c r="BI250" s="1"/>
      <c r="BJ250" s="1"/>
      <c r="BK250" s="1"/>
      <c r="BL250" s="1"/>
      <c r="BM250" s="1"/>
      <c r="BN250" s="1"/>
      <c r="BO250" s="1"/>
      <c r="BP250" s="1"/>
      <c r="BQ250" s="1"/>
      <c r="BR250" s="1"/>
      <c r="BS250" s="1"/>
      <c r="BT250" s="1"/>
      <c r="BU250" s="1"/>
      <c r="BV250" s="1"/>
      <c r="BW250" s="1"/>
      <c r="BX250" s="1"/>
      <c r="BY250" s="1"/>
      <c r="BZ250" s="1"/>
      <c r="CA250" s="1"/>
      <c r="CB250" s="1"/>
      <c r="CC250" s="1"/>
      <c r="CD250" s="1"/>
      <c r="CE250" s="1"/>
      <c r="CF250" s="1"/>
      <c r="CG250" s="1"/>
      <c r="CH250" s="1"/>
      <c r="CI250" s="1"/>
      <c r="CJ250" s="1"/>
      <c r="CK250" s="1"/>
      <c r="CL250" s="1"/>
      <c r="CM250" s="1"/>
      <c r="CN250" s="1"/>
      <c r="CO250" s="1"/>
      <c r="CP250" s="1"/>
      <c r="CQ250" s="1"/>
      <c r="CR250" s="1"/>
      <c r="CS250" s="1"/>
      <c r="CT250" s="1"/>
      <c r="CU250" s="1"/>
      <c r="CV250" s="1"/>
      <c r="CW250" s="1"/>
      <c r="CX250" s="1"/>
      <c r="CY250" s="1"/>
      <c r="CZ250" s="1"/>
      <c r="DA250" s="1"/>
      <c r="DB250" s="1"/>
      <c r="DC250" s="1"/>
      <c r="DD250" s="1"/>
      <c r="DE250" s="1"/>
      <c r="DF250" s="1"/>
      <c r="DG250" s="1"/>
      <c r="DH250" s="1"/>
      <c r="DI250" s="1"/>
      <c r="DJ250" s="1"/>
      <c r="DK250" s="1"/>
      <c r="DL250" s="1"/>
      <c r="DM250" s="1"/>
      <c r="DN250" s="1"/>
      <c r="DO250" s="1"/>
      <c r="DP250" s="1"/>
      <c r="DQ250" s="1"/>
      <c r="DR250" s="1"/>
      <c r="DS250" s="1"/>
      <c r="DT250" s="1"/>
      <c r="DU250" s="1"/>
      <c r="DV250" s="1"/>
      <c r="DW250" s="1"/>
      <c r="DX250" s="1"/>
      <c r="DY250" s="1"/>
      <c r="DZ250" s="1"/>
      <c r="EA250" s="1"/>
      <c r="EB250" s="1"/>
      <c r="EC250" s="1"/>
      <c r="ED250" s="1"/>
      <c r="EE250" s="1"/>
      <c r="EF250" s="1"/>
      <c r="EG250" s="1"/>
      <c r="EH250" s="1"/>
      <c r="EI250" s="1"/>
      <c r="EJ250" s="1"/>
      <c r="EK250" s="1"/>
      <c r="EL250" s="1"/>
      <c r="EM250" s="1"/>
      <c r="EN250" s="1"/>
      <c r="EO250" s="1"/>
      <c r="EP250" s="1"/>
      <c r="EQ250" s="1"/>
      <c r="ER250" s="1"/>
      <c r="ES250" s="1"/>
      <c r="ET250" s="1"/>
      <c r="EU250" s="1"/>
      <c r="EV250" s="1"/>
      <c r="EW250" s="1"/>
      <c r="EX250" s="1"/>
      <c r="EY250" s="1"/>
      <c r="EZ250" s="1"/>
      <c r="FA250" s="1"/>
      <c r="FB250" s="1"/>
      <c r="FC250" s="1"/>
      <c r="FD250" s="1"/>
      <c r="FE250" s="1"/>
      <c r="FF250" s="1"/>
      <c r="FG250" s="1"/>
      <c r="FH250" s="1"/>
      <c r="FI250" s="1"/>
      <c r="FJ250" s="1"/>
      <c r="FK250" s="1"/>
      <c r="FL250" s="1"/>
      <c r="FM250" s="1"/>
      <c r="FN250" s="1"/>
      <c r="FO250" s="1"/>
      <c r="FP250" s="1"/>
      <c r="FQ250" s="1"/>
      <c r="FR250" s="1"/>
      <c r="FS250" s="1"/>
      <c r="FT250" s="1"/>
      <c r="FU250" s="1"/>
      <c r="FV250" s="1"/>
      <c r="FW250" s="1"/>
      <c r="FX250" s="1"/>
      <c r="FY250" s="1"/>
      <c r="FZ250" s="1"/>
      <c r="GA250" s="1"/>
      <c r="GB250" s="1"/>
      <c r="GC250" s="1"/>
      <c r="GD250" s="1"/>
      <c r="GE250" s="1"/>
      <c r="GF250" s="1"/>
      <c r="GG250" s="1"/>
      <c r="GH250" s="1"/>
      <c r="GI250" s="1"/>
      <c r="GJ250" s="1"/>
      <c r="GK250" s="1"/>
      <c r="GL250" s="1"/>
      <c r="GM250" s="1"/>
      <c r="GN250" s="1"/>
      <c r="GO250" s="1"/>
      <c r="GP250" s="1"/>
      <c r="GQ250" s="1"/>
      <c r="GR250" s="1"/>
      <c r="GS250" s="1"/>
      <c r="GT250" s="1"/>
      <c r="GU250" s="1"/>
      <c r="GV250" s="1"/>
      <c r="GW250" s="1"/>
      <c r="GX250" s="1"/>
      <c r="GY250" s="1"/>
      <c r="GZ250" s="1"/>
      <c r="HA250" s="1"/>
      <c r="HB250" s="1"/>
      <c r="HC250" s="1"/>
      <c r="HD250" s="1"/>
      <c r="HE250" s="1"/>
      <c r="HF250" s="1"/>
      <c r="HG250" s="1"/>
      <c r="HH250" s="1"/>
      <c r="HI250" s="1"/>
      <c r="HJ250" s="1"/>
      <c r="HK250" s="1"/>
      <c r="HL250" s="1"/>
      <c r="HM250" s="1"/>
      <c r="HN250" s="1"/>
      <c r="HO250" s="1"/>
      <c r="HP250" s="1"/>
      <c r="HQ250" s="1"/>
      <c r="HR250" s="1"/>
      <c r="HS250" s="1"/>
      <c r="HT250" s="1"/>
      <c r="HU250" s="1"/>
      <c r="HV250" s="1"/>
      <c r="HW250" s="1"/>
      <c r="HX250" s="1"/>
      <c r="HY250" s="1"/>
      <c r="HZ250" s="1"/>
      <c r="IA250" s="1"/>
      <c r="IB250" s="1"/>
      <c r="IC250" s="1"/>
      <c r="ID250" s="1"/>
      <c r="IE250" s="1"/>
      <c r="IF250" s="1"/>
      <c r="IG250" s="1"/>
      <c r="IH250" s="1"/>
      <c r="II250" s="1"/>
      <c r="IJ250" s="1"/>
      <c r="IK250" s="1"/>
      <c r="IL250" s="1"/>
      <c r="IM250" s="1"/>
      <c r="IN250" s="1"/>
      <c r="IO250" s="1"/>
      <c r="IP250" s="1"/>
      <c r="IQ250" s="1"/>
      <c r="IR250" s="1"/>
      <c r="IS250" s="1"/>
      <c r="IT250" s="1"/>
      <c r="IU250" s="1"/>
      <c r="IV250" s="1"/>
      <c r="IW250" s="1"/>
      <c r="IX250" s="1"/>
      <c r="IY250" s="1"/>
      <c r="IZ250" s="1"/>
      <c r="JA250" s="1"/>
      <c r="JB250" s="1"/>
      <c r="JC250" s="1"/>
      <c r="JD250" s="1"/>
      <c r="JE250" s="1"/>
      <c r="JF250" s="1"/>
      <c r="JG250" s="1"/>
      <c r="JH250" s="1"/>
      <c r="JI250" s="1"/>
      <c r="JJ250" s="1"/>
      <c r="JK250" s="1"/>
      <c r="JL250" s="1"/>
      <c r="JM250" s="1"/>
      <c r="JN250" s="1"/>
      <c r="JO250" s="1"/>
      <c r="JP250" s="1"/>
      <c r="JQ250" s="1"/>
      <c r="JR250" s="1"/>
      <c r="JS250" s="1"/>
      <c r="JT250" s="1"/>
      <c r="JU250" s="1"/>
      <c r="JV250" s="1"/>
      <c r="JW250" s="1"/>
      <c r="JX250" s="1"/>
      <c r="JY250" s="1"/>
      <c r="JZ250" s="1"/>
      <c r="KA250" s="1"/>
      <c r="KB250" s="1"/>
      <c r="KC250" s="1"/>
      <c r="KD250" s="1"/>
      <c r="KE250" s="1"/>
      <c r="KF250" s="1"/>
      <c r="KG250" s="1"/>
      <c r="KH250" s="1"/>
      <c r="KI250" s="1"/>
      <c r="KJ250" s="1"/>
      <c r="KK250" s="1"/>
      <c r="KL250" s="1"/>
      <c r="KM250" s="1"/>
      <c r="KN250" s="1"/>
      <c r="KO250" s="1"/>
      <c r="KP250" s="1"/>
      <c r="KQ250" s="1"/>
      <c r="KR250" s="1"/>
      <c r="KS250" s="1"/>
      <c r="KT250" s="1"/>
      <c r="KU250" s="1"/>
      <c r="KV250" s="1"/>
      <c r="KW250" s="1"/>
      <c r="KX250" s="1"/>
      <c r="KY250" s="1"/>
      <c r="KZ250" s="1"/>
      <c r="LA250" s="1"/>
      <c r="LB250" s="1"/>
      <c r="LC250" s="1"/>
      <c r="LD250" s="1"/>
      <c r="LE250" s="1"/>
      <c r="LF250" s="1"/>
      <c r="LG250" s="1"/>
      <c r="LH250" s="1"/>
      <c r="LI250" s="1"/>
      <c r="LJ250" s="1"/>
      <c r="LK250" s="1"/>
      <c r="LL250" s="1"/>
      <c r="LM250" s="1"/>
      <c r="LN250" s="1"/>
      <c r="LO250" s="1"/>
      <c r="LP250" s="1"/>
      <c r="LQ250" s="1"/>
      <c r="LR250" s="1"/>
      <c r="LS250" s="1"/>
      <c r="LT250" s="1"/>
      <c r="LU250" s="1"/>
      <c r="LV250" s="1"/>
      <c r="LW250" s="1"/>
      <c r="LX250" s="1"/>
      <c r="LY250" s="1"/>
      <c r="LZ250" s="1"/>
      <c r="MA250" s="1"/>
      <c r="MB250" s="1"/>
      <c r="MC250" s="1"/>
      <c r="MD250" s="1"/>
      <c r="ME250" s="1"/>
      <c r="MF250" s="1"/>
      <c r="MG250" s="1"/>
      <c r="MH250" s="1"/>
      <c r="MI250" s="1"/>
      <c r="MJ250" s="1"/>
      <c r="MK250" s="1"/>
      <c r="ML250" s="1"/>
      <c r="MM250" s="1"/>
      <c r="MN250" s="1"/>
      <c r="MO250" s="1"/>
      <c r="MP250" s="1"/>
      <c r="MQ250" s="1"/>
      <c r="MR250" s="1"/>
      <c r="MS250" s="1"/>
      <c r="MT250" s="1"/>
      <c r="MU250" s="1"/>
      <c r="MV250" s="1"/>
      <c r="MW250" s="1"/>
      <c r="MX250" s="1"/>
      <c r="MY250" s="1"/>
      <c r="MZ250" s="1"/>
      <c r="NA250" s="1"/>
      <c r="NB250" s="1"/>
      <c r="NC250" s="1"/>
      <c r="ND250" s="1"/>
      <c r="NE250" s="1"/>
      <c r="NF250" s="1"/>
      <c r="NG250" s="1"/>
      <c r="NH250" s="1"/>
      <c r="NI250" s="1"/>
      <c r="NJ250" s="1"/>
      <c r="NK250" s="1"/>
      <c r="NL250" s="1"/>
      <c r="NM250" s="1"/>
      <c r="NN250" s="1"/>
      <c r="NO250" s="1"/>
      <c r="NP250" s="1"/>
      <c r="NQ250" s="1"/>
      <c r="NR250" s="1"/>
      <c r="NS250" s="1"/>
      <c r="NT250" s="1"/>
      <c r="NU250" s="1"/>
      <c r="NV250" s="1"/>
      <c r="NW250" s="1"/>
      <c r="NX250" s="1"/>
      <c r="NY250" s="1"/>
      <c r="NZ250" s="1"/>
      <c r="OA250" s="1"/>
      <c r="OB250" s="1"/>
      <c r="OC250" s="1"/>
      <c r="OD250" s="1"/>
      <c r="OE250" s="1"/>
      <c r="OF250" s="1"/>
      <c r="OG250" s="1"/>
      <c r="OH250" s="1"/>
      <c r="OI250" s="1"/>
      <c r="OJ250" s="1"/>
      <c r="OK250" s="1"/>
      <c r="OL250" s="1"/>
      <c r="OM250" s="1"/>
      <c r="ON250" s="1"/>
      <c r="OO250" s="1"/>
      <c r="OP250" s="1"/>
      <c r="OQ250" s="1"/>
      <c r="OR250" s="1"/>
      <c r="OS250" s="1"/>
      <c r="OT250" s="1"/>
      <c r="OU250" s="1"/>
      <c r="OV250" s="1"/>
      <c r="OW250" s="1"/>
      <c r="OX250" s="1"/>
      <c r="OY250" s="1"/>
      <c r="OZ250" s="1"/>
      <c r="PA250" s="1"/>
      <c r="PB250" s="1"/>
      <c r="PC250" s="1"/>
      <c r="PD250" s="1"/>
      <c r="PE250" s="1"/>
      <c r="PF250" s="1"/>
      <c r="PG250" s="1"/>
      <c r="PH250" s="1"/>
      <c r="PI250" s="1"/>
      <c r="PJ250" s="1"/>
      <c r="PK250" s="1"/>
      <c r="PL250" s="1"/>
      <c r="PM250" s="1"/>
      <c r="PN250" s="1"/>
      <c r="PO250" s="1"/>
      <c r="PP250" s="1"/>
      <c r="PQ250" s="1"/>
      <c r="PR250" s="1"/>
      <c r="PS250" s="1"/>
      <c r="PT250" s="1"/>
      <c r="PU250" s="1"/>
      <c r="PV250" s="1"/>
      <c r="PW250" s="1"/>
      <c r="PX250" s="1"/>
      <c r="PY250" s="1"/>
      <c r="PZ250" s="1"/>
      <c r="QA250" s="1"/>
      <c r="QB250" s="1"/>
      <c r="QC250" s="1"/>
      <c r="QD250" s="1"/>
      <c r="QE250" s="1"/>
      <c r="QF250" s="1"/>
      <c r="QG250" s="1"/>
      <c r="QH250" s="1"/>
      <c r="QI250" s="1"/>
      <c r="QJ250" s="1"/>
      <c r="QK250" s="1"/>
      <c r="QL250" s="1"/>
      <c r="QM250" s="1"/>
      <c r="QN250" s="1"/>
      <c r="QO250" s="1"/>
      <c r="QP250" s="1"/>
      <c r="QQ250" s="1"/>
      <c r="QR250" s="1"/>
      <c r="QS250" s="1"/>
      <c r="QT250" s="1"/>
      <c r="QU250" s="1"/>
      <c r="QV250" s="1"/>
      <c r="QW250" s="1"/>
      <c r="QX250" s="1"/>
      <c r="QY250" s="1"/>
      <c r="QZ250" s="1"/>
      <c r="RA250" s="1"/>
      <c r="RB250" s="1"/>
      <c r="RC250" s="1"/>
      <c r="RD250" s="1"/>
      <c r="RE250" s="1"/>
      <c r="RF250" s="1"/>
      <c r="RG250" s="1"/>
      <c r="RH250" s="1"/>
      <c r="RI250" s="1"/>
      <c r="RJ250" s="1"/>
      <c r="RK250" s="1"/>
      <c r="RL250" s="1"/>
      <c r="RM250" s="1"/>
      <c r="RN250" s="1"/>
      <c r="RO250" s="1"/>
      <c r="RP250" s="1"/>
      <c r="RQ250" s="1"/>
      <c r="RR250" s="1"/>
      <c r="RS250" s="1"/>
      <c r="RT250" s="1"/>
      <c r="RU250" s="1"/>
      <c r="RV250" s="1"/>
      <c r="RW250" s="1"/>
      <c r="RX250" s="1"/>
      <c r="RY250" s="1"/>
      <c r="RZ250" s="1"/>
      <c r="SA250" s="1"/>
      <c r="SB250" s="1"/>
      <c r="SC250" s="1"/>
      <c r="SD250" s="1"/>
      <c r="SE250" s="1"/>
      <c r="SF250" s="1"/>
      <c r="SG250" s="1"/>
      <c r="SH250" s="1"/>
      <c r="SI250" s="1"/>
      <c r="SJ250" s="1"/>
      <c r="SK250" s="1"/>
      <c r="SL250" s="1"/>
      <c r="SM250" s="1"/>
      <c r="SN250" s="1"/>
      <c r="SO250" s="1"/>
      <c r="SP250" s="1"/>
      <c r="SQ250" s="1"/>
      <c r="SR250" s="1"/>
      <c r="SS250" s="1"/>
      <c r="ST250" s="1"/>
      <c r="SU250" s="1"/>
      <c r="SV250" s="1"/>
      <c r="SW250" s="1"/>
      <c r="SX250" s="1"/>
      <c r="SY250" s="1"/>
      <c r="SZ250" s="1"/>
      <c r="TA250" s="1"/>
      <c r="TB250" s="1"/>
      <c r="TC250" s="1"/>
      <c r="TD250" s="1"/>
      <c r="TE250" s="1"/>
      <c r="TF250" s="1"/>
      <c r="TG250" s="1"/>
      <c r="TH250" s="1"/>
      <c r="TI250" s="1"/>
      <c r="TJ250" s="1"/>
      <c r="TK250" s="1"/>
      <c r="TL250" s="1"/>
      <c r="TM250" s="1"/>
      <c r="TN250" s="1"/>
      <c r="TO250" s="1"/>
      <c r="TP250" s="1"/>
      <c r="TQ250" s="1"/>
      <c r="TR250" s="1"/>
      <c r="TS250" s="1"/>
      <c r="TT250" s="1"/>
      <c r="TU250" s="1"/>
      <c r="TV250" s="1"/>
      <c r="TW250" s="1"/>
      <c r="TX250" s="1"/>
      <c r="TY250" s="1"/>
      <c r="TZ250" s="1"/>
      <c r="UA250" s="1"/>
      <c r="UB250" s="1"/>
      <c r="UC250" s="1"/>
      <c r="UD250" s="1"/>
      <c r="UE250" s="1"/>
      <c r="UF250" s="1"/>
      <c r="UG250" s="1"/>
      <c r="UH250" s="1"/>
      <c r="UI250" s="1"/>
      <c r="UJ250" s="1"/>
      <c r="UK250" s="1"/>
      <c r="UL250" s="1"/>
      <c r="UM250" s="1"/>
      <c r="UN250" s="1"/>
      <c r="UO250" s="1"/>
      <c r="UP250" s="1"/>
      <c r="UQ250" s="1"/>
      <c r="UR250" s="1"/>
      <c r="US250" s="1"/>
      <c r="UT250" s="1"/>
      <c r="UU250" s="1"/>
      <c r="UV250" s="1"/>
      <c r="UW250" s="1"/>
      <c r="UX250" s="1"/>
      <c r="UY250" s="1"/>
      <c r="UZ250" s="1"/>
      <c r="VA250" s="1"/>
      <c r="VB250" s="1"/>
      <c r="VC250" s="1"/>
      <c r="VD250" s="1"/>
      <c r="VE250" s="1"/>
      <c r="VF250" s="1"/>
      <c r="VG250" s="1"/>
      <c r="VH250" s="1"/>
      <c r="VI250" s="1"/>
      <c r="VJ250" s="1"/>
      <c r="VK250" s="1"/>
      <c r="VL250" s="1"/>
      <c r="VM250" s="1"/>
      <c r="VN250" s="1"/>
      <c r="VO250" s="1"/>
      <c r="VP250" s="1"/>
      <c r="VQ250" s="1"/>
      <c r="VR250" s="1"/>
      <c r="VS250" s="1"/>
      <c r="VT250" s="1"/>
      <c r="VU250" s="1"/>
      <c r="VV250" s="1"/>
      <c r="VW250" s="1"/>
      <c r="VX250" s="1"/>
      <c r="VY250" s="1"/>
      <c r="VZ250" s="1"/>
      <c r="WA250" s="1"/>
      <c r="WB250" s="1"/>
      <c r="WC250" s="1"/>
      <c r="WD250" s="1"/>
      <c r="WE250" s="1"/>
      <c r="WF250" s="1"/>
      <c r="WG250" s="1"/>
      <c r="WH250" s="1"/>
      <c r="WI250" s="1"/>
      <c r="WJ250" s="1"/>
      <c r="WK250" s="1"/>
      <c r="WL250" s="1"/>
      <c r="WM250" s="1"/>
      <c r="WN250" s="1"/>
      <c r="WO250" s="1"/>
      <c r="WP250" s="1"/>
      <c r="WQ250" s="1"/>
      <c r="WR250" s="1"/>
      <c r="WS250" s="1"/>
      <c r="WT250" s="1"/>
      <c r="WU250" s="1"/>
      <c r="WV250" s="1"/>
      <c r="WW250" s="1"/>
      <c r="WX250" s="1"/>
      <c r="WY250" s="1"/>
      <c r="WZ250" s="1"/>
      <c r="XA250" s="1"/>
      <c r="XB250" s="1"/>
      <c r="XC250" s="1"/>
      <c r="XD250" s="1"/>
      <c r="XE250" s="1"/>
      <c r="XF250" s="1"/>
      <c r="XG250" s="1"/>
      <c r="XH250" s="1"/>
      <c r="XI250" s="1"/>
      <c r="XJ250" s="1"/>
      <c r="XK250" s="1"/>
      <c r="XL250" s="1"/>
      <c r="XM250" s="1"/>
      <c r="XN250" s="1"/>
      <c r="XO250" s="1"/>
      <c r="XP250" s="1"/>
      <c r="XQ250" s="1"/>
      <c r="XR250" s="1"/>
      <c r="XS250" s="1"/>
      <c r="XT250" s="1"/>
      <c r="XU250" s="1"/>
      <c r="XV250" s="1"/>
      <c r="XW250" s="1"/>
      <c r="XX250" s="1"/>
      <c r="XY250" s="1"/>
      <c r="XZ250" s="1"/>
      <c r="YA250" s="1"/>
      <c r="YB250" s="1"/>
      <c r="YC250" s="1"/>
      <c r="YD250" s="1"/>
      <c r="YE250" s="1"/>
      <c r="YF250" s="1"/>
      <c r="YG250" s="1"/>
      <c r="YH250" s="1"/>
      <c r="YI250" s="1"/>
      <c r="YJ250" s="1"/>
      <c r="YK250" s="1"/>
      <c r="YL250" s="1"/>
      <c r="YM250" s="1"/>
      <c r="YN250" s="1"/>
      <c r="YO250" s="1"/>
      <c r="YP250" s="1"/>
      <c r="YQ250" s="1"/>
      <c r="YR250" s="1"/>
      <c r="YS250" s="1"/>
      <c r="YT250" s="1"/>
      <c r="YU250" s="1"/>
      <c r="YV250" s="1"/>
      <c r="YW250" s="1"/>
      <c r="YX250" s="1"/>
      <c r="YY250" s="1"/>
      <c r="YZ250" s="1"/>
      <c r="ZA250" s="1"/>
      <c r="ZB250" s="1"/>
      <c r="ZC250" s="1"/>
      <c r="ZD250" s="1"/>
      <c r="ZE250" s="1"/>
      <c r="ZF250" s="1"/>
      <c r="ZG250" s="1"/>
      <c r="ZH250" s="1"/>
      <c r="ZI250" s="1"/>
      <c r="ZJ250" s="1"/>
      <c r="ZK250" s="1"/>
      <c r="ZL250" s="1"/>
      <c r="ZM250" s="1"/>
      <c r="ZN250" s="1"/>
      <c r="ZO250" s="1"/>
      <c r="ZP250" s="1"/>
      <c r="ZQ250" s="1"/>
      <c r="ZR250" s="1"/>
      <c r="ZS250" s="1"/>
      <c r="ZT250" s="1"/>
      <c r="ZU250" s="1"/>
      <c r="ZV250" s="1"/>
      <c r="ZW250" s="1"/>
      <c r="ZX250" s="1"/>
      <c r="ZY250" s="1"/>
      <c r="ZZ250" s="1"/>
      <c r="AAA250" s="1"/>
      <c r="AAB250" s="1"/>
      <c r="AAC250" s="1"/>
      <c r="AAD250" s="1"/>
      <c r="AAE250" s="1"/>
      <c r="AAF250" s="1"/>
      <c r="AAG250" s="1"/>
      <c r="AAH250" s="1"/>
      <c r="AAI250" s="1"/>
      <c r="AAJ250" s="1"/>
      <c r="AAK250" s="1"/>
      <c r="AAL250" s="1"/>
      <c r="AAM250" s="1"/>
      <c r="AAN250" s="1"/>
      <c r="AAO250" s="1"/>
      <c r="AAP250" s="1"/>
      <c r="AAQ250" s="1"/>
      <c r="AAR250" s="1"/>
      <c r="AAS250" s="1"/>
      <c r="AAT250" s="1"/>
      <c r="AAU250" s="1"/>
      <c r="AAV250" s="1"/>
      <c r="AAW250" s="1"/>
      <c r="AAX250" s="1"/>
      <c r="AAY250" s="1"/>
      <c r="AAZ250" s="1"/>
      <c r="ABA250" s="1"/>
      <c r="ABB250" s="1"/>
      <c r="ABC250" s="1"/>
      <c r="ABD250" s="1"/>
      <c r="ABE250" s="1"/>
      <c r="ABF250" s="1"/>
      <c r="ABG250" s="1"/>
      <c r="ABH250" s="1"/>
      <c r="ABI250" s="1"/>
      <c r="ABJ250" s="1"/>
      <c r="ABK250" s="1"/>
      <c r="ABL250" s="1"/>
      <c r="ABM250" s="1"/>
      <c r="ABN250" s="1"/>
      <c r="ABO250" s="1"/>
      <c r="ABP250" s="1"/>
      <c r="ABQ250" s="1"/>
      <c r="ABR250" s="1"/>
      <c r="ABS250" s="1"/>
      <c r="ABT250" s="1"/>
      <c r="ABU250" s="1"/>
      <c r="ABV250" s="1"/>
      <c r="ABW250" s="1"/>
      <c r="ABX250" s="1"/>
      <c r="ABY250" s="1"/>
      <c r="ABZ250" s="1"/>
      <c r="ACA250" s="1"/>
      <c r="ACB250" s="1"/>
      <c r="ACC250" s="1"/>
      <c r="ACD250" s="1"/>
      <c r="ACE250" s="1"/>
      <c r="ACF250" s="1"/>
      <c r="ACG250" s="1"/>
      <c r="ACH250" s="1"/>
      <c r="ACI250" s="1"/>
      <c r="ACJ250" s="1"/>
      <c r="ACK250" s="1"/>
      <c r="ACL250" s="1"/>
      <c r="ACM250" s="1"/>
      <c r="ACN250" s="1"/>
      <c r="ACO250" s="1"/>
      <c r="ACP250" s="1"/>
      <c r="ACQ250" s="1"/>
      <c r="ACR250" s="1"/>
      <c r="ACS250" s="1"/>
      <c r="ACT250" s="1"/>
      <c r="ACU250" s="1"/>
      <c r="ACV250" s="1"/>
      <c r="ACW250" s="1"/>
      <c r="ACX250" s="1"/>
      <c r="ACY250" s="1"/>
      <c r="ACZ250" s="1"/>
      <c r="ADA250" s="1"/>
    </row>
    <row r="251" spans="1:781" s="76" customFormat="1" ht="36" x14ac:dyDescent="0.3">
      <c r="A251" s="36">
        <v>1</v>
      </c>
      <c r="B251" s="21" t="s">
        <v>759</v>
      </c>
      <c r="C251" s="22" t="s">
        <v>40</v>
      </c>
      <c r="D251" s="23"/>
      <c r="E251" s="23" t="s">
        <v>244</v>
      </c>
      <c r="F251" s="23"/>
      <c r="G251" s="74">
        <v>22000000</v>
      </c>
      <c r="H251" s="23">
        <v>1</v>
      </c>
      <c r="I251" s="23" t="s">
        <v>41</v>
      </c>
      <c r="J251" s="23" t="s">
        <v>133</v>
      </c>
      <c r="K251" s="25">
        <v>1982</v>
      </c>
      <c r="L251" s="26">
        <v>30263</v>
      </c>
      <c r="M251" s="27">
        <v>15000000</v>
      </c>
      <c r="N251" s="28"/>
      <c r="O251" s="28"/>
      <c r="P251" s="29" t="s">
        <v>760</v>
      </c>
      <c r="Q251" s="82" t="s">
        <v>761</v>
      </c>
      <c r="R251" s="31" t="s">
        <v>319</v>
      </c>
      <c r="S251" s="32" t="str">
        <f t="shared" si="53"/>
        <v>Cu</v>
      </c>
      <c r="T251" s="33">
        <v>800</v>
      </c>
      <c r="U251" s="33">
        <v>0.47299999999999998</v>
      </c>
      <c r="V251" s="33">
        <v>0.05</v>
      </c>
      <c r="W251" s="33">
        <v>0.51310467720923369</v>
      </c>
      <c r="X251" s="33">
        <v>1957</v>
      </c>
      <c r="Y251" s="33" t="s">
        <v>292</v>
      </c>
      <c r="Z251" s="33" t="s">
        <v>320</v>
      </c>
      <c r="AA251" s="61"/>
      <c r="AB251" s="34">
        <f t="shared" si="52"/>
        <v>7.9086685861884067</v>
      </c>
      <c r="AC251" s="34">
        <f t="shared" si="54"/>
        <v>0</v>
      </c>
      <c r="AD251" s="34">
        <f t="shared" si="55"/>
        <v>0</v>
      </c>
      <c r="AE251" s="34">
        <f t="shared" si="60"/>
        <v>7.9086685861884067</v>
      </c>
      <c r="AF251" s="35"/>
      <c r="AG251" s="35">
        <f t="shared" si="57"/>
        <v>7.9086685861884067</v>
      </c>
      <c r="AH251" s="35">
        <f t="shared" si="58"/>
        <v>0</v>
      </c>
      <c r="AI251" s="35">
        <f t="shared" si="59"/>
        <v>0</v>
      </c>
      <c r="AK251" s="61"/>
      <c r="AL251" s="61"/>
      <c r="AM251" s="61"/>
      <c r="AN251" s="61"/>
      <c r="AO251" s="61"/>
      <c r="AP251" s="61"/>
      <c r="AQ251" s="61"/>
      <c r="AR251" s="61"/>
      <c r="AS251" s="61"/>
      <c r="AT251" s="61"/>
      <c r="AU251" s="61"/>
      <c r="AV251" s="61"/>
      <c r="AW251" s="61"/>
      <c r="AX251" s="61"/>
      <c r="AY251" s="61"/>
      <c r="AZ251" s="61"/>
      <c r="BA251" s="61"/>
      <c r="BB251" s="61"/>
      <c r="BC251" s="61"/>
      <c r="BD251" s="61"/>
      <c r="BE251" s="61"/>
      <c r="BF251" s="61"/>
      <c r="BG251" s="61"/>
      <c r="BH251" s="61"/>
      <c r="BI251" s="61"/>
      <c r="BJ251" s="61"/>
      <c r="BK251" s="61"/>
      <c r="BL251" s="61"/>
      <c r="BM251" s="61"/>
      <c r="BN251" s="61"/>
      <c r="BO251" s="61"/>
      <c r="BP251" s="61"/>
      <c r="BQ251" s="61"/>
      <c r="BR251" s="61"/>
      <c r="BS251" s="61"/>
      <c r="BT251" s="61"/>
      <c r="BU251" s="61"/>
      <c r="BV251" s="61"/>
      <c r="BW251" s="61"/>
      <c r="BX251" s="61"/>
      <c r="BY251" s="61"/>
      <c r="BZ251" s="61"/>
      <c r="CA251" s="61"/>
      <c r="CB251" s="61"/>
      <c r="CC251" s="61"/>
      <c r="CD251" s="61"/>
      <c r="CE251" s="61"/>
      <c r="CF251" s="61"/>
      <c r="CG251" s="61"/>
      <c r="CH251" s="61"/>
      <c r="CI251" s="61"/>
      <c r="CJ251" s="61"/>
      <c r="CK251" s="61"/>
      <c r="CL251" s="61"/>
      <c r="CM251" s="61"/>
      <c r="CN251" s="61"/>
      <c r="CO251" s="61"/>
      <c r="CP251" s="61"/>
      <c r="CQ251" s="61"/>
      <c r="CR251" s="61"/>
      <c r="CS251" s="61"/>
      <c r="CT251" s="61"/>
      <c r="CU251" s="61"/>
      <c r="CV251" s="61"/>
      <c r="CW251" s="61"/>
      <c r="CX251" s="61"/>
      <c r="CY251" s="61"/>
      <c r="CZ251" s="61"/>
      <c r="DA251" s="61"/>
      <c r="DB251" s="61"/>
      <c r="DC251" s="61"/>
      <c r="DD251" s="61"/>
      <c r="DE251" s="61"/>
      <c r="DF251" s="61"/>
      <c r="DG251" s="61"/>
      <c r="DH251" s="61"/>
      <c r="DI251" s="61"/>
      <c r="DJ251" s="61"/>
      <c r="DK251" s="61"/>
      <c r="DL251" s="61"/>
      <c r="DM251" s="61"/>
      <c r="DN251" s="61"/>
      <c r="DO251" s="61"/>
      <c r="DP251" s="61"/>
      <c r="DQ251" s="61"/>
      <c r="DR251" s="61"/>
      <c r="DS251" s="61"/>
      <c r="DT251" s="61"/>
      <c r="DU251" s="61"/>
      <c r="DV251" s="61"/>
      <c r="DW251" s="61"/>
      <c r="DX251" s="61"/>
      <c r="DY251" s="61"/>
      <c r="DZ251" s="61"/>
      <c r="EA251" s="61"/>
      <c r="EB251" s="61"/>
      <c r="EC251" s="61"/>
      <c r="ED251" s="61"/>
      <c r="EE251" s="61"/>
      <c r="EF251" s="61"/>
      <c r="EG251" s="61"/>
      <c r="EH251" s="61"/>
      <c r="EI251" s="61"/>
      <c r="EJ251" s="61"/>
      <c r="EK251" s="61"/>
      <c r="EL251" s="61"/>
      <c r="EM251" s="61"/>
      <c r="EN251" s="61"/>
      <c r="EO251" s="61"/>
      <c r="EP251" s="61"/>
      <c r="EQ251" s="61"/>
      <c r="ER251" s="61"/>
      <c r="ES251" s="61"/>
      <c r="ET251" s="61"/>
      <c r="EU251" s="61"/>
      <c r="EV251" s="61"/>
      <c r="EW251" s="61"/>
      <c r="EX251" s="61"/>
      <c r="EY251" s="61"/>
      <c r="EZ251" s="61"/>
      <c r="FA251" s="61"/>
      <c r="FB251" s="61"/>
      <c r="FC251" s="61"/>
      <c r="FD251" s="61"/>
      <c r="FE251" s="61"/>
      <c r="FF251" s="61"/>
      <c r="FG251" s="61"/>
      <c r="FH251" s="61"/>
      <c r="FI251" s="61"/>
      <c r="FJ251" s="61"/>
      <c r="FK251" s="61"/>
      <c r="FL251" s="61"/>
      <c r="FM251" s="61"/>
      <c r="FN251" s="61"/>
      <c r="FO251" s="61"/>
      <c r="FP251" s="61"/>
      <c r="FQ251" s="61"/>
      <c r="FR251" s="61"/>
      <c r="FS251" s="61"/>
      <c r="FT251" s="61"/>
      <c r="FU251" s="61"/>
      <c r="FV251" s="61"/>
      <c r="FW251" s="61"/>
      <c r="FX251" s="61"/>
      <c r="FY251" s="61"/>
      <c r="FZ251" s="61"/>
      <c r="GA251" s="61"/>
      <c r="GB251" s="61"/>
      <c r="GC251" s="61"/>
      <c r="GD251" s="61"/>
      <c r="GE251" s="61"/>
      <c r="GF251" s="61"/>
      <c r="GG251" s="61"/>
      <c r="GH251" s="61"/>
      <c r="GI251" s="61"/>
      <c r="GJ251" s="61"/>
      <c r="GK251" s="61"/>
      <c r="GL251" s="61"/>
      <c r="GM251" s="61"/>
      <c r="GN251" s="61"/>
      <c r="GO251" s="61"/>
      <c r="GP251" s="61"/>
      <c r="GQ251" s="61"/>
      <c r="GR251" s="61"/>
      <c r="GS251" s="61"/>
      <c r="GT251" s="61"/>
      <c r="GU251" s="61"/>
      <c r="GV251" s="61"/>
      <c r="GW251" s="61"/>
      <c r="GX251" s="61"/>
      <c r="GY251" s="61"/>
      <c r="GZ251" s="61"/>
      <c r="HA251" s="61"/>
      <c r="HB251" s="61"/>
      <c r="HC251" s="61"/>
      <c r="HD251" s="61"/>
      <c r="HE251" s="61"/>
      <c r="HF251" s="61"/>
      <c r="HG251" s="61"/>
      <c r="HH251" s="61"/>
      <c r="HI251" s="61"/>
      <c r="HJ251" s="61"/>
      <c r="HK251" s="61"/>
      <c r="HL251" s="61"/>
      <c r="HM251" s="61"/>
      <c r="HN251" s="61"/>
      <c r="HO251" s="61"/>
      <c r="HP251" s="61"/>
      <c r="HQ251" s="61"/>
      <c r="HR251" s="61"/>
      <c r="HS251" s="61"/>
      <c r="HT251" s="61"/>
      <c r="HU251" s="61"/>
      <c r="HV251" s="61"/>
      <c r="HW251" s="61"/>
      <c r="HX251" s="61"/>
      <c r="HY251" s="61"/>
      <c r="HZ251" s="61"/>
      <c r="IA251" s="61"/>
      <c r="IB251" s="61"/>
      <c r="IC251" s="61"/>
      <c r="ID251" s="61"/>
      <c r="IE251" s="61"/>
      <c r="IF251" s="61"/>
      <c r="IG251" s="61"/>
      <c r="IH251" s="61"/>
      <c r="II251" s="61"/>
      <c r="IJ251" s="61"/>
      <c r="IK251" s="61"/>
      <c r="IL251" s="61"/>
      <c r="IM251" s="61"/>
      <c r="IN251" s="61"/>
      <c r="IO251" s="61"/>
      <c r="IP251" s="61"/>
      <c r="IQ251" s="61"/>
      <c r="IR251" s="61"/>
      <c r="IS251" s="61"/>
      <c r="IT251" s="61"/>
      <c r="IU251" s="61"/>
      <c r="IV251" s="61"/>
      <c r="IW251" s="61"/>
      <c r="IX251" s="61"/>
      <c r="IY251" s="61"/>
      <c r="IZ251" s="61"/>
      <c r="JA251" s="61"/>
      <c r="JB251" s="61"/>
      <c r="JC251" s="61"/>
      <c r="JD251" s="61"/>
      <c r="JE251" s="61"/>
      <c r="JF251" s="61"/>
      <c r="JG251" s="61"/>
      <c r="JH251" s="61"/>
      <c r="JI251" s="61"/>
      <c r="JJ251" s="61"/>
      <c r="JK251" s="61"/>
      <c r="JL251" s="61"/>
      <c r="JM251" s="61"/>
      <c r="JN251" s="61"/>
      <c r="JO251" s="61"/>
      <c r="JP251" s="61"/>
      <c r="JQ251" s="61"/>
      <c r="JR251" s="61"/>
      <c r="JS251" s="61"/>
      <c r="JT251" s="61"/>
      <c r="JU251" s="61"/>
      <c r="JV251" s="61"/>
      <c r="JW251" s="61"/>
      <c r="JX251" s="61"/>
      <c r="JY251" s="61"/>
      <c r="JZ251" s="61"/>
      <c r="KA251" s="61"/>
      <c r="KB251" s="61"/>
      <c r="KC251" s="61"/>
      <c r="KD251" s="61"/>
      <c r="KE251" s="61"/>
      <c r="KF251" s="61"/>
      <c r="KG251" s="61"/>
      <c r="KH251" s="61"/>
      <c r="KI251" s="61"/>
      <c r="KJ251" s="61"/>
      <c r="KK251" s="61"/>
      <c r="KL251" s="61"/>
      <c r="KM251" s="61"/>
      <c r="KN251" s="61"/>
      <c r="KO251" s="61"/>
      <c r="KP251" s="61"/>
      <c r="KQ251" s="61"/>
      <c r="KR251" s="61"/>
      <c r="KS251" s="61"/>
      <c r="KT251" s="61"/>
      <c r="KU251" s="61"/>
      <c r="KV251" s="61"/>
      <c r="KW251" s="61"/>
      <c r="KX251" s="61"/>
      <c r="KY251" s="61"/>
      <c r="KZ251" s="61"/>
      <c r="LA251" s="61"/>
      <c r="LB251" s="61"/>
      <c r="LC251" s="61"/>
      <c r="LD251" s="61"/>
      <c r="LE251" s="61"/>
      <c r="LF251" s="61"/>
      <c r="LG251" s="61"/>
      <c r="LH251" s="61"/>
      <c r="LI251" s="61"/>
      <c r="LJ251" s="61"/>
      <c r="LK251" s="61"/>
      <c r="LL251" s="61"/>
      <c r="LM251" s="61"/>
      <c r="LN251" s="61"/>
      <c r="LO251" s="61"/>
      <c r="LP251" s="61"/>
      <c r="LQ251" s="61"/>
      <c r="LR251" s="61"/>
      <c r="LS251" s="61"/>
      <c r="LT251" s="61"/>
      <c r="LU251" s="61"/>
      <c r="LV251" s="61"/>
      <c r="LW251" s="61"/>
      <c r="LX251" s="61"/>
      <c r="LY251" s="61"/>
      <c r="LZ251" s="61"/>
      <c r="MA251" s="61"/>
      <c r="MB251" s="61"/>
      <c r="MC251" s="61"/>
      <c r="MD251" s="61"/>
      <c r="ME251" s="61"/>
      <c r="MF251" s="61"/>
      <c r="MG251" s="61"/>
      <c r="MH251" s="61"/>
      <c r="MI251" s="61"/>
      <c r="MJ251" s="61"/>
      <c r="MK251" s="61"/>
      <c r="ML251" s="61"/>
      <c r="MM251" s="61"/>
      <c r="MN251" s="61"/>
      <c r="MO251" s="61"/>
      <c r="MP251" s="61"/>
      <c r="MQ251" s="61"/>
      <c r="MR251" s="61"/>
      <c r="MS251" s="61"/>
      <c r="MT251" s="61"/>
      <c r="MU251" s="61"/>
      <c r="MV251" s="61"/>
      <c r="MW251" s="61"/>
      <c r="MX251" s="61"/>
      <c r="MY251" s="61"/>
      <c r="MZ251" s="61"/>
      <c r="NA251" s="61"/>
      <c r="NB251" s="61"/>
      <c r="NC251" s="61"/>
      <c r="ND251" s="61"/>
      <c r="NE251" s="61"/>
      <c r="NF251" s="61"/>
      <c r="NG251" s="61"/>
      <c r="NH251" s="61"/>
      <c r="NI251" s="61"/>
      <c r="NJ251" s="61"/>
      <c r="NK251" s="61"/>
      <c r="NL251" s="61"/>
      <c r="NM251" s="61"/>
      <c r="NN251" s="61"/>
      <c r="NO251" s="61"/>
      <c r="NP251" s="61"/>
      <c r="NQ251" s="61"/>
      <c r="NR251" s="61"/>
      <c r="NS251" s="61"/>
      <c r="NT251" s="61"/>
      <c r="NU251" s="61"/>
      <c r="NV251" s="61"/>
      <c r="NW251" s="61"/>
      <c r="NX251" s="61"/>
      <c r="NY251" s="61"/>
      <c r="NZ251" s="61"/>
      <c r="OA251" s="61"/>
      <c r="OB251" s="61"/>
      <c r="OC251" s="61"/>
      <c r="OD251" s="61"/>
      <c r="OE251" s="61"/>
      <c r="OF251" s="61"/>
      <c r="OG251" s="61"/>
      <c r="OH251" s="61"/>
      <c r="OI251" s="61"/>
      <c r="OJ251" s="61"/>
      <c r="OK251" s="61"/>
      <c r="OL251" s="61"/>
      <c r="OM251" s="61"/>
      <c r="ON251" s="61"/>
      <c r="OO251" s="61"/>
      <c r="OP251" s="61"/>
      <c r="OQ251" s="61"/>
      <c r="OR251" s="61"/>
      <c r="OS251" s="61"/>
      <c r="OT251" s="61"/>
      <c r="OU251" s="61"/>
      <c r="OV251" s="61"/>
      <c r="OW251" s="61"/>
      <c r="OX251" s="61"/>
      <c r="OY251" s="61"/>
      <c r="OZ251" s="61"/>
      <c r="PA251" s="61"/>
      <c r="PB251" s="61"/>
      <c r="PC251" s="61"/>
      <c r="PD251" s="61"/>
      <c r="PE251" s="61"/>
      <c r="PF251" s="61"/>
      <c r="PG251" s="61"/>
      <c r="PH251" s="61"/>
      <c r="PI251" s="61"/>
      <c r="PJ251" s="61"/>
      <c r="PK251" s="61"/>
      <c r="PL251" s="61"/>
      <c r="PM251" s="61"/>
      <c r="PN251" s="61"/>
      <c r="PO251" s="61"/>
      <c r="PP251" s="61"/>
      <c r="PQ251" s="61"/>
      <c r="PR251" s="61"/>
      <c r="PS251" s="61"/>
      <c r="PT251" s="61"/>
      <c r="PU251" s="61"/>
      <c r="PV251" s="61"/>
      <c r="PW251" s="61"/>
      <c r="PX251" s="61"/>
      <c r="PY251" s="61"/>
      <c r="PZ251" s="61"/>
      <c r="QA251" s="61"/>
      <c r="QB251" s="61"/>
      <c r="QC251" s="61"/>
      <c r="QD251" s="61"/>
      <c r="QE251" s="61"/>
      <c r="QF251" s="61"/>
      <c r="QG251" s="61"/>
      <c r="QH251" s="61"/>
      <c r="QI251" s="61"/>
      <c r="QJ251" s="61"/>
      <c r="QK251" s="61"/>
      <c r="QL251" s="61"/>
      <c r="QM251" s="61"/>
      <c r="QN251" s="61"/>
      <c r="QO251" s="61"/>
      <c r="QP251" s="61"/>
      <c r="QQ251" s="61"/>
      <c r="QR251" s="61"/>
      <c r="QS251" s="61"/>
      <c r="QT251" s="61"/>
      <c r="QU251" s="61"/>
      <c r="QV251" s="61"/>
      <c r="QW251" s="61"/>
      <c r="QX251" s="61"/>
      <c r="QY251" s="61"/>
      <c r="QZ251" s="61"/>
      <c r="RA251" s="61"/>
      <c r="RB251" s="61"/>
      <c r="RC251" s="61"/>
      <c r="RD251" s="61"/>
      <c r="RE251" s="61"/>
      <c r="RF251" s="61"/>
      <c r="RG251" s="61"/>
      <c r="RH251" s="61"/>
      <c r="RI251" s="61"/>
      <c r="RJ251" s="61"/>
      <c r="RK251" s="61"/>
      <c r="RL251" s="61"/>
      <c r="RM251" s="61"/>
      <c r="RN251" s="61"/>
      <c r="RO251" s="61"/>
      <c r="RP251" s="61"/>
      <c r="RQ251" s="61"/>
      <c r="RR251" s="61"/>
      <c r="RS251" s="61"/>
      <c r="RT251" s="61"/>
      <c r="RU251" s="61"/>
      <c r="RV251" s="61"/>
      <c r="RW251" s="61"/>
      <c r="RX251" s="61"/>
      <c r="RY251" s="61"/>
      <c r="RZ251" s="61"/>
      <c r="SA251" s="61"/>
      <c r="SB251" s="61"/>
      <c r="SC251" s="61"/>
      <c r="SD251" s="61"/>
      <c r="SE251" s="61"/>
      <c r="SF251" s="61"/>
      <c r="SG251" s="61"/>
      <c r="SH251" s="61"/>
      <c r="SI251" s="61"/>
      <c r="SJ251" s="61"/>
      <c r="SK251" s="61"/>
      <c r="SL251" s="61"/>
      <c r="SM251" s="61"/>
      <c r="SN251" s="61"/>
      <c r="SO251" s="61"/>
      <c r="SP251" s="61"/>
      <c r="SQ251" s="61"/>
      <c r="SR251" s="61"/>
      <c r="SS251" s="61"/>
      <c r="ST251" s="61"/>
      <c r="SU251" s="61"/>
      <c r="SV251" s="61"/>
      <c r="SW251" s="61"/>
      <c r="SX251" s="61"/>
      <c r="SY251" s="61"/>
      <c r="SZ251" s="61"/>
      <c r="TA251" s="61"/>
      <c r="TB251" s="61"/>
      <c r="TC251" s="61"/>
      <c r="TD251" s="61"/>
      <c r="TE251" s="61"/>
      <c r="TF251" s="61"/>
      <c r="TG251" s="61"/>
      <c r="TH251" s="61"/>
      <c r="TI251" s="61"/>
      <c r="TJ251" s="61"/>
      <c r="TK251" s="61"/>
      <c r="TL251" s="61"/>
      <c r="TM251" s="61"/>
      <c r="TN251" s="61"/>
      <c r="TO251" s="61"/>
      <c r="TP251" s="61"/>
      <c r="TQ251" s="61"/>
      <c r="TR251" s="61"/>
      <c r="TS251" s="61"/>
      <c r="TT251" s="61"/>
      <c r="TU251" s="61"/>
      <c r="TV251" s="61"/>
      <c r="TW251" s="61"/>
      <c r="TX251" s="61"/>
      <c r="TY251" s="61"/>
      <c r="TZ251" s="61"/>
      <c r="UA251" s="61"/>
      <c r="UB251" s="61"/>
      <c r="UC251" s="61"/>
      <c r="UD251" s="61"/>
      <c r="UE251" s="61"/>
      <c r="UF251" s="61"/>
      <c r="UG251" s="61"/>
      <c r="UH251" s="61"/>
      <c r="UI251" s="61"/>
      <c r="UJ251" s="61"/>
      <c r="UK251" s="61"/>
      <c r="UL251" s="61"/>
      <c r="UM251" s="61"/>
      <c r="UN251" s="61"/>
      <c r="UO251" s="61"/>
      <c r="UP251" s="61"/>
      <c r="UQ251" s="61"/>
      <c r="UR251" s="61"/>
      <c r="US251" s="61"/>
      <c r="UT251" s="61"/>
      <c r="UU251" s="61"/>
      <c r="UV251" s="61"/>
      <c r="UW251" s="61"/>
      <c r="UX251" s="61"/>
      <c r="UY251" s="61"/>
      <c r="UZ251" s="61"/>
      <c r="VA251" s="61"/>
      <c r="VB251" s="61"/>
      <c r="VC251" s="61"/>
      <c r="VD251" s="61"/>
      <c r="VE251" s="61"/>
      <c r="VF251" s="61"/>
      <c r="VG251" s="61"/>
      <c r="VH251" s="61"/>
      <c r="VI251" s="61"/>
      <c r="VJ251" s="61"/>
      <c r="VK251" s="61"/>
      <c r="VL251" s="61"/>
      <c r="VM251" s="61"/>
      <c r="VN251" s="61"/>
      <c r="VO251" s="61"/>
      <c r="VP251" s="61"/>
      <c r="VQ251" s="61"/>
      <c r="VR251" s="61"/>
      <c r="VS251" s="61"/>
      <c r="VT251" s="61"/>
      <c r="VU251" s="61"/>
      <c r="VV251" s="61"/>
      <c r="VW251" s="61"/>
      <c r="VX251" s="61"/>
      <c r="VY251" s="61"/>
      <c r="VZ251" s="61"/>
      <c r="WA251" s="61"/>
      <c r="WB251" s="61"/>
      <c r="WC251" s="61"/>
      <c r="WD251" s="61"/>
      <c r="WE251" s="61"/>
      <c r="WF251" s="61"/>
      <c r="WG251" s="61"/>
      <c r="WH251" s="61"/>
      <c r="WI251" s="61"/>
      <c r="WJ251" s="61"/>
      <c r="WK251" s="61"/>
      <c r="WL251" s="61"/>
      <c r="WM251" s="61"/>
      <c r="WN251" s="61"/>
      <c r="WO251" s="61"/>
      <c r="WP251" s="61"/>
      <c r="WQ251" s="61"/>
      <c r="WR251" s="61"/>
      <c r="WS251" s="61"/>
      <c r="WT251" s="61"/>
      <c r="WU251" s="61"/>
      <c r="WV251" s="61"/>
      <c r="WW251" s="61"/>
      <c r="WX251" s="61"/>
      <c r="WY251" s="61"/>
      <c r="WZ251" s="61"/>
      <c r="XA251" s="61"/>
      <c r="XB251" s="61"/>
      <c r="XC251" s="61"/>
      <c r="XD251" s="61"/>
      <c r="XE251" s="61"/>
      <c r="XF251" s="61"/>
      <c r="XG251" s="61"/>
      <c r="XH251" s="61"/>
      <c r="XI251" s="61"/>
      <c r="XJ251" s="61"/>
      <c r="XK251" s="61"/>
      <c r="XL251" s="61"/>
      <c r="XM251" s="61"/>
      <c r="XN251" s="61"/>
      <c r="XO251" s="61"/>
      <c r="XP251" s="61"/>
      <c r="XQ251" s="61"/>
      <c r="XR251" s="61"/>
      <c r="XS251" s="61"/>
      <c r="XT251" s="61"/>
      <c r="XU251" s="61"/>
      <c r="XV251" s="61"/>
      <c r="XW251" s="61"/>
      <c r="XX251" s="61"/>
      <c r="XY251" s="61"/>
      <c r="XZ251" s="61"/>
      <c r="YA251" s="61"/>
      <c r="YB251" s="61"/>
      <c r="YC251" s="61"/>
      <c r="YD251" s="61"/>
      <c r="YE251" s="61"/>
      <c r="YF251" s="61"/>
      <c r="YG251" s="61"/>
      <c r="YH251" s="61"/>
      <c r="YI251" s="61"/>
      <c r="YJ251" s="61"/>
      <c r="YK251" s="61"/>
      <c r="YL251" s="61"/>
      <c r="YM251" s="61"/>
      <c r="YN251" s="61"/>
      <c r="YO251" s="61"/>
      <c r="YP251" s="61"/>
      <c r="YQ251" s="61"/>
      <c r="YR251" s="61"/>
      <c r="YS251" s="61"/>
      <c r="YT251" s="61"/>
      <c r="YU251" s="61"/>
      <c r="YV251" s="61"/>
      <c r="YW251" s="61"/>
      <c r="YX251" s="61"/>
      <c r="YY251" s="61"/>
      <c r="YZ251" s="61"/>
      <c r="ZA251" s="61"/>
      <c r="ZB251" s="61"/>
      <c r="ZC251" s="61"/>
      <c r="ZD251" s="61"/>
      <c r="ZE251" s="61"/>
      <c r="ZF251" s="61"/>
      <c r="ZG251" s="61"/>
      <c r="ZH251" s="61"/>
      <c r="ZI251" s="61"/>
      <c r="ZJ251" s="61"/>
      <c r="ZK251" s="61"/>
      <c r="ZL251" s="61"/>
      <c r="ZM251" s="61"/>
      <c r="ZN251" s="61"/>
      <c r="ZO251" s="61"/>
      <c r="ZP251" s="61"/>
      <c r="ZQ251" s="61"/>
      <c r="ZR251" s="61"/>
      <c r="ZS251" s="61"/>
      <c r="ZT251" s="61"/>
      <c r="ZU251" s="61"/>
      <c r="ZV251" s="61"/>
      <c r="ZW251" s="61"/>
      <c r="ZX251" s="61"/>
      <c r="ZY251" s="61"/>
      <c r="ZZ251" s="61"/>
      <c r="AAA251" s="61"/>
      <c r="AAB251" s="61"/>
      <c r="AAC251" s="61"/>
      <c r="AAD251" s="61"/>
      <c r="AAE251" s="61"/>
      <c r="AAF251" s="61"/>
      <c r="AAG251" s="61"/>
      <c r="AAH251" s="61"/>
      <c r="AAI251" s="61"/>
      <c r="AAJ251" s="61"/>
      <c r="AAK251" s="61"/>
      <c r="AAL251" s="61"/>
      <c r="AAM251" s="61"/>
      <c r="AAN251" s="61"/>
      <c r="AAO251" s="61"/>
      <c r="AAP251" s="61"/>
      <c r="AAQ251" s="61"/>
      <c r="AAR251" s="61"/>
      <c r="AAS251" s="61"/>
      <c r="AAT251" s="61"/>
      <c r="AAU251" s="61"/>
      <c r="AAV251" s="61"/>
      <c r="AAW251" s="61"/>
      <c r="AAX251" s="61"/>
      <c r="AAY251" s="61"/>
      <c r="AAZ251" s="61"/>
      <c r="ABA251" s="61"/>
      <c r="ABB251" s="61"/>
      <c r="ABC251" s="61"/>
      <c r="ABD251" s="61"/>
      <c r="ABE251" s="61"/>
      <c r="ABF251" s="61"/>
      <c r="ABG251" s="61"/>
      <c r="ABH251" s="61"/>
      <c r="ABI251" s="61"/>
      <c r="ABJ251" s="61"/>
      <c r="ABK251" s="61"/>
      <c r="ABL251" s="61"/>
      <c r="ABM251" s="61"/>
      <c r="ABN251" s="61"/>
      <c r="ABO251" s="61"/>
      <c r="ABP251" s="61"/>
      <c r="ABQ251" s="61"/>
      <c r="ABR251" s="61"/>
      <c r="ABS251" s="61"/>
      <c r="ABT251" s="61"/>
      <c r="ABU251" s="61"/>
      <c r="ABV251" s="61"/>
      <c r="ABW251" s="61"/>
      <c r="ABX251" s="61"/>
      <c r="ABY251" s="61"/>
      <c r="ABZ251" s="61"/>
      <c r="ACA251" s="61"/>
      <c r="ACB251" s="61"/>
      <c r="ACC251" s="61"/>
      <c r="ACD251" s="61"/>
      <c r="ACE251" s="61"/>
      <c r="ACF251" s="61"/>
      <c r="ACG251" s="61"/>
      <c r="ACH251" s="61"/>
      <c r="ACI251" s="61"/>
      <c r="ACJ251" s="61"/>
      <c r="ACK251" s="61"/>
      <c r="ACL251" s="61"/>
      <c r="ACM251" s="61"/>
      <c r="ACN251" s="61"/>
      <c r="ACO251" s="61"/>
      <c r="ACP251" s="61"/>
      <c r="ACQ251" s="61"/>
      <c r="ACR251" s="61"/>
      <c r="ACS251" s="61"/>
      <c r="ACT251" s="61"/>
      <c r="ACU251" s="61"/>
      <c r="ACV251" s="61"/>
      <c r="ACW251" s="61"/>
      <c r="ACX251" s="61"/>
      <c r="ACY251" s="61"/>
      <c r="ACZ251" s="61"/>
      <c r="ADA251" s="61"/>
    </row>
    <row r="252" spans="1:781" s="76" customFormat="1" ht="24" x14ac:dyDescent="0.3">
      <c r="A252" s="40">
        <v>3</v>
      </c>
      <c r="B252" s="21" t="s">
        <v>762</v>
      </c>
      <c r="C252" s="22" t="s">
        <v>763</v>
      </c>
      <c r="D252" s="23" t="s">
        <v>204</v>
      </c>
      <c r="E252" s="23" t="s">
        <v>222</v>
      </c>
      <c r="F252" s="23">
        <v>21</v>
      </c>
      <c r="G252" s="74"/>
      <c r="H252" s="23">
        <v>1</v>
      </c>
      <c r="I252" s="23" t="s">
        <v>41</v>
      </c>
      <c r="J252" s="23" t="s">
        <v>133</v>
      </c>
      <c r="K252" s="25">
        <v>1982</v>
      </c>
      <c r="L252" s="86">
        <v>1982</v>
      </c>
      <c r="M252" s="27"/>
      <c r="N252" s="28"/>
      <c r="O252" s="28"/>
      <c r="P252" s="29" t="s">
        <v>593</v>
      </c>
      <c r="Q252" s="30" t="s">
        <v>764</v>
      </c>
      <c r="R252" s="97" t="s">
        <v>424</v>
      </c>
      <c r="S252" s="32" t="str">
        <f t="shared" si="53"/>
        <v>Gypsum</v>
      </c>
      <c r="T252" s="33"/>
      <c r="U252" s="33"/>
      <c r="V252" s="33"/>
      <c r="W252" s="33"/>
      <c r="X252" s="33"/>
      <c r="Y252" s="33"/>
      <c r="Z252" s="33"/>
      <c r="AA252" s="1"/>
      <c r="AB252" s="34">
        <f t="shared" si="52"/>
        <v>0</v>
      </c>
      <c r="AC252" s="34">
        <f t="shared" si="54"/>
        <v>0</v>
      </c>
      <c r="AD252" s="34">
        <f t="shared" si="55"/>
        <v>0</v>
      </c>
      <c r="AE252" s="34">
        <f t="shared" si="60"/>
        <v>0</v>
      </c>
      <c r="AF252" s="35"/>
      <c r="AG252" s="35">
        <f t="shared" si="57"/>
        <v>0</v>
      </c>
      <c r="AH252" s="35">
        <f t="shared" si="58"/>
        <v>0</v>
      </c>
      <c r="AI252" s="35">
        <f t="shared" si="59"/>
        <v>0</v>
      </c>
      <c r="AK252" s="1"/>
      <c r="AL252" s="1"/>
      <c r="AM252" s="1"/>
      <c r="AN252" s="1"/>
      <c r="AO252" s="1"/>
      <c r="AP252" s="1"/>
      <c r="AQ252" s="1"/>
      <c r="AR252" s="1"/>
      <c r="AS252" s="1"/>
      <c r="AT252" s="1"/>
      <c r="AU252" s="1"/>
      <c r="AV252" s="1"/>
      <c r="AW252" s="1"/>
      <c r="AX252" s="1"/>
      <c r="AY252" s="1"/>
      <c r="AZ252" s="1"/>
      <c r="BA252" s="1"/>
      <c r="BB252" s="1"/>
      <c r="BC252" s="1"/>
      <c r="BD252" s="1"/>
      <c r="BE252" s="1"/>
      <c r="BF252" s="1"/>
      <c r="BG252" s="1"/>
      <c r="BH252" s="1"/>
      <c r="BI252" s="1"/>
      <c r="BJ252" s="1"/>
      <c r="BK252" s="1"/>
      <c r="BL252" s="1"/>
      <c r="BM252" s="1"/>
      <c r="BN252" s="1"/>
      <c r="BO252" s="1"/>
      <c r="BP252" s="1"/>
      <c r="BQ252" s="1"/>
      <c r="BR252" s="1"/>
      <c r="BS252" s="1"/>
      <c r="BT252" s="1"/>
      <c r="BU252" s="1"/>
      <c r="BV252" s="1"/>
      <c r="BW252" s="1"/>
      <c r="BX252" s="1"/>
      <c r="BY252" s="1"/>
      <c r="BZ252" s="1"/>
      <c r="CA252" s="1"/>
      <c r="CB252" s="1"/>
      <c r="CC252" s="1"/>
      <c r="CD252" s="1"/>
      <c r="CE252" s="1"/>
      <c r="CF252" s="1"/>
      <c r="CG252" s="1"/>
      <c r="CH252" s="1"/>
      <c r="CI252" s="1"/>
      <c r="CJ252" s="1"/>
      <c r="CK252" s="1"/>
      <c r="CL252" s="1"/>
      <c r="CM252" s="1"/>
      <c r="CN252" s="1"/>
      <c r="CO252" s="1"/>
      <c r="CP252" s="1"/>
      <c r="CQ252" s="1"/>
      <c r="CR252" s="1"/>
      <c r="CS252" s="1"/>
      <c r="CT252" s="1"/>
      <c r="CU252" s="1"/>
      <c r="CV252" s="1"/>
      <c r="CW252" s="1"/>
      <c r="CX252" s="1"/>
      <c r="CY252" s="1"/>
      <c r="CZ252" s="1"/>
      <c r="DA252" s="1"/>
      <c r="DB252" s="1"/>
      <c r="DC252" s="1"/>
      <c r="DD252" s="1"/>
      <c r="DE252" s="1"/>
      <c r="DF252" s="1"/>
      <c r="DG252" s="1"/>
      <c r="DH252" s="1"/>
      <c r="DI252" s="1"/>
      <c r="DJ252" s="1"/>
      <c r="DK252" s="1"/>
      <c r="DL252" s="1"/>
      <c r="DM252" s="1"/>
      <c r="DN252" s="1"/>
      <c r="DO252" s="1"/>
      <c r="DP252" s="1"/>
      <c r="DQ252" s="1"/>
      <c r="DR252" s="1"/>
      <c r="DS252" s="1"/>
      <c r="DT252" s="1"/>
      <c r="DU252" s="1"/>
      <c r="DV252" s="1"/>
      <c r="DW252" s="1"/>
      <c r="DX252" s="1"/>
      <c r="DY252" s="1"/>
      <c r="DZ252" s="1"/>
      <c r="EA252" s="1"/>
      <c r="EB252" s="1"/>
      <c r="EC252" s="1"/>
      <c r="ED252" s="1"/>
      <c r="EE252" s="1"/>
      <c r="EF252" s="1"/>
      <c r="EG252" s="1"/>
      <c r="EH252" s="1"/>
      <c r="EI252" s="1"/>
      <c r="EJ252" s="1"/>
      <c r="EK252" s="1"/>
      <c r="EL252" s="1"/>
      <c r="EM252" s="1"/>
      <c r="EN252" s="1"/>
      <c r="EO252" s="1"/>
      <c r="EP252" s="1"/>
      <c r="EQ252" s="1"/>
      <c r="ER252" s="1"/>
      <c r="ES252" s="1"/>
      <c r="ET252" s="1"/>
      <c r="EU252" s="1"/>
      <c r="EV252" s="1"/>
      <c r="EW252" s="1"/>
      <c r="EX252" s="1"/>
      <c r="EY252" s="1"/>
      <c r="EZ252" s="1"/>
      <c r="FA252" s="1"/>
      <c r="FB252" s="1"/>
      <c r="FC252" s="1"/>
      <c r="FD252" s="1"/>
      <c r="FE252" s="1"/>
      <c r="FF252" s="1"/>
      <c r="FG252" s="1"/>
      <c r="FH252" s="1"/>
      <c r="FI252" s="1"/>
      <c r="FJ252" s="1"/>
      <c r="FK252" s="1"/>
      <c r="FL252" s="1"/>
      <c r="FM252" s="1"/>
      <c r="FN252" s="1"/>
      <c r="FO252" s="1"/>
      <c r="FP252" s="1"/>
      <c r="FQ252" s="1"/>
      <c r="FR252" s="1"/>
      <c r="FS252" s="1"/>
      <c r="FT252" s="1"/>
      <c r="FU252" s="1"/>
      <c r="FV252" s="1"/>
      <c r="FW252" s="1"/>
      <c r="FX252" s="1"/>
      <c r="FY252" s="1"/>
      <c r="FZ252" s="1"/>
      <c r="GA252" s="1"/>
      <c r="GB252" s="1"/>
      <c r="GC252" s="1"/>
      <c r="GD252" s="1"/>
      <c r="GE252" s="1"/>
      <c r="GF252" s="1"/>
      <c r="GG252" s="1"/>
      <c r="GH252" s="1"/>
      <c r="GI252" s="1"/>
      <c r="GJ252" s="1"/>
      <c r="GK252" s="1"/>
      <c r="GL252" s="1"/>
      <c r="GM252" s="1"/>
      <c r="GN252" s="1"/>
      <c r="GO252" s="1"/>
      <c r="GP252" s="1"/>
      <c r="GQ252" s="1"/>
      <c r="GR252" s="1"/>
      <c r="GS252" s="1"/>
      <c r="GT252" s="1"/>
      <c r="GU252" s="1"/>
      <c r="GV252" s="1"/>
      <c r="GW252" s="1"/>
      <c r="GX252" s="1"/>
      <c r="GY252" s="1"/>
      <c r="GZ252" s="1"/>
      <c r="HA252" s="1"/>
      <c r="HB252" s="1"/>
      <c r="HC252" s="1"/>
      <c r="HD252" s="1"/>
      <c r="HE252" s="1"/>
      <c r="HF252" s="1"/>
      <c r="HG252" s="1"/>
      <c r="HH252" s="1"/>
      <c r="HI252" s="1"/>
      <c r="HJ252" s="1"/>
      <c r="HK252" s="1"/>
      <c r="HL252" s="1"/>
      <c r="HM252" s="1"/>
      <c r="HN252" s="1"/>
      <c r="HO252" s="1"/>
      <c r="HP252" s="1"/>
      <c r="HQ252" s="1"/>
      <c r="HR252" s="1"/>
      <c r="HS252" s="1"/>
      <c r="HT252" s="1"/>
      <c r="HU252" s="1"/>
      <c r="HV252" s="1"/>
      <c r="HW252" s="1"/>
      <c r="HX252" s="1"/>
      <c r="HY252" s="1"/>
      <c r="HZ252" s="1"/>
      <c r="IA252" s="1"/>
      <c r="IB252" s="1"/>
      <c r="IC252" s="1"/>
      <c r="ID252" s="1"/>
      <c r="IE252" s="1"/>
      <c r="IF252" s="1"/>
      <c r="IG252" s="1"/>
      <c r="IH252" s="1"/>
      <c r="II252" s="1"/>
      <c r="IJ252" s="1"/>
      <c r="IK252" s="1"/>
      <c r="IL252" s="1"/>
      <c r="IM252" s="1"/>
      <c r="IN252" s="1"/>
      <c r="IO252" s="1"/>
      <c r="IP252" s="1"/>
      <c r="IQ252" s="1"/>
      <c r="IR252" s="1"/>
      <c r="IS252" s="1"/>
      <c r="IT252" s="1"/>
      <c r="IU252" s="1"/>
      <c r="IV252" s="1"/>
      <c r="IW252" s="1"/>
      <c r="IX252" s="1"/>
      <c r="IY252" s="1"/>
      <c r="IZ252" s="1"/>
      <c r="JA252" s="1"/>
      <c r="JB252" s="1"/>
      <c r="JC252" s="1"/>
      <c r="JD252" s="1"/>
      <c r="JE252" s="1"/>
      <c r="JF252" s="1"/>
      <c r="JG252" s="1"/>
      <c r="JH252" s="1"/>
      <c r="JI252" s="1"/>
      <c r="JJ252" s="1"/>
      <c r="JK252" s="1"/>
      <c r="JL252" s="1"/>
      <c r="JM252" s="1"/>
      <c r="JN252" s="1"/>
      <c r="JO252" s="1"/>
      <c r="JP252" s="1"/>
      <c r="JQ252" s="1"/>
      <c r="JR252" s="1"/>
      <c r="JS252" s="1"/>
      <c r="JT252" s="1"/>
      <c r="JU252" s="1"/>
      <c r="JV252" s="1"/>
      <c r="JW252" s="1"/>
      <c r="JX252" s="1"/>
      <c r="JY252" s="1"/>
      <c r="JZ252" s="1"/>
      <c r="KA252" s="1"/>
      <c r="KB252" s="1"/>
      <c r="KC252" s="1"/>
      <c r="KD252" s="1"/>
      <c r="KE252" s="1"/>
      <c r="KF252" s="1"/>
      <c r="KG252" s="1"/>
      <c r="KH252" s="1"/>
      <c r="KI252" s="1"/>
      <c r="KJ252" s="1"/>
      <c r="KK252" s="1"/>
      <c r="KL252" s="1"/>
      <c r="KM252" s="1"/>
      <c r="KN252" s="1"/>
      <c r="KO252" s="1"/>
      <c r="KP252" s="1"/>
      <c r="KQ252" s="1"/>
      <c r="KR252" s="1"/>
      <c r="KS252" s="1"/>
      <c r="KT252" s="1"/>
      <c r="KU252" s="1"/>
      <c r="KV252" s="1"/>
      <c r="KW252" s="1"/>
      <c r="KX252" s="1"/>
      <c r="KY252" s="1"/>
      <c r="KZ252" s="1"/>
      <c r="LA252" s="1"/>
      <c r="LB252" s="1"/>
      <c r="LC252" s="1"/>
      <c r="LD252" s="1"/>
      <c r="LE252" s="1"/>
      <c r="LF252" s="1"/>
      <c r="LG252" s="1"/>
      <c r="LH252" s="1"/>
      <c r="LI252" s="1"/>
      <c r="LJ252" s="1"/>
      <c r="LK252" s="1"/>
      <c r="LL252" s="1"/>
      <c r="LM252" s="1"/>
      <c r="LN252" s="1"/>
      <c r="LO252" s="1"/>
      <c r="LP252" s="1"/>
      <c r="LQ252" s="1"/>
      <c r="LR252" s="1"/>
      <c r="LS252" s="1"/>
      <c r="LT252" s="1"/>
      <c r="LU252" s="1"/>
      <c r="LV252" s="1"/>
      <c r="LW252" s="1"/>
      <c r="LX252" s="1"/>
      <c r="LY252" s="1"/>
      <c r="LZ252" s="1"/>
      <c r="MA252" s="1"/>
      <c r="MB252" s="1"/>
      <c r="MC252" s="1"/>
      <c r="MD252" s="1"/>
      <c r="ME252" s="1"/>
      <c r="MF252" s="1"/>
      <c r="MG252" s="1"/>
      <c r="MH252" s="1"/>
      <c r="MI252" s="1"/>
      <c r="MJ252" s="1"/>
      <c r="MK252" s="1"/>
      <c r="ML252" s="1"/>
      <c r="MM252" s="1"/>
      <c r="MN252" s="1"/>
      <c r="MO252" s="1"/>
      <c r="MP252" s="1"/>
      <c r="MQ252" s="1"/>
      <c r="MR252" s="1"/>
      <c r="MS252" s="1"/>
      <c r="MT252" s="1"/>
      <c r="MU252" s="1"/>
      <c r="MV252" s="1"/>
      <c r="MW252" s="1"/>
      <c r="MX252" s="1"/>
      <c r="MY252" s="1"/>
      <c r="MZ252" s="1"/>
      <c r="NA252" s="1"/>
      <c r="NB252" s="1"/>
      <c r="NC252" s="1"/>
      <c r="ND252" s="1"/>
      <c r="NE252" s="1"/>
      <c r="NF252" s="1"/>
      <c r="NG252" s="1"/>
      <c r="NH252" s="1"/>
      <c r="NI252" s="1"/>
      <c r="NJ252" s="1"/>
      <c r="NK252" s="1"/>
      <c r="NL252" s="1"/>
      <c r="NM252" s="1"/>
      <c r="NN252" s="1"/>
      <c r="NO252" s="1"/>
      <c r="NP252" s="1"/>
      <c r="NQ252" s="1"/>
      <c r="NR252" s="1"/>
      <c r="NS252" s="1"/>
      <c r="NT252" s="1"/>
      <c r="NU252" s="1"/>
      <c r="NV252" s="1"/>
      <c r="NW252" s="1"/>
      <c r="NX252" s="1"/>
      <c r="NY252" s="1"/>
      <c r="NZ252" s="1"/>
      <c r="OA252" s="1"/>
      <c r="OB252" s="1"/>
      <c r="OC252" s="1"/>
      <c r="OD252" s="1"/>
      <c r="OE252" s="1"/>
      <c r="OF252" s="1"/>
      <c r="OG252" s="1"/>
      <c r="OH252" s="1"/>
      <c r="OI252" s="1"/>
      <c r="OJ252" s="1"/>
      <c r="OK252" s="1"/>
      <c r="OL252" s="1"/>
      <c r="OM252" s="1"/>
      <c r="ON252" s="1"/>
      <c r="OO252" s="1"/>
      <c r="OP252" s="1"/>
      <c r="OQ252" s="1"/>
      <c r="OR252" s="1"/>
      <c r="OS252" s="1"/>
      <c r="OT252" s="1"/>
      <c r="OU252" s="1"/>
      <c r="OV252" s="1"/>
      <c r="OW252" s="1"/>
      <c r="OX252" s="1"/>
      <c r="OY252" s="1"/>
      <c r="OZ252" s="1"/>
      <c r="PA252" s="1"/>
      <c r="PB252" s="1"/>
      <c r="PC252" s="1"/>
      <c r="PD252" s="1"/>
      <c r="PE252" s="1"/>
      <c r="PF252" s="1"/>
      <c r="PG252" s="1"/>
      <c r="PH252" s="1"/>
      <c r="PI252" s="1"/>
      <c r="PJ252" s="1"/>
      <c r="PK252" s="1"/>
      <c r="PL252" s="1"/>
      <c r="PM252" s="1"/>
      <c r="PN252" s="1"/>
      <c r="PO252" s="1"/>
      <c r="PP252" s="1"/>
      <c r="PQ252" s="1"/>
      <c r="PR252" s="1"/>
      <c r="PS252" s="1"/>
      <c r="PT252" s="1"/>
      <c r="PU252" s="1"/>
      <c r="PV252" s="1"/>
      <c r="PW252" s="1"/>
      <c r="PX252" s="1"/>
      <c r="PY252" s="1"/>
      <c r="PZ252" s="1"/>
      <c r="QA252" s="1"/>
      <c r="QB252" s="1"/>
      <c r="QC252" s="1"/>
      <c r="QD252" s="1"/>
      <c r="QE252" s="1"/>
      <c r="QF252" s="1"/>
      <c r="QG252" s="1"/>
      <c r="QH252" s="1"/>
      <c r="QI252" s="1"/>
      <c r="QJ252" s="1"/>
      <c r="QK252" s="1"/>
      <c r="QL252" s="1"/>
      <c r="QM252" s="1"/>
      <c r="QN252" s="1"/>
      <c r="QO252" s="1"/>
      <c r="QP252" s="1"/>
      <c r="QQ252" s="1"/>
      <c r="QR252" s="1"/>
      <c r="QS252" s="1"/>
      <c r="QT252" s="1"/>
      <c r="QU252" s="1"/>
      <c r="QV252" s="1"/>
      <c r="QW252" s="1"/>
      <c r="QX252" s="1"/>
      <c r="QY252" s="1"/>
      <c r="QZ252" s="1"/>
      <c r="RA252" s="1"/>
      <c r="RB252" s="1"/>
      <c r="RC252" s="1"/>
      <c r="RD252" s="1"/>
      <c r="RE252" s="1"/>
      <c r="RF252" s="1"/>
      <c r="RG252" s="1"/>
      <c r="RH252" s="1"/>
      <c r="RI252" s="1"/>
      <c r="RJ252" s="1"/>
      <c r="RK252" s="1"/>
      <c r="RL252" s="1"/>
      <c r="RM252" s="1"/>
      <c r="RN252" s="1"/>
      <c r="RO252" s="1"/>
      <c r="RP252" s="1"/>
      <c r="RQ252" s="1"/>
      <c r="RR252" s="1"/>
      <c r="RS252" s="1"/>
      <c r="RT252" s="1"/>
      <c r="RU252" s="1"/>
      <c r="RV252" s="1"/>
      <c r="RW252" s="1"/>
      <c r="RX252" s="1"/>
      <c r="RY252" s="1"/>
      <c r="RZ252" s="1"/>
      <c r="SA252" s="1"/>
      <c r="SB252" s="1"/>
      <c r="SC252" s="1"/>
      <c r="SD252" s="1"/>
      <c r="SE252" s="1"/>
      <c r="SF252" s="1"/>
      <c r="SG252" s="1"/>
      <c r="SH252" s="1"/>
      <c r="SI252" s="1"/>
      <c r="SJ252" s="1"/>
      <c r="SK252" s="1"/>
      <c r="SL252" s="1"/>
      <c r="SM252" s="1"/>
      <c r="SN252" s="1"/>
      <c r="SO252" s="1"/>
      <c r="SP252" s="1"/>
      <c r="SQ252" s="1"/>
      <c r="SR252" s="1"/>
      <c r="SS252" s="1"/>
      <c r="ST252" s="1"/>
      <c r="SU252" s="1"/>
      <c r="SV252" s="1"/>
      <c r="SW252" s="1"/>
      <c r="SX252" s="1"/>
      <c r="SY252" s="1"/>
      <c r="SZ252" s="1"/>
      <c r="TA252" s="1"/>
      <c r="TB252" s="1"/>
      <c r="TC252" s="1"/>
      <c r="TD252" s="1"/>
      <c r="TE252" s="1"/>
      <c r="TF252" s="1"/>
      <c r="TG252" s="1"/>
      <c r="TH252" s="1"/>
      <c r="TI252" s="1"/>
      <c r="TJ252" s="1"/>
      <c r="TK252" s="1"/>
      <c r="TL252" s="1"/>
      <c r="TM252" s="1"/>
      <c r="TN252" s="1"/>
      <c r="TO252" s="1"/>
      <c r="TP252" s="1"/>
      <c r="TQ252" s="1"/>
      <c r="TR252" s="1"/>
      <c r="TS252" s="1"/>
      <c r="TT252" s="1"/>
      <c r="TU252" s="1"/>
      <c r="TV252" s="1"/>
      <c r="TW252" s="1"/>
      <c r="TX252" s="1"/>
      <c r="TY252" s="1"/>
      <c r="TZ252" s="1"/>
      <c r="UA252" s="1"/>
      <c r="UB252" s="1"/>
      <c r="UC252" s="1"/>
      <c r="UD252" s="1"/>
      <c r="UE252" s="1"/>
      <c r="UF252" s="1"/>
      <c r="UG252" s="1"/>
      <c r="UH252" s="1"/>
      <c r="UI252" s="1"/>
      <c r="UJ252" s="1"/>
      <c r="UK252" s="1"/>
      <c r="UL252" s="1"/>
      <c r="UM252" s="1"/>
      <c r="UN252" s="1"/>
      <c r="UO252" s="1"/>
      <c r="UP252" s="1"/>
      <c r="UQ252" s="1"/>
      <c r="UR252" s="1"/>
      <c r="US252" s="1"/>
      <c r="UT252" s="1"/>
      <c r="UU252" s="1"/>
      <c r="UV252" s="1"/>
      <c r="UW252" s="1"/>
      <c r="UX252" s="1"/>
      <c r="UY252" s="1"/>
      <c r="UZ252" s="1"/>
      <c r="VA252" s="1"/>
      <c r="VB252" s="1"/>
      <c r="VC252" s="1"/>
      <c r="VD252" s="1"/>
      <c r="VE252" s="1"/>
      <c r="VF252" s="1"/>
      <c r="VG252" s="1"/>
      <c r="VH252" s="1"/>
      <c r="VI252" s="1"/>
      <c r="VJ252" s="1"/>
      <c r="VK252" s="1"/>
      <c r="VL252" s="1"/>
      <c r="VM252" s="1"/>
      <c r="VN252" s="1"/>
      <c r="VO252" s="1"/>
      <c r="VP252" s="1"/>
      <c r="VQ252" s="1"/>
      <c r="VR252" s="1"/>
      <c r="VS252" s="1"/>
      <c r="VT252" s="1"/>
      <c r="VU252" s="1"/>
      <c r="VV252" s="1"/>
      <c r="VW252" s="1"/>
      <c r="VX252" s="1"/>
      <c r="VY252" s="1"/>
      <c r="VZ252" s="1"/>
      <c r="WA252" s="1"/>
      <c r="WB252" s="1"/>
      <c r="WC252" s="1"/>
      <c r="WD252" s="1"/>
      <c r="WE252" s="1"/>
      <c r="WF252" s="1"/>
      <c r="WG252" s="1"/>
      <c r="WH252" s="1"/>
      <c r="WI252" s="1"/>
      <c r="WJ252" s="1"/>
      <c r="WK252" s="1"/>
      <c r="WL252" s="1"/>
      <c r="WM252" s="1"/>
      <c r="WN252" s="1"/>
      <c r="WO252" s="1"/>
      <c r="WP252" s="1"/>
      <c r="WQ252" s="1"/>
      <c r="WR252" s="1"/>
      <c r="WS252" s="1"/>
      <c r="WT252" s="1"/>
      <c r="WU252" s="1"/>
      <c r="WV252" s="1"/>
      <c r="WW252" s="1"/>
      <c r="WX252" s="1"/>
      <c r="WY252" s="1"/>
      <c r="WZ252" s="1"/>
      <c r="XA252" s="1"/>
      <c r="XB252" s="1"/>
      <c r="XC252" s="1"/>
      <c r="XD252" s="1"/>
      <c r="XE252" s="1"/>
      <c r="XF252" s="1"/>
      <c r="XG252" s="1"/>
      <c r="XH252" s="1"/>
      <c r="XI252" s="1"/>
      <c r="XJ252" s="1"/>
      <c r="XK252" s="1"/>
      <c r="XL252" s="1"/>
      <c r="XM252" s="1"/>
      <c r="XN252" s="1"/>
      <c r="XO252" s="1"/>
      <c r="XP252" s="1"/>
      <c r="XQ252" s="1"/>
      <c r="XR252" s="1"/>
      <c r="XS252" s="1"/>
      <c r="XT252" s="1"/>
      <c r="XU252" s="1"/>
      <c r="XV252" s="1"/>
      <c r="XW252" s="1"/>
      <c r="XX252" s="1"/>
      <c r="XY252" s="1"/>
      <c r="XZ252" s="1"/>
      <c r="YA252" s="1"/>
      <c r="YB252" s="1"/>
      <c r="YC252" s="1"/>
      <c r="YD252" s="1"/>
      <c r="YE252" s="1"/>
      <c r="YF252" s="1"/>
      <c r="YG252" s="1"/>
      <c r="YH252" s="1"/>
      <c r="YI252" s="1"/>
      <c r="YJ252" s="1"/>
      <c r="YK252" s="1"/>
      <c r="YL252" s="1"/>
      <c r="YM252" s="1"/>
      <c r="YN252" s="1"/>
      <c r="YO252" s="1"/>
      <c r="YP252" s="1"/>
      <c r="YQ252" s="1"/>
      <c r="YR252" s="1"/>
      <c r="YS252" s="1"/>
      <c r="YT252" s="1"/>
      <c r="YU252" s="1"/>
      <c r="YV252" s="1"/>
      <c r="YW252" s="1"/>
      <c r="YX252" s="1"/>
      <c r="YY252" s="1"/>
      <c r="YZ252" s="1"/>
      <c r="ZA252" s="1"/>
      <c r="ZB252" s="1"/>
      <c r="ZC252" s="1"/>
      <c r="ZD252" s="1"/>
      <c r="ZE252" s="1"/>
      <c r="ZF252" s="1"/>
      <c r="ZG252" s="1"/>
      <c r="ZH252" s="1"/>
      <c r="ZI252" s="1"/>
      <c r="ZJ252" s="1"/>
      <c r="ZK252" s="1"/>
      <c r="ZL252" s="1"/>
      <c r="ZM252" s="1"/>
      <c r="ZN252" s="1"/>
      <c r="ZO252" s="1"/>
      <c r="ZP252" s="1"/>
      <c r="ZQ252" s="1"/>
      <c r="ZR252" s="1"/>
      <c r="ZS252" s="1"/>
      <c r="ZT252" s="1"/>
      <c r="ZU252" s="1"/>
      <c r="ZV252" s="1"/>
      <c r="ZW252" s="1"/>
      <c r="ZX252" s="1"/>
      <c r="ZY252" s="1"/>
      <c r="ZZ252" s="1"/>
      <c r="AAA252" s="1"/>
      <c r="AAB252" s="1"/>
      <c r="AAC252" s="1"/>
      <c r="AAD252" s="1"/>
      <c r="AAE252" s="1"/>
      <c r="AAF252" s="1"/>
      <c r="AAG252" s="1"/>
      <c r="AAH252" s="1"/>
      <c r="AAI252" s="1"/>
      <c r="AAJ252" s="1"/>
      <c r="AAK252" s="1"/>
      <c r="AAL252" s="1"/>
      <c r="AAM252" s="1"/>
      <c r="AAN252" s="1"/>
      <c r="AAO252" s="1"/>
      <c r="AAP252" s="1"/>
      <c r="AAQ252" s="1"/>
      <c r="AAR252" s="1"/>
      <c r="AAS252" s="1"/>
      <c r="AAT252" s="1"/>
      <c r="AAU252" s="1"/>
      <c r="AAV252" s="1"/>
      <c r="AAW252" s="1"/>
      <c r="AAX252" s="1"/>
      <c r="AAY252" s="1"/>
      <c r="AAZ252" s="1"/>
      <c r="ABA252" s="1"/>
      <c r="ABB252" s="1"/>
      <c r="ABC252" s="1"/>
      <c r="ABD252" s="1"/>
      <c r="ABE252" s="1"/>
      <c r="ABF252" s="1"/>
      <c r="ABG252" s="1"/>
      <c r="ABH252" s="1"/>
      <c r="ABI252" s="1"/>
      <c r="ABJ252" s="1"/>
      <c r="ABK252" s="1"/>
      <c r="ABL252" s="1"/>
      <c r="ABM252" s="1"/>
      <c r="ABN252" s="1"/>
      <c r="ABO252" s="1"/>
      <c r="ABP252" s="1"/>
      <c r="ABQ252" s="1"/>
      <c r="ABR252" s="1"/>
      <c r="ABS252" s="1"/>
      <c r="ABT252" s="1"/>
      <c r="ABU252" s="1"/>
      <c r="ABV252" s="1"/>
      <c r="ABW252" s="1"/>
      <c r="ABX252" s="1"/>
      <c r="ABY252" s="1"/>
      <c r="ABZ252" s="1"/>
      <c r="ACA252" s="1"/>
      <c r="ACB252" s="1"/>
      <c r="ACC252" s="1"/>
      <c r="ACD252" s="1"/>
      <c r="ACE252" s="1"/>
      <c r="ACF252" s="1"/>
      <c r="ACG252" s="1"/>
      <c r="ACH252" s="1"/>
      <c r="ACI252" s="1"/>
      <c r="ACJ252" s="1"/>
      <c r="ACK252" s="1"/>
      <c r="ACL252" s="1"/>
      <c r="ACM252" s="1"/>
      <c r="ACN252" s="1"/>
      <c r="ACO252" s="1"/>
      <c r="ACP252" s="1"/>
      <c r="ACQ252" s="1"/>
      <c r="ACR252" s="1"/>
      <c r="ACS252" s="1"/>
      <c r="ACT252" s="1"/>
      <c r="ACU252" s="1"/>
      <c r="ACV252" s="1"/>
      <c r="ACW252" s="1"/>
      <c r="ACX252" s="1"/>
      <c r="ACY252" s="1"/>
      <c r="ACZ252" s="1"/>
      <c r="ADA252" s="1"/>
    </row>
    <row r="253" spans="1:781" s="76" customFormat="1" ht="15.6" x14ac:dyDescent="0.3">
      <c r="A253" s="42">
        <v>2</v>
      </c>
      <c r="B253" s="21" t="s">
        <v>765</v>
      </c>
      <c r="C253" s="22" t="s">
        <v>52</v>
      </c>
      <c r="D253" s="23"/>
      <c r="E253" s="23"/>
      <c r="F253" s="23"/>
      <c r="G253" s="74"/>
      <c r="H253" s="23">
        <v>1</v>
      </c>
      <c r="I253" s="23" t="s">
        <v>41</v>
      </c>
      <c r="J253" s="23" t="s">
        <v>235</v>
      </c>
      <c r="K253" s="25">
        <v>1981</v>
      </c>
      <c r="L253" s="26">
        <v>29938</v>
      </c>
      <c r="M253" s="27">
        <v>96000</v>
      </c>
      <c r="N253" s="28">
        <v>163</v>
      </c>
      <c r="O253" s="28">
        <v>1</v>
      </c>
      <c r="P253" s="29" t="s">
        <v>112</v>
      </c>
      <c r="Q253" s="30"/>
      <c r="R253" s="97"/>
      <c r="S253" s="32" t="str">
        <f t="shared" si="53"/>
        <v>Coal</v>
      </c>
      <c r="T253" s="98"/>
      <c r="U253" s="98"/>
      <c r="V253" s="98"/>
      <c r="W253" s="98"/>
      <c r="X253" s="98"/>
      <c r="Y253" s="98"/>
      <c r="Z253" s="98"/>
      <c r="AA253" s="99"/>
      <c r="AB253" s="34">
        <f t="shared" si="52"/>
        <v>5.06154789516058E-2</v>
      </c>
      <c r="AC253" s="34">
        <f t="shared" si="54"/>
        <v>4.1794871794871797</v>
      </c>
      <c r="AD253" s="34">
        <f t="shared" si="55"/>
        <v>7.1428571428571425E-2</v>
      </c>
      <c r="AE253" s="34">
        <f t="shared" si="60"/>
        <v>4.3015312298673569</v>
      </c>
      <c r="AF253" s="35"/>
      <c r="AG253" s="35">
        <f t="shared" si="57"/>
        <v>0</v>
      </c>
      <c r="AH253" s="35">
        <f t="shared" si="58"/>
        <v>4.3015312298673569</v>
      </c>
      <c r="AI253" s="35">
        <f t="shared" si="59"/>
        <v>0</v>
      </c>
      <c r="AK253" s="100"/>
      <c r="AL253" s="100"/>
      <c r="AM253" s="100"/>
      <c r="AN253" s="100"/>
      <c r="AO253" s="100"/>
      <c r="AP253" s="100"/>
      <c r="AQ253" s="100"/>
      <c r="AR253" s="100"/>
      <c r="AS253" s="100"/>
      <c r="AT253" s="100"/>
      <c r="AU253" s="100"/>
      <c r="AV253" s="100"/>
      <c r="AW253" s="100"/>
      <c r="AX253" s="100"/>
      <c r="AY253" s="100"/>
      <c r="AZ253" s="100"/>
      <c r="BA253" s="100"/>
      <c r="BB253" s="100"/>
      <c r="BC253" s="100"/>
      <c r="BD253" s="100"/>
      <c r="BE253" s="100"/>
      <c r="BF253" s="100"/>
      <c r="BG253" s="100"/>
      <c r="BH253" s="100"/>
      <c r="BI253" s="100"/>
      <c r="BJ253" s="100"/>
      <c r="BK253" s="100"/>
      <c r="BL253" s="100"/>
      <c r="BM253" s="100"/>
      <c r="BN253" s="100"/>
      <c r="BO253" s="100"/>
      <c r="BP253" s="100"/>
      <c r="BQ253" s="100"/>
      <c r="BR253" s="100"/>
      <c r="BS253" s="100"/>
      <c r="BT253" s="100"/>
      <c r="BU253" s="100"/>
      <c r="BV253" s="100"/>
      <c r="BW253" s="100"/>
      <c r="BX253" s="100"/>
      <c r="BY253" s="100"/>
      <c r="BZ253" s="100"/>
      <c r="CA253" s="100"/>
      <c r="CB253" s="100"/>
      <c r="CC253" s="100"/>
      <c r="CD253" s="100"/>
      <c r="CE253" s="100"/>
      <c r="CF253" s="100"/>
      <c r="CG253" s="100"/>
      <c r="CH253" s="100"/>
      <c r="CI253" s="100"/>
      <c r="CJ253" s="100"/>
      <c r="CK253" s="100"/>
      <c r="CL253" s="100"/>
      <c r="CM253" s="100"/>
      <c r="CN253" s="100"/>
      <c r="CO253" s="100"/>
      <c r="CP253" s="100"/>
      <c r="CQ253" s="100"/>
      <c r="CR253" s="100"/>
      <c r="CS253" s="100"/>
      <c r="CT253" s="100"/>
      <c r="CU253" s="100"/>
      <c r="CV253" s="100"/>
      <c r="CW253" s="100"/>
      <c r="CX253" s="100"/>
      <c r="CY253" s="100"/>
      <c r="CZ253" s="100"/>
      <c r="DA253" s="100"/>
      <c r="DB253" s="100"/>
      <c r="DC253" s="100"/>
      <c r="DD253" s="100"/>
      <c r="DE253" s="100"/>
      <c r="DF253" s="100"/>
      <c r="DG253" s="100"/>
      <c r="DH253" s="100"/>
      <c r="DI253" s="100"/>
      <c r="DJ253" s="100"/>
      <c r="DK253" s="100"/>
      <c r="DL253" s="100"/>
      <c r="DM253" s="100"/>
      <c r="DN253" s="100"/>
      <c r="DO253" s="100"/>
      <c r="DP253" s="100"/>
      <c r="DQ253" s="100"/>
      <c r="DR253" s="100"/>
      <c r="DS253" s="100"/>
      <c r="DT253" s="100"/>
      <c r="DU253" s="100"/>
      <c r="DV253" s="100"/>
      <c r="DW253" s="100"/>
      <c r="DX253" s="100"/>
      <c r="DY253" s="100"/>
      <c r="DZ253" s="100"/>
      <c r="EA253" s="100"/>
      <c r="EB253" s="100"/>
      <c r="EC253" s="100"/>
      <c r="ED253" s="100"/>
      <c r="EE253" s="100"/>
      <c r="EF253" s="100"/>
      <c r="EG253" s="100"/>
      <c r="EH253" s="100"/>
      <c r="EI253" s="100"/>
      <c r="EJ253" s="100"/>
      <c r="EK253" s="100"/>
      <c r="EL253" s="100"/>
      <c r="EM253" s="100"/>
      <c r="EN253" s="100"/>
      <c r="EO253" s="100"/>
      <c r="EP253" s="100"/>
      <c r="EQ253" s="100"/>
      <c r="ER253" s="100"/>
      <c r="ES253" s="100"/>
      <c r="ET253" s="100"/>
      <c r="EU253" s="100"/>
      <c r="EV253" s="100"/>
      <c r="EW253" s="100"/>
      <c r="EX253" s="100"/>
      <c r="EY253" s="100"/>
      <c r="EZ253" s="100"/>
      <c r="FA253" s="100"/>
      <c r="FB253" s="100"/>
      <c r="FC253" s="100"/>
      <c r="FD253" s="100"/>
      <c r="FE253" s="100"/>
      <c r="FF253" s="100"/>
      <c r="FG253" s="100"/>
      <c r="FH253" s="100"/>
      <c r="FI253" s="100"/>
      <c r="FJ253" s="100"/>
      <c r="FK253" s="100"/>
      <c r="FL253" s="100"/>
      <c r="FM253" s="100"/>
      <c r="FN253" s="100"/>
      <c r="FO253" s="100"/>
      <c r="FP253" s="100"/>
      <c r="FQ253" s="100"/>
      <c r="FR253" s="100"/>
      <c r="FS253" s="100"/>
      <c r="FT253" s="100"/>
      <c r="FU253" s="100"/>
      <c r="FV253" s="100"/>
      <c r="FW253" s="100"/>
      <c r="FX253" s="100"/>
      <c r="FY253" s="100"/>
      <c r="FZ253" s="100"/>
      <c r="GA253" s="100"/>
      <c r="GB253" s="100"/>
      <c r="GC253" s="100"/>
      <c r="GD253" s="100"/>
      <c r="GE253" s="100"/>
      <c r="GF253" s="100"/>
      <c r="GG253" s="100"/>
      <c r="GH253" s="100"/>
      <c r="GI253" s="100"/>
      <c r="GJ253" s="100"/>
      <c r="GK253" s="100"/>
      <c r="GL253" s="100"/>
      <c r="GM253" s="100"/>
      <c r="GN253" s="100"/>
      <c r="GO253" s="100"/>
      <c r="GP253" s="100"/>
      <c r="GQ253" s="100"/>
      <c r="GR253" s="100"/>
      <c r="GS253" s="100"/>
      <c r="GT253" s="100"/>
      <c r="GU253" s="100"/>
      <c r="GV253" s="100"/>
      <c r="GW253" s="100"/>
      <c r="GX253" s="100"/>
      <c r="GY253" s="100"/>
      <c r="GZ253" s="100"/>
      <c r="HA253" s="100"/>
      <c r="HB253" s="100"/>
      <c r="HC253" s="100"/>
      <c r="HD253" s="100"/>
      <c r="HE253" s="100"/>
      <c r="HF253" s="100"/>
      <c r="HG253" s="100"/>
      <c r="HH253" s="100"/>
      <c r="HI253" s="100"/>
      <c r="HJ253" s="100"/>
      <c r="HK253" s="100"/>
      <c r="HL253" s="100"/>
      <c r="HM253" s="100"/>
      <c r="HN253" s="100"/>
      <c r="HO253" s="100"/>
      <c r="HP253" s="100"/>
      <c r="HQ253" s="100"/>
      <c r="HR253" s="100"/>
      <c r="HS253" s="100"/>
      <c r="HT253" s="100"/>
      <c r="HU253" s="100"/>
      <c r="HV253" s="100"/>
      <c r="HW253" s="100"/>
      <c r="HX253" s="100"/>
      <c r="HY253" s="100"/>
      <c r="HZ253" s="100"/>
      <c r="IA253" s="100"/>
      <c r="IB253" s="100"/>
      <c r="IC253" s="100"/>
      <c r="ID253" s="100"/>
      <c r="IE253" s="100"/>
      <c r="IF253" s="100"/>
      <c r="IG253" s="100"/>
      <c r="IH253" s="100"/>
      <c r="II253" s="100"/>
      <c r="IJ253" s="100"/>
      <c r="IK253" s="100"/>
      <c r="IL253" s="100"/>
      <c r="IM253" s="100"/>
      <c r="IN253" s="100"/>
      <c r="IO253" s="100"/>
      <c r="IP253" s="100"/>
      <c r="IQ253" s="100"/>
      <c r="IR253" s="100"/>
      <c r="IS253" s="100"/>
      <c r="IT253" s="100"/>
      <c r="IU253" s="100"/>
      <c r="IV253" s="100"/>
      <c r="IW253" s="100"/>
      <c r="IX253" s="100"/>
      <c r="IY253" s="100"/>
      <c r="IZ253" s="100"/>
      <c r="JA253" s="100"/>
      <c r="JB253" s="100"/>
      <c r="JC253" s="100"/>
      <c r="JD253" s="100"/>
      <c r="JE253" s="100"/>
      <c r="JF253" s="100"/>
      <c r="JG253" s="100"/>
      <c r="JH253" s="100"/>
      <c r="JI253" s="100"/>
      <c r="JJ253" s="100"/>
      <c r="JK253" s="100"/>
      <c r="JL253" s="100"/>
      <c r="JM253" s="100"/>
      <c r="JN253" s="100"/>
      <c r="JO253" s="100"/>
      <c r="JP253" s="100"/>
      <c r="JQ253" s="100"/>
      <c r="JR253" s="100"/>
      <c r="JS253" s="100"/>
      <c r="JT253" s="100"/>
      <c r="JU253" s="100"/>
      <c r="JV253" s="100"/>
      <c r="JW253" s="100"/>
      <c r="JX253" s="100"/>
      <c r="JY253" s="100"/>
      <c r="JZ253" s="100"/>
      <c r="KA253" s="100"/>
      <c r="KB253" s="100"/>
      <c r="KC253" s="100"/>
      <c r="KD253" s="100"/>
      <c r="KE253" s="100"/>
      <c r="KF253" s="100"/>
      <c r="KG253" s="100"/>
      <c r="KH253" s="100"/>
      <c r="KI253" s="100"/>
      <c r="KJ253" s="100"/>
      <c r="KK253" s="100"/>
      <c r="KL253" s="100"/>
      <c r="KM253" s="100"/>
      <c r="KN253" s="100"/>
      <c r="KO253" s="100"/>
      <c r="KP253" s="100"/>
      <c r="KQ253" s="100"/>
      <c r="KR253" s="100"/>
      <c r="KS253" s="100"/>
      <c r="KT253" s="100"/>
      <c r="KU253" s="100"/>
      <c r="KV253" s="100"/>
      <c r="KW253" s="100"/>
      <c r="KX253" s="100"/>
      <c r="KY253" s="100"/>
      <c r="KZ253" s="100"/>
      <c r="LA253" s="100"/>
      <c r="LB253" s="100"/>
      <c r="LC253" s="100"/>
      <c r="LD253" s="100"/>
      <c r="LE253" s="100"/>
      <c r="LF253" s="100"/>
      <c r="LG253" s="100"/>
      <c r="LH253" s="100"/>
      <c r="LI253" s="100"/>
      <c r="LJ253" s="100"/>
      <c r="LK253" s="100"/>
      <c r="LL253" s="100"/>
      <c r="LM253" s="100"/>
      <c r="LN253" s="100"/>
      <c r="LO253" s="100"/>
      <c r="LP253" s="100"/>
      <c r="LQ253" s="100"/>
      <c r="LR253" s="100"/>
      <c r="LS253" s="100"/>
      <c r="LT253" s="100"/>
      <c r="LU253" s="100"/>
      <c r="LV253" s="100"/>
      <c r="LW253" s="100"/>
      <c r="LX253" s="100"/>
      <c r="LY253" s="100"/>
      <c r="LZ253" s="100"/>
      <c r="MA253" s="100"/>
      <c r="MB253" s="100"/>
      <c r="MC253" s="100"/>
      <c r="MD253" s="100"/>
      <c r="ME253" s="100"/>
      <c r="MF253" s="100"/>
      <c r="MG253" s="100"/>
      <c r="MH253" s="100"/>
      <c r="MI253" s="100"/>
      <c r="MJ253" s="100"/>
      <c r="MK253" s="100"/>
      <c r="ML253" s="100"/>
      <c r="MM253" s="100"/>
      <c r="MN253" s="100"/>
      <c r="MO253" s="100"/>
      <c r="MP253" s="100"/>
      <c r="MQ253" s="100"/>
      <c r="MR253" s="100"/>
      <c r="MS253" s="100"/>
      <c r="MT253" s="100"/>
      <c r="MU253" s="100"/>
      <c r="MV253" s="100"/>
      <c r="MW253" s="100"/>
      <c r="MX253" s="100"/>
      <c r="MY253" s="100"/>
      <c r="MZ253" s="100"/>
      <c r="NA253" s="100"/>
      <c r="NB253" s="100"/>
      <c r="NC253" s="100"/>
      <c r="ND253" s="100"/>
      <c r="NE253" s="100"/>
      <c r="NF253" s="100"/>
      <c r="NG253" s="100"/>
      <c r="NH253" s="100"/>
      <c r="NI253" s="100"/>
      <c r="NJ253" s="100"/>
      <c r="NK253" s="100"/>
      <c r="NL253" s="100"/>
      <c r="NM253" s="100"/>
      <c r="NN253" s="100"/>
      <c r="NO253" s="100"/>
      <c r="NP253" s="100"/>
      <c r="NQ253" s="100"/>
      <c r="NR253" s="100"/>
      <c r="NS253" s="100"/>
      <c r="NT253" s="100"/>
      <c r="NU253" s="100"/>
      <c r="NV253" s="100"/>
      <c r="NW253" s="100"/>
      <c r="NX253" s="100"/>
      <c r="NY253" s="100"/>
      <c r="NZ253" s="100"/>
      <c r="OA253" s="100"/>
      <c r="OB253" s="100"/>
      <c r="OC253" s="100"/>
      <c r="OD253" s="100"/>
      <c r="OE253" s="100"/>
      <c r="OF253" s="100"/>
      <c r="OG253" s="100"/>
      <c r="OH253" s="100"/>
      <c r="OI253" s="100"/>
      <c r="OJ253" s="100"/>
      <c r="OK253" s="100"/>
      <c r="OL253" s="100"/>
      <c r="OM253" s="100"/>
      <c r="ON253" s="100"/>
      <c r="OO253" s="100"/>
      <c r="OP253" s="100"/>
      <c r="OQ253" s="100"/>
      <c r="OR253" s="100"/>
      <c r="OS253" s="100"/>
      <c r="OT253" s="100"/>
      <c r="OU253" s="100"/>
      <c r="OV253" s="100"/>
      <c r="OW253" s="100"/>
      <c r="OX253" s="100"/>
      <c r="OY253" s="100"/>
      <c r="OZ253" s="100"/>
      <c r="PA253" s="100"/>
      <c r="PB253" s="100"/>
      <c r="PC253" s="100"/>
      <c r="PD253" s="100"/>
      <c r="PE253" s="100"/>
      <c r="PF253" s="100"/>
      <c r="PG253" s="100"/>
      <c r="PH253" s="100"/>
      <c r="PI253" s="100"/>
      <c r="PJ253" s="100"/>
      <c r="PK253" s="100"/>
      <c r="PL253" s="100"/>
      <c r="PM253" s="100"/>
      <c r="PN253" s="100"/>
      <c r="PO253" s="100"/>
      <c r="PP253" s="100"/>
      <c r="PQ253" s="100"/>
      <c r="PR253" s="100"/>
      <c r="PS253" s="100"/>
      <c r="PT253" s="100"/>
      <c r="PU253" s="100"/>
      <c r="PV253" s="100"/>
      <c r="PW253" s="100"/>
      <c r="PX253" s="100"/>
      <c r="PY253" s="100"/>
      <c r="PZ253" s="100"/>
      <c r="QA253" s="100"/>
      <c r="QB253" s="100"/>
      <c r="QC253" s="100"/>
      <c r="QD253" s="100"/>
      <c r="QE253" s="100"/>
      <c r="QF253" s="100"/>
      <c r="QG253" s="100"/>
      <c r="QH253" s="100"/>
      <c r="QI253" s="100"/>
      <c r="QJ253" s="100"/>
      <c r="QK253" s="100"/>
      <c r="QL253" s="100"/>
      <c r="QM253" s="100"/>
      <c r="QN253" s="100"/>
      <c r="QO253" s="100"/>
      <c r="QP253" s="100"/>
      <c r="QQ253" s="100"/>
      <c r="QR253" s="100"/>
      <c r="QS253" s="100"/>
      <c r="QT253" s="100"/>
      <c r="QU253" s="100"/>
      <c r="QV253" s="100"/>
      <c r="QW253" s="100"/>
      <c r="QX253" s="100"/>
      <c r="QY253" s="100"/>
      <c r="QZ253" s="100"/>
      <c r="RA253" s="100"/>
      <c r="RB253" s="100"/>
      <c r="RC253" s="100"/>
      <c r="RD253" s="100"/>
      <c r="RE253" s="100"/>
      <c r="RF253" s="100"/>
      <c r="RG253" s="100"/>
      <c r="RH253" s="100"/>
      <c r="RI253" s="100"/>
      <c r="RJ253" s="100"/>
      <c r="RK253" s="100"/>
      <c r="RL253" s="100"/>
      <c r="RM253" s="100"/>
      <c r="RN253" s="100"/>
      <c r="RO253" s="100"/>
      <c r="RP253" s="100"/>
      <c r="RQ253" s="100"/>
      <c r="RR253" s="100"/>
      <c r="RS253" s="100"/>
      <c r="RT253" s="100"/>
      <c r="RU253" s="100"/>
      <c r="RV253" s="100"/>
      <c r="RW253" s="100"/>
      <c r="RX253" s="100"/>
      <c r="RY253" s="100"/>
      <c r="RZ253" s="100"/>
      <c r="SA253" s="100"/>
      <c r="SB253" s="100"/>
      <c r="SC253" s="100"/>
      <c r="SD253" s="100"/>
      <c r="SE253" s="100"/>
      <c r="SF253" s="100"/>
      <c r="SG253" s="100"/>
      <c r="SH253" s="100"/>
      <c r="SI253" s="100"/>
      <c r="SJ253" s="100"/>
      <c r="SK253" s="100"/>
      <c r="SL253" s="100"/>
      <c r="SM253" s="100"/>
      <c r="SN253" s="100"/>
      <c r="SO253" s="100"/>
      <c r="SP253" s="100"/>
      <c r="SQ253" s="100"/>
      <c r="SR253" s="100"/>
      <c r="SS253" s="100"/>
      <c r="ST253" s="100"/>
      <c r="SU253" s="100"/>
      <c r="SV253" s="100"/>
      <c r="SW253" s="100"/>
      <c r="SX253" s="100"/>
      <c r="SY253" s="100"/>
      <c r="SZ253" s="100"/>
      <c r="TA253" s="100"/>
      <c r="TB253" s="100"/>
      <c r="TC253" s="100"/>
      <c r="TD253" s="100"/>
      <c r="TE253" s="100"/>
      <c r="TF253" s="100"/>
      <c r="TG253" s="100"/>
      <c r="TH253" s="100"/>
      <c r="TI253" s="100"/>
      <c r="TJ253" s="100"/>
      <c r="TK253" s="100"/>
      <c r="TL253" s="100"/>
      <c r="TM253" s="100"/>
      <c r="TN253" s="100"/>
      <c r="TO253" s="100"/>
      <c r="TP253" s="100"/>
      <c r="TQ253" s="100"/>
      <c r="TR253" s="100"/>
      <c r="TS253" s="100"/>
      <c r="TT253" s="100"/>
      <c r="TU253" s="100"/>
      <c r="TV253" s="100"/>
      <c r="TW253" s="100"/>
      <c r="TX253" s="100"/>
      <c r="TY253" s="100"/>
      <c r="TZ253" s="100"/>
      <c r="UA253" s="100"/>
      <c r="UB253" s="100"/>
      <c r="UC253" s="100"/>
      <c r="UD253" s="100"/>
      <c r="UE253" s="100"/>
      <c r="UF253" s="100"/>
      <c r="UG253" s="100"/>
      <c r="UH253" s="100"/>
      <c r="UI253" s="100"/>
      <c r="UJ253" s="100"/>
      <c r="UK253" s="100"/>
      <c r="UL253" s="100"/>
      <c r="UM253" s="100"/>
      <c r="UN253" s="100"/>
      <c r="UO253" s="100"/>
      <c r="UP253" s="100"/>
      <c r="UQ253" s="100"/>
      <c r="UR253" s="100"/>
      <c r="US253" s="100"/>
      <c r="UT253" s="100"/>
      <c r="UU253" s="100"/>
      <c r="UV253" s="100"/>
      <c r="UW253" s="100"/>
      <c r="UX253" s="100"/>
      <c r="UY253" s="100"/>
      <c r="UZ253" s="100"/>
      <c r="VA253" s="100"/>
      <c r="VB253" s="100"/>
      <c r="VC253" s="100"/>
      <c r="VD253" s="100"/>
      <c r="VE253" s="100"/>
      <c r="VF253" s="100"/>
      <c r="VG253" s="100"/>
      <c r="VH253" s="100"/>
      <c r="VI253" s="100"/>
      <c r="VJ253" s="100"/>
      <c r="VK253" s="100"/>
      <c r="VL253" s="100"/>
      <c r="VM253" s="100"/>
      <c r="VN253" s="100"/>
      <c r="VO253" s="100"/>
      <c r="VP253" s="100"/>
      <c r="VQ253" s="100"/>
      <c r="VR253" s="100"/>
      <c r="VS253" s="100"/>
      <c r="VT253" s="100"/>
      <c r="VU253" s="100"/>
      <c r="VV253" s="100"/>
      <c r="VW253" s="100"/>
      <c r="VX253" s="100"/>
      <c r="VY253" s="100"/>
      <c r="VZ253" s="100"/>
      <c r="WA253" s="100"/>
      <c r="WB253" s="100"/>
      <c r="WC253" s="100"/>
      <c r="WD253" s="100"/>
      <c r="WE253" s="100"/>
      <c r="WF253" s="100"/>
      <c r="WG253" s="100"/>
      <c r="WH253" s="100"/>
      <c r="WI253" s="100"/>
      <c r="WJ253" s="100"/>
      <c r="WK253" s="100"/>
      <c r="WL253" s="100"/>
      <c r="WM253" s="100"/>
      <c r="WN253" s="100"/>
      <c r="WO253" s="100"/>
      <c r="WP253" s="100"/>
      <c r="WQ253" s="100"/>
      <c r="WR253" s="100"/>
      <c r="WS253" s="100"/>
      <c r="WT253" s="100"/>
      <c r="WU253" s="100"/>
      <c r="WV253" s="100"/>
      <c r="WW253" s="100"/>
      <c r="WX253" s="100"/>
      <c r="WY253" s="100"/>
      <c r="WZ253" s="100"/>
      <c r="XA253" s="100"/>
      <c r="XB253" s="100"/>
      <c r="XC253" s="100"/>
      <c r="XD253" s="100"/>
      <c r="XE253" s="100"/>
      <c r="XF253" s="100"/>
      <c r="XG253" s="100"/>
      <c r="XH253" s="100"/>
      <c r="XI253" s="100"/>
      <c r="XJ253" s="100"/>
      <c r="XK253" s="100"/>
      <c r="XL253" s="100"/>
      <c r="XM253" s="100"/>
      <c r="XN253" s="100"/>
      <c r="XO253" s="100"/>
      <c r="XP253" s="100"/>
      <c r="XQ253" s="100"/>
      <c r="XR253" s="100"/>
      <c r="XS253" s="100"/>
      <c r="XT253" s="100"/>
      <c r="XU253" s="100"/>
      <c r="XV253" s="100"/>
      <c r="XW253" s="100"/>
      <c r="XX253" s="100"/>
      <c r="XY253" s="100"/>
      <c r="XZ253" s="100"/>
      <c r="YA253" s="100"/>
      <c r="YB253" s="100"/>
      <c r="YC253" s="100"/>
      <c r="YD253" s="100"/>
      <c r="YE253" s="100"/>
      <c r="YF253" s="100"/>
      <c r="YG253" s="100"/>
      <c r="YH253" s="100"/>
      <c r="YI253" s="100"/>
      <c r="YJ253" s="100"/>
      <c r="YK253" s="100"/>
      <c r="YL253" s="100"/>
      <c r="YM253" s="100"/>
      <c r="YN253" s="100"/>
      <c r="YO253" s="100"/>
      <c r="YP253" s="100"/>
      <c r="YQ253" s="100"/>
      <c r="YR253" s="100"/>
      <c r="YS253" s="100"/>
      <c r="YT253" s="100"/>
      <c r="YU253" s="100"/>
      <c r="YV253" s="100"/>
      <c r="YW253" s="100"/>
      <c r="YX253" s="100"/>
      <c r="YY253" s="100"/>
      <c r="YZ253" s="100"/>
      <c r="ZA253" s="100"/>
      <c r="ZB253" s="100"/>
      <c r="ZC253" s="100"/>
      <c r="ZD253" s="100"/>
      <c r="ZE253" s="100"/>
      <c r="ZF253" s="100"/>
      <c r="ZG253" s="100"/>
      <c r="ZH253" s="100"/>
      <c r="ZI253" s="100"/>
      <c r="ZJ253" s="100"/>
      <c r="ZK253" s="100"/>
      <c r="ZL253" s="100"/>
      <c r="ZM253" s="100"/>
      <c r="ZN253" s="100"/>
      <c r="ZO253" s="100"/>
      <c r="ZP253" s="100"/>
      <c r="ZQ253" s="100"/>
      <c r="ZR253" s="100"/>
      <c r="ZS253" s="100"/>
      <c r="ZT253" s="100"/>
      <c r="ZU253" s="100"/>
      <c r="ZV253" s="100"/>
      <c r="ZW253" s="100"/>
      <c r="ZX253" s="100"/>
      <c r="ZY253" s="100"/>
      <c r="ZZ253" s="100"/>
      <c r="AAA253" s="100"/>
      <c r="AAB253" s="100"/>
      <c r="AAC253" s="100"/>
      <c r="AAD253" s="100"/>
      <c r="AAE253" s="100"/>
      <c r="AAF253" s="100"/>
      <c r="AAG253" s="100"/>
      <c r="AAH253" s="100"/>
      <c r="AAI253" s="100"/>
      <c r="AAJ253" s="100"/>
      <c r="AAK253" s="100"/>
      <c r="AAL253" s="100"/>
      <c r="AAM253" s="100"/>
      <c r="AAN253" s="100"/>
      <c r="AAO253" s="100"/>
      <c r="AAP253" s="100"/>
      <c r="AAQ253" s="100"/>
      <c r="AAR253" s="100"/>
      <c r="AAS253" s="100"/>
      <c r="AAT253" s="100"/>
      <c r="AAU253" s="100"/>
      <c r="AAV253" s="100"/>
      <c r="AAW253" s="100"/>
      <c r="AAX253" s="100"/>
      <c r="AAY253" s="100"/>
      <c r="AAZ253" s="100"/>
      <c r="ABA253" s="100"/>
      <c r="ABB253" s="100"/>
      <c r="ABC253" s="100"/>
      <c r="ABD253" s="100"/>
      <c r="ABE253" s="100"/>
      <c r="ABF253" s="100"/>
      <c r="ABG253" s="100"/>
      <c r="ABH253" s="100"/>
      <c r="ABI253" s="100"/>
      <c r="ABJ253" s="100"/>
      <c r="ABK253" s="100"/>
      <c r="ABL253" s="100"/>
      <c r="ABM253" s="100"/>
      <c r="ABN253" s="100"/>
      <c r="ABO253" s="100"/>
      <c r="ABP253" s="100"/>
      <c r="ABQ253" s="100"/>
      <c r="ABR253" s="100"/>
      <c r="ABS253" s="100"/>
      <c r="ABT253" s="100"/>
      <c r="ABU253" s="100"/>
      <c r="ABV253" s="100"/>
      <c r="ABW253" s="100"/>
      <c r="ABX253" s="100"/>
      <c r="ABY253" s="100"/>
      <c r="ABZ253" s="100"/>
      <c r="ACA253" s="100"/>
      <c r="ACB253" s="100"/>
      <c r="ACC253" s="100"/>
      <c r="ACD253" s="100"/>
      <c r="ACE253" s="100"/>
      <c r="ACF253" s="100"/>
      <c r="ACG253" s="100"/>
      <c r="ACH253" s="100"/>
      <c r="ACI253" s="100"/>
      <c r="ACJ253" s="100"/>
      <c r="ACK253" s="100"/>
      <c r="ACL253" s="100"/>
      <c r="ACM253" s="100"/>
      <c r="ACN253" s="100"/>
      <c r="ACO253" s="100"/>
      <c r="ACP253" s="100"/>
      <c r="ACQ253" s="100"/>
      <c r="ACR253" s="100"/>
      <c r="ACS253" s="100"/>
      <c r="ACT253" s="100"/>
      <c r="ACU253" s="100"/>
      <c r="ACV253" s="100"/>
      <c r="ACW253" s="100"/>
      <c r="ACX253" s="100"/>
      <c r="ACY253" s="100"/>
      <c r="ACZ253" s="100"/>
      <c r="ADA253" s="100"/>
    </row>
    <row r="254" spans="1:781" s="76" customFormat="1" ht="15.6" x14ac:dyDescent="0.3">
      <c r="A254" s="40">
        <v>3</v>
      </c>
      <c r="B254" s="21" t="s">
        <v>766</v>
      </c>
      <c r="C254" s="22" t="s">
        <v>65</v>
      </c>
      <c r="D254" s="23"/>
      <c r="E254" s="23"/>
      <c r="F254" s="23"/>
      <c r="G254" s="74"/>
      <c r="H254" s="23">
        <v>1</v>
      </c>
      <c r="I254" s="23" t="s">
        <v>71</v>
      </c>
      <c r="J254" s="23" t="s">
        <v>235</v>
      </c>
      <c r="K254" s="25">
        <v>1981</v>
      </c>
      <c r="L254" s="83">
        <v>29677</v>
      </c>
      <c r="M254" s="27"/>
      <c r="N254" s="28"/>
      <c r="O254" s="28"/>
      <c r="P254" s="29" t="s">
        <v>593</v>
      </c>
      <c r="Q254" s="30" t="s">
        <v>767</v>
      </c>
      <c r="R254" s="97" t="s">
        <v>418</v>
      </c>
      <c r="S254" s="32" t="str">
        <f t="shared" si="53"/>
        <v>Au</v>
      </c>
      <c r="T254" s="98">
        <v>8.6999999999999994E-2</v>
      </c>
      <c r="U254" s="98"/>
      <c r="V254" s="98"/>
      <c r="W254" s="98"/>
      <c r="X254" s="98">
        <v>1936</v>
      </c>
      <c r="Y254" s="98"/>
      <c r="Z254" s="98" t="s">
        <v>768</v>
      </c>
      <c r="AA254" s="99"/>
      <c r="AB254" s="34">
        <f t="shared" si="52"/>
        <v>0</v>
      </c>
      <c r="AC254" s="34">
        <f t="shared" si="54"/>
        <v>0</v>
      </c>
      <c r="AD254" s="34">
        <f t="shared" si="55"/>
        <v>0</v>
      </c>
      <c r="AE254" s="34">
        <f t="shared" si="60"/>
        <v>0</v>
      </c>
      <c r="AF254" s="35"/>
      <c r="AG254" s="35">
        <f t="shared" si="57"/>
        <v>0</v>
      </c>
      <c r="AH254" s="35">
        <f t="shared" si="58"/>
        <v>0</v>
      </c>
      <c r="AI254" s="35">
        <f t="shared" si="59"/>
        <v>0</v>
      </c>
      <c r="AK254" s="100"/>
      <c r="AL254" s="100"/>
      <c r="AM254" s="100"/>
      <c r="AN254" s="100"/>
      <c r="AO254" s="100"/>
      <c r="AP254" s="100"/>
      <c r="AQ254" s="100"/>
      <c r="AR254" s="100"/>
      <c r="AS254" s="100"/>
      <c r="AT254" s="100"/>
      <c r="AU254" s="100"/>
      <c r="AV254" s="100"/>
      <c r="AW254" s="100"/>
      <c r="AX254" s="100"/>
      <c r="AY254" s="100"/>
      <c r="AZ254" s="100"/>
      <c r="BA254" s="100"/>
      <c r="BB254" s="100"/>
      <c r="BC254" s="100"/>
      <c r="BD254" s="100"/>
      <c r="BE254" s="100"/>
      <c r="BF254" s="100"/>
      <c r="BG254" s="100"/>
      <c r="BH254" s="100"/>
      <c r="BI254" s="100"/>
      <c r="BJ254" s="100"/>
      <c r="BK254" s="100"/>
      <c r="BL254" s="100"/>
      <c r="BM254" s="100"/>
      <c r="BN254" s="100"/>
      <c r="BO254" s="100"/>
      <c r="BP254" s="100"/>
      <c r="BQ254" s="100"/>
      <c r="BR254" s="100"/>
      <c r="BS254" s="100"/>
      <c r="BT254" s="100"/>
      <c r="BU254" s="100"/>
      <c r="BV254" s="100"/>
      <c r="BW254" s="100"/>
      <c r="BX254" s="100"/>
      <c r="BY254" s="100"/>
      <c r="BZ254" s="100"/>
      <c r="CA254" s="100"/>
      <c r="CB254" s="100"/>
      <c r="CC254" s="100"/>
      <c r="CD254" s="100"/>
      <c r="CE254" s="100"/>
      <c r="CF254" s="100"/>
      <c r="CG254" s="100"/>
      <c r="CH254" s="100"/>
      <c r="CI254" s="100"/>
      <c r="CJ254" s="100"/>
      <c r="CK254" s="100"/>
      <c r="CL254" s="100"/>
      <c r="CM254" s="100"/>
      <c r="CN254" s="100"/>
      <c r="CO254" s="100"/>
      <c r="CP254" s="100"/>
      <c r="CQ254" s="100"/>
      <c r="CR254" s="100"/>
      <c r="CS254" s="100"/>
      <c r="CT254" s="100"/>
      <c r="CU254" s="100"/>
      <c r="CV254" s="100"/>
      <c r="CW254" s="100"/>
      <c r="CX254" s="100"/>
      <c r="CY254" s="100"/>
      <c r="CZ254" s="100"/>
      <c r="DA254" s="100"/>
      <c r="DB254" s="100"/>
      <c r="DC254" s="100"/>
      <c r="DD254" s="100"/>
      <c r="DE254" s="100"/>
      <c r="DF254" s="100"/>
      <c r="DG254" s="100"/>
      <c r="DH254" s="100"/>
      <c r="DI254" s="100"/>
      <c r="DJ254" s="100"/>
      <c r="DK254" s="100"/>
      <c r="DL254" s="100"/>
      <c r="DM254" s="100"/>
      <c r="DN254" s="100"/>
      <c r="DO254" s="100"/>
      <c r="DP254" s="100"/>
      <c r="DQ254" s="100"/>
      <c r="DR254" s="100"/>
      <c r="DS254" s="100"/>
      <c r="DT254" s="100"/>
      <c r="DU254" s="100"/>
      <c r="DV254" s="100"/>
      <c r="DW254" s="100"/>
      <c r="DX254" s="100"/>
      <c r="DY254" s="100"/>
      <c r="DZ254" s="100"/>
      <c r="EA254" s="100"/>
      <c r="EB254" s="100"/>
      <c r="EC254" s="100"/>
      <c r="ED254" s="100"/>
      <c r="EE254" s="100"/>
      <c r="EF254" s="100"/>
      <c r="EG254" s="100"/>
      <c r="EH254" s="100"/>
      <c r="EI254" s="100"/>
      <c r="EJ254" s="100"/>
      <c r="EK254" s="100"/>
      <c r="EL254" s="100"/>
      <c r="EM254" s="100"/>
      <c r="EN254" s="100"/>
      <c r="EO254" s="100"/>
      <c r="EP254" s="100"/>
      <c r="EQ254" s="100"/>
      <c r="ER254" s="100"/>
      <c r="ES254" s="100"/>
      <c r="ET254" s="100"/>
      <c r="EU254" s="100"/>
      <c r="EV254" s="100"/>
      <c r="EW254" s="100"/>
      <c r="EX254" s="100"/>
      <c r="EY254" s="100"/>
      <c r="EZ254" s="100"/>
      <c r="FA254" s="100"/>
      <c r="FB254" s="100"/>
      <c r="FC254" s="100"/>
      <c r="FD254" s="100"/>
      <c r="FE254" s="100"/>
      <c r="FF254" s="100"/>
      <c r="FG254" s="100"/>
      <c r="FH254" s="100"/>
      <c r="FI254" s="100"/>
      <c r="FJ254" s="100"/>
      <c r="FK254" s="100"/>
      <c r="FL254" s="100"/>
      <c r="FM254" s="100"/>
      <c r="FN254" s="100"/>
      <c r="FO254" s="100"/>
      <c r="FP254" s="100"/>
      <c r="FQ254" s="100"/>
      <c r="FR254" s="100"/>
      <c r="FS254" s="100"/>
      <c r="FT254" s="100"/>
      <c r="FU254" s="100"/>
      <c r="FV254" s="100"/>
      <c r="FW254" s="100"/>
      <c r="FX254" s="100"/>
      <c r="FY254" s="100"/>
      <c r="FZ254" s="100"/>
      <c r="GA254" s="100"/>
      <c r="GB254" s="100"/>
      <c r="GC254" s="100"/>
      <c r="GD254" s="100"/>
      <c r="GE254" s="100"/>
      <c r="GF254" s="100"/>
      <c r="GG254" s="100"/>
      <c r="GH254" s="100"/>
      <c r="GI254" s="100"/>
      <c r="GJ254" s="100"/>
      <c r="GK254" s="100"/>
      <c r="GL254" s="100"/>
      <c r="GM254" s="100"/>
      <c r="GN254" s="100"/>
      <c r="GO254" s="100"/>
      <c r="GP254" s="100"/>
      <c r="GQ254" s="100"/>
      <c r="GR254" s="100"/>
      <c r="GS254" s="100"/>
      <c r="GT254" s="100"/>
      <c r="GU254" s="100"/>
      <c r="GV254" s="100"/>
      <c r="GW254" s="100"/>
      <c r="GX254" s="100"/>
      <c r="GY254" s="100"/>
      <c r="GZ254" s="100"/>
      <c r="HA254" s="100"/>
      <c r="HB254" s="100"/>
      <c r="HC254" s="100"/>
      <c r="HD254" s="100"/>
      <c r="HE254" s="100"/>
      <c r="HF254" s="100"/>
      <c r="HG254" s="100"/>
      <c r="HH254" s="100"/>
      <c r="HI254" s="100"/>
      <c r="HJ254" s="100"/>
      <c r="HK254" s="100"/>
      <c r="HL254" s="100"/>
      <c r="HM254" s="100"/>
      <c r="HN254" s="100"/>
      <c r="HO254" s="100"/>
      <c r="HP254" s="100"/>
      <c r="HQ254" s="100"/>
      <c r="HR254" s="100"/>
      <c r="HS254" s="100"/>
      <c r="HT254" s="100"/>
      <c r="HU254" s="100"/>
      <c r="HV254" s="100"/>
      <c r="HW254" s="100"/>
      <c r="HX254" s="100"/>
      <c r="HY254" s="100"/>
      <c r="HZ254" s="100"/>
      <c r="IA254" s="100"/>
      <c r="IB254" s="100"/>
      <c r="IC254" s="100"/>
      <c r="ID254" s="100"/>
      <c r="IE254" s="100"/>
      <c r="IF254" s="100"/>
      <c r="IG254" s="100"/>
      <c r="IH254" s="100"/>
      <c r="II254" s="100"/>
      <c r="IJ254" s="100"/>
      <c r="IK254" s="100"/>
      <c r="IL254" s="100"/>
      <c r="IM254" s="100"/>
      <c r="IN254" s="100"/>
      <c r="IO254" s="100"/>
      <c r="IP254" s="100"/>
      <c r="IQ254" s="100"/>
      <c r="IR254" s="100"/>
      <c r="IS254" s="100"/>
      <c r="IT254" s="100"/>
      <c r="IU254" s="100"/>
      <c r="IV254" s="100"/>
      <c r="IW254" s="100"/>
      <c r="IX254" s="100"/>
      <c r="IY254" s="100"/>
      <c r="IZ254" s="100"/>
      <c r="JA254" s="100"/>
      <c r="JB254" s="100"/>
      <c r="JC254" s="100"/>
      <c r="JD254" s="100"/>
      <c r="JE254" s="100"/>
      <c r="JF254" s="100"/>
      <c r="JG254" s="100"/>
      <c r="JH254" s="100"/>
      <c r="JI254" s="100"/>
      <c r="JJ254" s="100"/>
      <c r="JK254" s="100"/>
      <c r="JL254" s="100"/>
      <c r="JM254" s="100"/>
      <c r="JN254" s="100"/>
      <c r="JO254" s="100"/>
      <c r="JP254" s="100"/>
      <c r="JQ254" s="100"/>
      <c r="JR254" s="100"/>
      <c r="JS254" s="100"/>
      <c r="JT254" s="100"/>
      <c r="JU254" s="100"/>
      <c r="JV254" s="100"/>
      <c r="JW254" s="100"/>
      <c r="JX254" s="100"/>
      <c r="JY254" s="100"/>
      <c r="JZ254" s="100"/>
      <c r="KA254" s="100"/>
      <c r="KB254" s="100"/>
      <c r="KC254" s="100"/>
      <c r="KD254" s="100"/>
      <c r="KE254" s="100"/>
      <c r="KF254" s="100"/>
      <c r="KG254" s="100"/>
      <c r="KH254" s="100"/>
      <c r="KI254" s="100"/>
      <c r="KJ254" s="100"/>
      <c r="KK254" s="100"/>
      <c r="KL254" s="100"/>
      <c r="KM254" s="100"/>
      <c r="KN254" s="100"/>
      <c r="KO254" s="100"/>
      <c r="KP254" s="100"/>
      <c r="KQ254" s="100"/>
      <c r="KR254" s="100"/>
      <c r="KS254" s="100"/>
      <c r="KT254" s="100"/>
      <c r="KU254" s="100"/>
      <c r="KV254" s="100"/>
      <c r="KW254" s="100"/>
      <c r="KX254" s="100"/>
      <c r="KY254" s="100"/>
      <c r="KZ254" s="100"/>
      <c r="LA254" s="100"/>
      <c r="LB254" s="100"/>
      <c r="LC254" s="100"/>
      <c r="LD254" s="100"/>
      <c r="LE254" s="100"/>
      <c r="LF254" s="100"/>
      <c r="LG254" s="100"/>
      <c r="LH254" s="100"/>
      <c r="LI254" s="100"/>
      <c r="LJ254" s="100"/>
      <c r="LK254" s="100"/>
      <c r="LL254" s="100"/>
      <c r="LM254" s="100"/>
      <c r="LN254" s="100"/>
      <c r="LO254" s="100"/>
      <c r="LP254" s="100"/>
      <c r="LQ254" s="100"/>
      <c r="LR254" s="100"/>
      <c r="LS254" s="100"/>
      <c r="LT254" s="100"/>
      <c r="LU254" s="100"/>
      <c r="LV254" s="100"/>
      <c r="LW254" s="100"/>
      <c r="LX254" s="100"/>
      <c r="LY254" s="100"/>
      <c r="LZ254" s="100"/>
      <c r="MA254" s="100"/>
      <c r="MB254" s="100"/>
      <c r="MC254" s="100"/>
      <c r="MD254" s="100"/>
      <c r="ME254" s="100"/>
      <c r="MF254" s="100"/>
      <c r="MG254" s="100"/>
      <c r="MH254" s="100"/>
      <c r="MI254" s="100"/>
      <c r="MJ254" s="100"/>
      <c r="MK254" s="100"/>
      <c r="ML254" s="100"/>
      <c r="MM254" s="100"/>
      <c r="MN254" s="100"/>
      <c r="MO254" s="100"/>
      <c r="MP254" s="100"/>
      <c r="MQ254" s="100"/>
      <c r="MR254" s="100"/>
      <c r="MS254" s="100"/>
      <c r="MT254" s="100"/>
      <c r="MU254" s="100"/>
      <c r="MV254" s="100"/>
      <c r="MW254" s="100"/>
      <c r="MX254" s="100"/>
      <c r="MY254" s="100"/>
      <c r="MZ254" s="100"/>
      <c r="NA254" s="100"/>
      <c r="NB254" s="100"/>
      <c r="NC254" s="100"/>
      <c r="ND254" s="100"/>
      <c r="NE254" s="100"/>
      <c r="NF254" s="100"/>
      <c r="NG254" s="100"/>
      <c r="NH254" s="100"/>
      <c r="NI254" s="100"/>
      <c r="NJ254" s="100"/>
      <c r="NK254" s="100"/>
      <c r="NL254" s="100"/>
      <c r="NM254" s="100"/>
      <c r="NN254" s="100"/>
      <c r="NO254" s="100"/>
      <c r="NP254" s="100"/>
      <c r="NQ254" s="100"/>
      <c r="NR254" s="100"/>
      <c r="NS254" s="100"/>
      <c r="NT254" s="100"/>
      <c r="NU254" s="100"/>
      <c r="NV254" s="100"/>
      <c r="NW254" s="100"/>
      <c r="NX254" s="100"/>
      <c r="NY254" s="100"/>
      <c r="NZ254" s="100"/>
      <c r="OA254" s="100"/>
      <c r="OB254" s="100"/>
      <c r="OC254" s="100"/>
      <c r="OD254" s="100"/>
      <c r="OE254" s="100"/>
      <c r="OF254" s="100"/>
      <c r="OG254" s="100"/>
      <c r="OH254" s="100"/>
      <c r="OI254" s="100"/>
      <c r="OJ254" s="100"/>
      <c r="OK254" s="100"/>
      <c r="OL254" s="100"/>
      <c r="OM254" s="100"/>
      <c r="ON254" s="100"/>
      <c r="OO254" s="100"/>
      <c r="OP254" s="100"/>
      <c r="OQ254" s="100"/>
      <c r="OR254" s="100"/>
      <c r="OS254" s="100"/>
      <c r="OT254" s="100"/>
      <c r="OU254" s="100"/>
      <c r="OV254" s="100"/>
      <c r="OW254" s="100"/>
      <c r="OX254" s="100"/>
      <c r="OY254" s="100"/>
      <c r="OZ254" s="100"/>
      <c r="PA254" s="100"/>
      <c r="PB254" s="100"/>
      <c r="PC254" s="100"/>
      <c r="PD254" s="100"/>
      <c r="PE254" s="100"/>
      <c r="PF254" s="100"/>
      <c r="PG254" s="100"/>
      <c r="PH254" s="100"/>
      <c r="PI254" s="100"/>
      <c r="PJ254" s="100"/>
      <c r="PK254" s="100"/>
      <c r="PL254" s="100"/>
      <c r="PM254" s="100"/>
      <c r="PN254" s="100"/>
      <c r="PO254" s="100"/>
      <c r="PP254" s="100"/>
      <c r="PQ254" s="100"/>
      <c r="PR254" s="100"/>
      <c r="PS254" s="100"/>
      <c r="PT254" s="100"/>
      <c r="PU254" s="100"/>
      <c r="PV254" s="100"/>
      <c r="PW254" s="100"/>
      <c r="PX254" s="100"/>
      <c r="PY254" s="100"/>
      <c r="PZ254" s="100"/>
      <c r="QA254" s="100"/>
      <c r="QB254" s="100"/>
      <c r="QC254" s="100"/>
      <c r="QD254" s="100"/>
      <c r="QE254" s="100"/>
      <c r="QF254" s="100"/>
      <c r="QG254" s="100"/>
      <c r="QH254" s="100"/>
      <c r="QI254" s="100"/>
      <c r="QJ254" s="100"/>
      <c r="QK254" s="100"/>
      <c r="QL254" s="100"/>
      <c r="QM254" s="100"/>
      <c r="QN254" s="100"/>
      <c r="QO254" s="100"/>
      <c r="QP254" s="100"/>
      <c r="QQ254" s="100"/>
      <c r="QR254" s="100"/>
      <c r="QS254" s="100"/>
      <c r="QT254" s="100"/>
      <c r="QU254" s="100"/>
      <c r="QV254" s="100"/>
      <c r="QW254" s="100"/>
      <c r="QX254" s="100"/>
      <c r="QY254" s="100"/>
      <c r="QZ254" s="100"/>
      <c r="RA254" s="100"/>
      <c r="RB254" s="100"/>
      <c r="RC254" s="100"/>
      <c r="RD254" s="100"/>
      <c r="RE254" s="100"/>
      <c r="RF254" s="100"/>
      <c r="RG254" s="100"/>
      <c r="RH254" s="100"/>
      <c r="RI254" s="100"/>
      <c r="RJ254" s="100"/>
      <c r="RK254" s="100"/>
      <c r="RL254" s="100"/>
      <c r="RM254" s="100"/>
      <c r="RN254" s="100"/>
      <c r="RO254" s="100"/>
      <c r="RP254" s="100"/>
      <c r="RQ254" s="100"/>
      <c r="RR254" s="100"/>
      <c r="RS254" s="100"/>
      <c r="RT254" s="100"/>
      <c r="RU254" s="100"/>
      <c r="RV254" s="100"/>
      <c r="RW254" s="100"/>
      <c r="RX254" s="100"/>
      <c r="RY254" s="100"/>
      <c r="RZ254" s="100"/>
      <c r="SA254" s="100"/>
      <c r="SB254" s="100"/>
      <c r="SC254" s="100"/>
      <c r="SD254" s="100"/>
      <c r="SE254" s="100"/>
      <c r="SF254" s="100"/>
      <c r="SG254" s="100"/>
      <c r="SH254" s="100"/>
      <c r="SI254" s="100"/>
      <c r="SJ254" s="100"/>
      <c r="SK254" s="100"/>
      <c r="SL254" s="100"/>
      <c r="SM254" s="100"/>
      <c r="SN254" s="100"/>
      <c r="SO254" s="100"/>
      <c r="SP254" s="100"/>
      <c r="SQ254" s="100"/>
      <c r="SR254" s="100"/>
      <c r="SS254" s="100"/>
      <c r="ST254" s="100"/>
      <c r="SU254" s="100"/>
      <c r="SV254" s="100"/>
      <c r="SW254" s="100"/>
      <c r="SX254" s="100"/>
      <c r="SY254" s="100"/>
      <c r="SZ254" s="100"/>
      <c r="TA254" s="100"/>
      <c r="TB254" s="100"/>
      <c r="TC254" s="100"/>
      <c r="TD254" s="100"/>
      <c r="TE254" s="100"/>
      <c r="TF254" s="100"/>
      <c r="TG254" s="100"/>
      <c r="TH254" s="100"/>
      <c r="TI254" s="100"/>
      <c r="TJ254" s="100"/>
      <c r="TK254" s="100"/>
      <c r="TL254" s="100"/>
      <c r="TM254" s="100"/>
      <c r="TN254" s="100"/>
      <c r="TO254" s="100"/>
      <c r="TP254" s="100"/>
      <c r="TQ254" s="100"/>
      <c r="TR254" s="100"/>
      <c r="TS254" s="100"/>
      <c r="TT254" s="100"/>
      <c r="TU254" s="100"/>
      <c r="TV254" s="100"/>
      <c r="TW254" s="100"/>
      <c r="TX254" s="100"/>
      <c r="TY254" s="100"/>
      <c r="TZ254" s="100"/>
      <c r="UA254" s="100"/>
      <c r="UB254" s="100"/>
      <c r="UC254" s="100"/>
      <c r="UD254" s="100"/>
      <c r="UE254" s="100"/>
      <c r="UF254" s="100"/>
      <c r="UG254" s="100"/>
      <c r="UH254" s="100"/>
      <c r="UI254" s="100"/>
      <c r="UJ254" s="100"/>
      <c r="UK254" s="100"/>
      <c r="UL254" s="100"/>
      <c r="UM254" s="100"/>
      <c r="UN254" s="100"/>
      <c r="UO254" s="100"/>
      <c r="UP254" s="100"/>
      <c r="UQ254" s="100"/>
      <c r="UR254" s="100"/>
      <c r="US254" s="100"/>
      <c r="UT254" s="100"/>
      <c r="UU254" s="100"/>
      <c r="UV254" s="100"/>
      <c r="UW254" s="100"/>
      <c r="UX254" s="100"/>
      <c r="UY254" s="100"/>
      <c r="UZ254" s="100"/>
      <c r="VA254" s="100"/>
      <c r="VB254" s="100"/>
      <c r="VC254" s="100"/>
      <c r="VD254" s="100"/>
      <c r="VE254" s="100"/>
      <c r="VF254" s="100"/>
      <c r="VG254" s="100"/>
      <c r="VH254" s="100"/>
      <c r="VI254" s="100"/>
      <c r="VJ254" s="100"/>
      <c r="VK254" s="100"/>
      <c r="VL254" s="100"/>
      <c r="VM254" s="100"/>
      <c r="VN254" s="100"/>
      <c r="VO254" s="100"/>
      <c r="VP254" s="100"/>
      <c r="VQ254" s="100"/>
      <c r="VR254" s="100"/>
      <c r="VS254" s="100"/>
      <c r="VT254" s="100"/>
      <c r="VU254" s="100"/>
      <c r="VV254" s="100"/>
      <c r="VW254" s="100"/>
      <c r="VX254" s="100"/>
      <c r="VY254" s="100"/>
      <c r="VZ254" s="100"/>
      <c r="WA254" s="100"/>
      <c r="WB254" s="100"/>
      <c r="WC254" s="100"/>
      <c r="WD254" s="100"/>
      <c r="WE254" s="100"/>
      <c r="WF254" s="100"/>
      <c r="WG254" s="100"/>
      <c r="WH254" s="100"/>
      <c r="WI254" s="100"/>
      <c r="WJ254" s="100"/>
      <c r="WK254" s="100"/>
      <c r="WL254" s="100"/>
      <c r="WM254" s="100"/>
      <c r="WN254" s="100"/>
      <c r="WO254" s="100"/>
      <c r="WP254" s="100"/>
      <c r="WQ254" s="100"/>
      <c r="WR254" s="100"/>
      <c r="WS254" s="100"/>
      <c r="WT254" s="100"/>
      <c r="WU254" s="100"/>
      <c r="WV254" s="100"/>
      <c r="WW254" s="100"/>
      <c r="WX254" s="100"/>
      <c r="WY254" s="100"/>
      <c r="WZ254" s="100"/>
      <c r="XA254" s="100"/>
      <c r="XB254" s="100"/>
      <c r="XC254" s="100"/>
      <c r="XD254" s="100"/>
      <c r="XE254" s="100"/>
      <c r="XF254" s="100"/>
      <c r="XG254" s="100"/>
      <c r="XH254" s="100"/>
      <c r="XI254" s="100"/>
      <c r="XJ254" s="100"/>
      <c r="XK254" s="100"/>
      <c r="XL254" s="100"/>
      <c r="XM254" s="100"/>
      <c r="XN254" s="100"/>
      <c r="XO254" s="100"/>
      <c r="XP254" s="100"/>
      <c r="XQ254" s="100"/>
      <c r="XR254" s="100"/>
      <c r="XS254" s="100"/>
      <c r="XT254" s="100"/>
      <c r="XU254" s="100"/>
      <c r="XV254" s="100"/>
      <c r="XW254" s="100"/>
      <c r="XX254" s="100"/>
      <c r="XY254" s="100"/>
      <c r="XZ254" s="100"/>
      <c r="YA254" s="100"/>
      <c r="YB254" s="100"/>
      <c r="YC254" s="100"/>
      <c r="YD254" s="100"/>
      <c r="YE254" s="100"/>
      <c r="YF254" s="100"/>
      <c r="YG254" s="100"/>
      <c r="YH254" s="100"/>
      <c r="YI254" s="100"/>
      <c r="YJ254" s="100"/>
      <c r="YK254" s="100"/>
      <c r="YL254" s="100"/>
      <c r="YM254" s="100"/>
      <c r="YN254" s="100"/>
      <c r="YO254" s="100"/>
      <c r="YP254" s="100"/>
      <c r="YQ254" s="100"/>
      <c r="YR254" s="100"/>
      <c r="YS254" s="100"/>
      <c r="YT254" s="100"/>
      <c r="YU254" s="100"/>
      <c r="YV254" s="100"/>
      <c r="YW254" s="100"/>
      <c r="YX254" s="100"/>
      <c r="YY254" s="100"/>
      <c r="YZ254" s="100"/>
      <c r="ZA254" s="100"/>
      <c r="ZB254" s="100"/>
      <c r="ZC254" s="100"/>
      <c r="ZD254" s="100"/>
      <c r="ZE254" s="100"/>
      <c r="ZF254" s="100"/>
      <c r="ZG254" s="100"/>
      <c r="ZH254" s="100"/>
      <c r="ZI254" s="100"/>
      <c r="ZJ254" s="100"/>
      <c r="ZK254" s="100"/>
      <c r="ZL254" s="100"/>
      <c r="ZM254" s="100"/>
      <c r="ZN254" s="100"/>
      <c r="ZO254" s="100"/>
      <c r="ZP254" s="100"/>
      <c r="ZQ254" s="100"/>
      <c r="ZR254" s="100"/>
      <c r="ZS254" s="100"/>
      <c r="ZT254" s="100"/>
      <c r="ZU254" s="100"/>
      <c r="ZV254" s="100"/>
      <c r="ZW254" s="100"/>
      <c r="ZX254" s="100"/>
      <c r="ZY254" s="100"/>
      <c r="ZZ254" s="100"/>
      <c r="AAA254" s="100"/>
      <c r="AAB254" s="100"/>
      <c r="AAC254" s="100"/>
      <c r="AAD254" s="100"/>
      <c r="AAE254" s="100"/>
      <c r="AAF254" s="100"/>
      <c r="AAG254" s="100"/>
      <c r="AAH254" s="100"/>
      <c r="AAI254" s="100"/>
      <c r="AAJ254" s="100"/>
      <c r="AAK254" s="100"/>
      <c r="AAL254" s="100"/>
      <c r="AAM254" s="100"/>
      <c r="AAN254" s="100"/>
      <c r="AAO254" s="100"/>
      <c r="AAP254" s="100"/>
      <c r="AAQ254" s="100"/>
      <c r="AAR254" s="100"/>
      <c r="AAS254" s="100"/>
      <c r="AAT254" s="100"/>
      <c r="AAU254" s="100"/>
      <c r="AAV254" s="100"/>
      <c r="AAW254" s="100"/>
      <c r="AAX254" s="100"/>
      <c r="AAY254" s="100"/>
      <c r="AAZ254" s="100"/>
      <c r="ABA254" s="100"/>
      <c r="ABB254" s="100"/>
      <c r="ABC254" s="100"/>
      <c r="ABD254" s="100"/>
      <c r="ABE254" s="100"/>
      <c r="ABF254" s="100"/>
      <c r="ABG254" s="100"/>
      <c r="ABH254" s="100"/>
      <c r="ABI254" s="100"/>
      <c r="ABJ254" s="100"/>
      <c r="ABK254" s="100"/>
      <c r="ABL254" s="100"/>
      <c r="ABM254" s="100"/>
      <c r="ABN254" s="100"/>
      <c r="ABO254" s="100"/>
      <c r="ABP254" s="100"/>
      <c r="ABQ254" s="100"/>
      <c r="ABR254" s="100"/>
      <c r="ABS254" s="100"/>
      <c r="ABT254" s="100"/>
      <c r="ABU254" s="100"/>
      <c r="ABV254" s="100"/>
      <c r="ABW254" s="100"/>
      <c r="ABX254" s="100"/>
      <c r="ABY254" s="100"/>
      <c r="ABZ254" s="100"/>
      <c r="ACA254" s="100"/>
      <c r="ACB254" s="100"/>
      <c r="ACC254" s="100"/>
      <c r="ACD254" s="100"/>
      <c r="ACE254" s="100"/>
      <c r="ACF254" s="100"/>
      <c r="ACG254" s="100"/>
      <c r="ACH254" s="100"/>
      <c r="ACI254" s="100"/>
      <c r="ACJ254" s="100"/>
      <c r="ACK254" s="100"/>
      <c r="ACL254" s="100"/>
      <c r="ACM254" s="100"/>
      <c r="ACN254" s="100"/>
      <c r="ACO254" s="100"/>
      <c r="ACP254" s="100"/>
      <c r="ACQ254" s="100"/>
      <c r="ACR254" s="100"/>
      <c r="ACS254" s="100"/>
      <c r="ACT254" s="100"/>
      <c r="ACU254" s="100"/>
      <c r="ACV254" s="100"/>
      <c r="ACW254" s="100"/>
      <c r="ACX254" s="100"/>
      <c r="ACY254" s="100"/>
      <c r="ACZ254" s="100"/>
      <c r="ADA254" s="100"/>
    </row>
    <row r="255" spans="1:781" s="76" customFormat="1" ht="15.6" x14ac:dyDescent="0.3">
      <c r="A255" s="85">
        <v>1</v>
      </c>
      <c r="B255" s="21" t="s">
        <v>769</v>
      </c>
      <c r="C255" s="22" t="s">
        <v>147</v>
      </c>
      <c r="D255" s="23" t="s">
        <v>204</v>
      </c>
      <c r="E255" s="23" t="s">
        <v>403</v>
      </c>
      <c r="F255" s="23">
        <v>25</v>
      </c>
      <c r="G255" s="74">
        <v>27000000</v>
      </c>
      <c r="H255" s="23">
        <v>1</v>
      </c>
      <c r="I255" s="23" t="s">
        <v>41</v>
      </c>
      <c r="J255" s="23" t="s">
        <v>72</v>
      </c>
      <c r="K255" s="25">
        <v>1981</v>
      </c>
      <c r="L255" s="26">
        <v>29606</v>
      </c>
      <c r="M255" s="27">
        <v>3500000</v>
      </c>
      <c r="N255" s="28">
        <v>1.3</v>
      </c>
      <c r="O255" s="28"/>
      <c r="P255" s="29" t="s">
        <v>521</v>
      </c>
      <c r="Q255" s="30"/>
      <c r="R255" s="31"/>
      <c r="S255" s="32" t="str">
        <f t="shared" si="53"/>
        <v>Fe</v>
      </c>
      <c r="T255" s="33"/>
      <c r="U255" s="33"/>
      <c r="V255" s="33"/>
      <c r="W255" s="33"/>
      <c r="X255" s="33"/>
      <c r="Y255" s="33"/>
      <c r="Z255" s="33"/>
      <c r="AA255" s="1"/>
      <c r="AB255" s="34">
        <f t="shared" si="52"/>
        <v>1.8453560034439616</v>
      </c>
      <c r="AC255" s="34">
        <f t="shared" si="54"/>
        <v>3.3333333333333333E-2</v>
      </c>
      <c r="AD255" s="34">
        <f t="shared" si="55"/>
        <v>0</v>
      </c>
      <c r="AE255" s="34">
        <f t="shared" si="60"/>
        <v>1.878689336777295</v>
      </c>
      <c r="AF255" s="35"/>
      <c r="AG255" s="35">
        <f t="shared" si="57"/>
        <v>1.878689336777295</v>
      </c>
      <c r="AH255" s="35">
        <f t="shared" si="58"/>
        <v>0</v>
      </c>
      <c r="AI255" s="35">
        <f t="shared" si="59"/>
        <v>0</v>
      </c>
      <c r="AK255" s="1"/>
      <c r="AL255" s="1"/>
      <c r="AM255" s="1"/>
      <c r="AN255" s="1"/>
      <c r="AO255" s="1"/>
      <c r="AP255" s="1"/>
      <c r="AQ255" s="1"/>
      <c r="AR255" s="1"/>
      <c r="AS255" s="1"/>
      <c r="AT255" s="1"/>
      <c r="AU255" s="1"/>
      <c r="AV255" s="1"/>
      <c r="AW255" s="1"/>
      <c r="AX255" s="1"/>
      <c r="AY255" s="1"/>
      <c r="AZ255" s="1"/>
      <c r="BA255" s="1"/>
      <c r="BB255" s="1"/>
      <c r="BC255" s="1"/>
      <c r="BD255" s="1"/>
      <c r="BE255" s="1"/>
      <c r="BF255" s="1"/>
      <c r="BG255" s="1"/>
      <c r="BH255" s="1"/>
      <c r="BI255" s="1"/>
      <c r="BJ255" s="1"/>
      <c r="BK255" s="1"/>
      <c r="BL255" s="1"/>
      <c r="BM255" s="1"/>
      <c r="BN255" s="1"/>
      <c r="BO255" s="1"/>
      <c r="BP255" s="1"/>
      <c r="BQ255" s="1"/>
      <c r="BR255" s="1"/>
      <c r="BS255" s="1"/>
      <c r="BT255" s="1"/>
      <c r="BU255" s="1"/>
      <c r="BV255" s="1"/>
      <c r="BW255" s="1"/>
      <c r="BX255" s="1"/>
      <c r="BY255" s="1"/>
      <c r="BZ255" s="1"/>
      <c r="CA255" s="1"/>
      <c r="CB255" s="1"/>
      <c r="CC255" s="1"/>
      <c r="CD255" s="1"/>
      <c r="CE255" s="1"/>
      <c r="CF255" s="1"/>
      <c r="CG255" s="1"/>
      <c r="CH255" s="1"/>
      <c r="CI255" s="1"/>
      <c r="CJ255" s="1"/>
      <c r="CK255" s="1"/>
      <c r="CL255" s="1"/>
      <c r="CM255" s="1"/>
      <c r="CN255" s="1"/>
      <c r="CO255" s="1"/>
      <c r="CP255" s="1"/>
      <c r="CQ255" s="1"/>
      <c r="CR255" s="1"/>
      <c r="CS255" s="1"/>
      <c r="CT255" s="1"/>
      <c r="CU255" s="1"/>
      <c r="CV255" s="1"/>
      <c r="CW255" s="1"/>
      <c r="CX255" s="1"/>
      <c r="CY255" s="1"/>
      <c r="CZ255" s="1"/>
      <c r="DA255" s="1"/>
      <c r="DB255" s="1"/>
      <c r="DC255" s="1"/>
      <c r="DD255" s="1"/>
      <c r="DE255" s="1"/>
      <c r="DF255" s="1"/>
      <c r="DG255" s="1"/>
      <c r="DH255" s="1"/>
      <c r="DI255" s="1"/>
      <c r="DJ255" s="1"/>
      <c r="DK255" s="1"/>
      <c r="DL255" s="1"/>
      <c r="DM255" s="1"/>
      <c r="DN255" s="1"/>
      <c r="DO255" s="1"/>
      <c r="DP255" s="1"/>
      <c r="DQ255" s="1"/>
      <c r="DR255" s="1"/>
      <c r="DS255" s="1"/>
      <c r="DT255" s="1"/>
      <c r="DU255" s="1"/>
      <c r="DV255" s="1"/>
      <c r="DW255" s="1"/>
      <c r="DX255" s="1"/>
      <c r="DY255" s="1"/>
      <c r="DZ255" s="1"/>
      <c r="EA255" s="1"/>
      <c r="EB255" s="1"/>
      <c r="EC255" s="1"/>
      <c r="ED255" s="1"/>
      <c r="EE255" s="1"/>
      <c r="EF255" s="1"/>
      <c r="EG255" s="1"/>
      <c r="EH255" s="1"/>
      <c r="EI255" s="1"/>
      <c r="EJ255" s="1"/>
      <c r="EK255" s="1"/>
      <c r="EL255" s="1"/>
      <c r="EM255" s="1"/>
      <c r="EN255" s="1"/>
      <c r="EO255" s="1"/>
      <c r="EP255" s="1"/>
      <c r="EQ255" s="1"/>
      <c r="ER255" s="1"/>
      <c r="ES255" s="1"/>
      <c r="ET255" s="1"/>
      <c r="EU255" s="1"/>
      <c r="EV255" s="1"/>
      <c r="EW255" s="1"/>
      <c r="EX255" s="1"/>
      <c r="EY255" s="1"/>
      <c r="EZ255" s="1"/>
      <c r="FA255" s="1"/>
      <c r="FB255" s="1"/>
      <c r="FC255" s="1"/>
      <c r="FD255" s="1"/>
      <c r="FE255" s="1"/>
      <c r="FF255" s="1"/>
      <c r="FG255" s="1"/>
      <c r="FH255" s="1"/>
      <c r="FI255" s="1"/>
      <c r="FJ255" s="1"/>
      <c r="FK255" s="1"/>
      <c r="FL255" s="1"/>
      <c r="FM255" s="1"/>
      <c r="FN255" s="1"/>
      <c r="FO255" s="1"/>
      <c r="FP255" s="1"/>
      <c r="FQ255" s="1"/>
      <c r="FR255" s="1"/>
      <c r="FS255" s="1"/>
      <c r="FT255" s="1"/>
      <c r="FU255" s="1"/>
      <c r="FV255" s="1"/>
      <c r="FW255" s="1"/>
      <c r="FX255" s="1"/>
      <c r="FY255" s="1"/>
      <c r="FZ255" s="1"/>
      <c r="GA255" s="1"/>
      <c r="GB255" s="1"/>
      <c r="GC255" s="1"/>
      <c r="GD255" s="1"/>
      <c r="GE255" s="1"/>
      <c r="GF255" s="1"/>
      <c r="GG255" s="1"/>
      <c r="GH255" s="1"/>
      <c r="GI255" s="1"/>
      <c r="GJ255" s="1"/>
      <c r="GK255" s="1"/>
      <c r="GL255" s="1"/>
      <c r="GM255" s="1"/>
      <c r="GN255" s="1"/>
      <c r="GO255" s="1"/>
      <c r="GP255" s="1"/>
      <c r="GQ255" s="1"/>
      <c r="GR255" s="1"/>
      <c r="GS255" s="1"/>
      <c r="GT255" s="1"/>
      <c r="GU255" s="1"/>
      <c r="GV255" s="1"/>
      <c r="GW255" s="1"/>
      <c r="GX255" s="1"/>
      <c r="GY255" s="1"/>
      <c r="GZ255" s="1"/>
      <c r="HA255" s="1"/>
      <c r="HB255" s="1"/>
      <c r="HC255" s="1"/>
      <c r="HD255" s="1"/>
      <c r="HE255" s="1"/>
      <c r="HF255" s="1"/>
      <c r="HG255" s="1"/>
      <c r="HH255" s="1"/>
      <c r="HI255" s="1"/>
      <c r="HJ255" s="1"/>
      <c r="HK255" s="1"/>
      <c r="HL255" s="1"/>
      <c r="HM255" s="1"/>
      <c r="HN255" s="1"/>
      <c r="HO255" s="1"/>
      <c r="HP255" s="1"/>
      <c r="HQ255" s="1"/>
      <c r="HR255" s="1"/>
      <c r="HS255" s="1"/>
      <c r="HT255" s="1"/>
      <c r="HU255" s="1"/>
      <c r="HV255" s="1"/>
      <c r="HW255" s="1"/>
      <c r="HX255" s="1"/>
      <c r="HY255" s="1"/>
      <c r="HZ255" s="1"/>
      <c r="IA255" s="1"/>
      <c r="IB255" s="1"/>
      <c r="IC255" s="1"/>
      <c r="ID255" s="1"/>
      <c r="IE255" s="1"/>
      <c r="IF255" s="1"/>
      <c r="IG255" s="1"/>
      <c r="IH255" s="1"/>
      <c r="II255" s="1"/>
      <c r="IJ255" s="1"/>
      <c r="IK255" s="1"/>
      <c r="IL255" s="1"/>
      <c r="IM255" s="1"/>
      <c r="IN255" s="1"/>
      <c r="IO255" s="1"/>
      <c r="IP255" s="1"/>
      <c r="IQ255" s="1"/>
      <c r="IR255" s="1"/>
      <c r="IS255" s="1"/>
      <c r="IT255" s="1"/>
      <c r="IU255" s="1"/>
      <c r="IV255" s="1"/>
      <c r="IW255" s="1"/>
      <c r="IX255" s="1"/>
      <c r="IY255" s="1"/>
      <c r="IZ255" s="1"/>
      <c r="JA255" s="1"/>
      <c r="JB255" s="1"/>
      <c r="JC255" s="1"/>
      <c r="JD255" s="1"/>
      <c r="JE255" s="1"/>
      <c r="JF255" s="1"/>
      <c r="JG255" s="1"/>
      <c r="JH255" s="1"/>
      <c r="JI255" s="1"/>
      <c r="JJ255" s="1"/>
      <c r="JK255" s="1"/>
      <c r="JL255" s="1"/>
      <c r="JM255" s="1"/>
      <c r="JN255" s="1"/>
      <c r="JO255" s="1"/>
      <c r="JP255" s="1"/>
      <c r="JQ255" s="1"/>
      <c r="JR255" s="1"/>
      <c r="JS255" s="1"/>
      <c r="JT255" s="1"/>
      <c r="JU255" s="1"/>
      <c r="JV255" s="1"/>
      <c r="JW255" s="1"/>
      <c r="JX255" s="1"/>
      <c r="JY255" s="1"/>
      <c r="JZ255" s="1"/>
      <c r="KA255" s="1"/>
      <c r="KB255" s="1"/>
      <c r="KC255" s="1"/>
      <c r="KD255" s="1"/>
      <c r="KE255" s="1"/>
      <c r="KF255" s="1"/>
      <c r="KG255" s="1"/>
      <c r="KH255" s="1"/>
      <c r="KI255" s="1"/>
      <c r="KJ255" s="1"/>
      <c r="KK255" s="1"/>
      <c r="KL255" s="1"/>
      <c r="KM255" s="1"/>
      <c r="KN255" s="1"/>
      <c r="KO255" s="1"/>
      <c r="KP255" s="1"/>
      <c r="KQ255" s="1"/>
      <c r="KR255" s="1"/>
      <c r="KS255" s="1"/>
      <c r="KT255" s="1"/>
      <c r="KU255" s="1"/>
      <c r="KV255" s="1"/>
      <c r="KW255" s="1"/>
      <c r="KX255" s="1"/>
      <c r="KY255" s="1"/>
      <c r="KZ255" s="1"/>
      <c r="LA255" s="1"/>
      <c r="LB255" s="1"/>
      <c r="LC255" s="1"/>
      <c r="LD255" s="1"/>
      <c r="LE255" s="1"/>
      <c r="LF255" s="1"/>
      <c r="LG255" s="1"/>
      <c r="LH255" s="1"/>
      <c r="LI255" s="1"/>
      <c r="LJ255" s="1"/>
      <c r="LK255" s="1"/>
      <c r="LL255" s="1"/>
      <c r="LM255" s="1"/>
      <c r="LN255" s="1"/>
      <c r="LO255" s="1"/>
      <c r="LP255" s="1"/>
      <c r="LQ255" s="1"/>
      <c r="LR255" s="1"/>
      <c r="LS255" s="1"/>
      <c r="LT255" s="1"/>
      <c r="LU255" s="1"/>
      <c r="LV255" s="1"/>
      <c r="LW255" s="1"/>
      <c r="LX255" s="1"/>
      <c r="LY255" s="1"/>
      <c r="LZ255" s="1"/>
      <c r="MA255" s="1"/>
      <c r="MB255" s="1"/>
      <c r="MC255" s="1"/>
      <c r="MD255" s="1"/>
      <c r="ME255" s="1"/>
      <c r="MF255" s="1"/>
      <c r="MG255" s="1"/>
      <c r="MH255" s="1"/>
      <c r="MI255" s="1"/>
      <c r="MJ255" s="1"/>
      <c r="MK255" s="1"/>
      <c r="ML255" s="1"/>
      <c r="MM255" s="1"/>
      <c r="MN255" s="1"/>
      <c r="MO255" s="1"/>
      <c r="MP255" s="1"/>
      <c r="MQ255" s="1"/>
      <c r="MR255" s="1"/>
      <c r="MS255" s="1"/>
      <c r="MT255" s="1"/>
      <c r="MU255" s="1"/>
      <c r="MV255" s="1"/>
      <c r="MW255" s="1"/>
      <c r="MX255" s="1"/>
      <c r="MY255" s="1"/>
      <c r="MZ255" s="1"/>
      <c r="NA255" s="1"/>
      <c r="NB255" s="1"/>
      <c r="NC255" s="1"/>
      <c r="ND255" s="1"/>
      <c r="NE255" s="1"/>
      <c r="NF255" s="1"/>
      <c r="NG255" s="1"/>
      <c r="NH255" s="1"/>
      <c r="NI255" s="1"/>
      <c r="NJ255" s="1"/>
      <c r="NK255" s="1"/>
      <c r="NL255" s="1"/>
      <c r="NM255" s="1"/>
      <c r="NN255" s="1"/>
      <c r="NO255" s="1"/>
      <c r="NP255" s="1"/>
      <c r="NQ255" s="1"/>
      <c r="NR255" s="1"/>
      <c r="NS255" s="1"/>
      <c r="NT255" s="1"/>
      <c r="NU255" s="1"/>
      <c r="NV255" s="1"/>
      <c r="NW255" s="1"/>
      <c r="NX255" s="1"/>
      <c r="NY255" s="1"/>
      <c r="NZ255" s="1"/>
      <c r="OA255" s="1"/>
      <c r="OB255" s="1"/>
      <c r="OC255" s="1"/>
      <c r="OD255" s="1"/>
      <c r="OE255" s="1"/>
      <c r="OF255" s="1"/>
      <c r="OG255" s="1"/>
      <c r="OH255" s="1"/>
      <c r="OI255" s="1"/>
      <c r="OJ255" s="1"/>
      <c r="OK255" s="1"/>
      <c r="OL255" s="1"/>
      <c r="OM255" s="1"/>
      <c r="ON255" s="1"/>
      <c r="OO255" s="1"/>
      <c r="OP255" s="1"/>
      <c r="OQ255" s="1"/>
      <c r="OR255" s="1"/>
      <c r="OS255" s="1"/>
      <c r="OT255" s="1"/>
      <c r="OU255" s="1"/>
      <c r="OV255" s="1"/>
      <c r="OW255" s="1"/>
      <c r="OX255" s="1"/>
      <c r="OY255" s="1"/>
      <c r="OZ255" s="1"/>
      <c r="PA255" s="1"/>
      <c r="PB255" s="1"/>
      <c r="PC255" s="1"/>
      <c r="PD255" s="1"/>
      <c r="PE255" s="1"/>
      <c r="PF255" s="1"/>
      <c r="PG255" s="1"/>
      <c r="PH255" s="1"/>
      <c r="PI255" s="1"/>
      <c r="PJ255" s="1"/>
      <c r="PK255" s="1"/>
      <c r="PL255" s="1"/>
      <c r="PM255" s="1"/>
      <c r="PN255" s="1"/>
      <c r="PO255" s="1"/>
      <c r="PP255" s="1"/>
      <c r="PQ255" s="1"/>
      <c r="PR255" s="1"/>
      <c r="PS255" s="1"/>
      <c r="PT255" s="1"/>
      <c r="PU255" s="1"/>
      <c r="PV255" s="1"/>
      <c r="PW255" s="1"/>
      <c r="PX255" s="1"/>
      <c r="PY255" s="1"/>
      <c r="PZ255" s="1"/>
      <c r="QA255" s="1"/>
      <c r="QB255" s="1"/>
      <c r="QC255" s="1"/>
      <c r="QD255" s="1"/>
      <c r="QE255" s="1"/>
      <c r="QF255" s="1"/>
      <c r="QG255" s="1"/>
      <c r="QH255" s="1"/>
      <c r="QI255" s="1"/>
      <c r="QJ255" s="1"/>
      <c r="QK255" s="1"/>
      <c r="QL255" s="1"/>
      <c r="QM255" s="1"/>
      <c r="QN255" s="1"/>
      <c r="QO255" s="1"/>
      <c r="QP255" s="1"/>
      <c r="QQ255" s="1"/>
      <c r="QR255" s="1"/>
      <c r="QS255" s="1"/>
      <c r="QT255" s="1"/>
      <c r="QU255" s="1"/>
      <c r="QV255" s="1"/>
      <c r="QW255" s="1"/>
      <c r="QX255" s="1"/>
      <c r="QY255" s="1"/>
      <c r="QZ255" s="1"/>
      <c r="RA255" s="1"/>
      <c r="RB255" s="1"/>
      <c r="RC255" s="1"/>
      <c r="RD255" s="1"/>
      <c r="RE255" s="1"/>
      <c r="RF255" s="1"/>
      <c r="RG255" s="1"/>
      <c r="RH255" s="1"/>
      <c r="RI255" s="1"/>
      <c r="RJ255" s="1"/>
      <c r="RK255" s="1"/>
      <c r="RL255" s="1"/>
      <c r="RM255" s="1"/>
      <c r="RN255" s="1"/>
      <c r="RO255" s="1"/>
      <c r="RP255" s="1"/>
      <c r="RQ255" s="1"/>
      <c r="RR255" s="1"/>
      <c r="RS255" s="1"/>
      <c r="RT255" s="1"/>
      <c r="RU255" s="1"/>
      <c r="RV255" s="1"/>
      <c r="RW255" s="1"/>
      <c r="RX255" s="1"/>
      <c r="RY255" s="1"/>
      <c r="RZ255" s="1"/>
      <c r="SA255" s="1"/>
      <c r="SB255" s="1"/>
      <c r="SC255" s="1"/>
      <c r="SD255" s="1"/>
      <c r="SE255" s="1"/>
      <c r="SF255" s="1"/>
      <c r="SG255" s="1"/>
      <c r="SH255" s="1"/>
      <c r="SI255" s="1"/>
      <c r="SJ255" s="1"/>
      <c r="SK255" s="1"/>
      <c r="SL255" s="1"/>
      <c r="SM255" s="1"/>
      <c r="SN255" s="1"/>
      <c r="SO255" s="1"/>
      <c r="SP255" s="1"/>
      <c r="SQ255" s="1"/>
      <c r="SR255" s="1"/>
      <c r="SS255" s="1"/>
      <c r="ST255" s="1"/>
      <c r="SU255" s="1"/>
      <c r="SV255" s="1"/>
      <c r="SW255" s="1"/>
      <c r="SX255" s="1"/>
      <c r="SY255" s="1"/>
      <c r="SZ255" s="1"/>
      <c r="TA255" s="1"/>
      <c r="TB255" s="1"/>
      <c r="TC255" s="1"/>
      <c r="TD255" s="1"/>
      <c r="TE255" s="1"/>
      <c r="TF255" s="1"/>
      <c r="TG255" s="1"/>
      <c r="TH255" s="1"/>
      <c r="TI255" s="1"/>
      <c r="TJ255" s="1"/>
      <c r="TK255" s="1"/>
      <c r="TL255" s="1"/>
      <c r="TM255" s="1"/>
      <c r="TN255" s="1"/>
      <c r="TO255" s="1"/>
      <c r="TP255" s="1"/>
      <c r="TQ255" s="1"/>
      <c r="TR255" s="1"/>
      <c r="TS255" s="1"/>
      <c r="TT255" s="1"/>
      <c r="TU255" s="1"/>
      <c r="TV255" s="1"/>
      <c r="TW255" s="1"/>
      <c r="TX255" s="1"/>
      <c r="TY255" s="1"/>
      <c r="TZ255" s="1"/>
      <c r="UA255" s="1"/>
      <c r="UB255" s="1"/>
      <c r="UC255" s="1"/>
      <c r="UD255" s="1"/>
      <c r="UE255" s="1"/>
      <c r="UF255" s="1"/>
      <c r="UG255" s="1"/>
      <c r="UH255" s="1"/>
      <c r="UI255" s="1"/>
      <c r="UJ255" s="1"/>
      <c r="UK255" s="1"/>
      <c r="UL255" s="1"/>
      <c r="UM255" s="1"/>
      <c r="UN255" s="1"/>
      <c r="UO255" s="1"/>
      <c r="UP255" s="1"/>
      <c r="UQ255" s="1"/>
      <c r="UR255" s="1"/>
      <c r="US255" s="1"/>
      <c r="UT255" s="1"/>
      <c r="UU255" s="1"/>
      <c r="UV255" s="1"/>
      <c r="UW255" s="1"/>
      <c r="UX255" s="1"/>
      <c r="UY255" s="1"/>
      <c r="UZ255" s="1"/>
      <c r="VA255" s="1"/>
      <c r="VB255" s="1"/>
      <c r="VC255" s="1"/>
      <c r="VD255" s="1"/>
      <c r="VE255" s="1"/>
      <c r="VF255" s="1"/>
      <c r="VG255" s="1"/>
      <c r="VH255" s="1"/>
      <c r="VI255" s="1"/>
      <c r="VJ255" s="1"/>
      <c r="VK255" s="1"/>
      <c r="VL255" s="1"/>
      <c r="VM255" s="1"/>
      <c r="VN255" s="1"/>
      <c r="VO255" s="1"/>
      <c r="VP255" s="1"/>
      <c r="VQ255" s="1"/>
      <c r="VR255" s="1"/>
      <c r="VS255" s="1"/>
      <c r="VT255" s="1"/>
      <c r="VU255" s="1"/>
      <c r="VV255" s="1"/>
      <c r="VW255" s="1"/>
      <c r="VX255" s="1"/>
      <c r="VY255" s="1"/>
      <c r="VZ255" s="1"/>
      <c r="WA255" s="1"/>
      <c r="WB255" s="1"/>
      <c r="WC255" s="1"/>
      <c r="WD255" s="1"/>
      <c r="WE255" s="1"/>
      <c r="WF255" s="1"/>
      <c r="WG255" s="1"/>
      <c r="WH255" s="1"/>
      <c r="WI255" s="1"/>
      <c r="WJ255" s="1"/>
      <c r="WK255" s="1"/>
      <c r="WL255" s="1"/>
      <c r="WM255" s="1"/>
      <c r="WN255" s="1"/>
      <c r="WO255" s="1"/>
      <c r="WP255" s="1"/>
      <c r="WQ255" s="1"/>
      <c r="WR255" s="1"/>
      <c r="WS255" s="1"/>
      <c r="WT255" s="1"/>
      <c r="WU255" s="1"/>
      <c r="WV255" s="1"/>
      <c r="WW255" s="1"/>
      <c r="WX255" s="1"/>
      <c r="WY255" s="1"/>
      <c r="WZ255" s="1"/>
      <c r="XA255" s="1"/>
      <c r="XB255" s="1"/>
      <c r="XC255" s="1"/>
      <c r="XD255" s="1"/>
      <c r="XE255" s="1"/>
      <c r="XF255" s="1"/>
      <c r="XG255" s="1"/>
      <c r="XH255" s="1"/>
      <c r="XI255" s="1"/>
      <c r="XJ255" s="1"/>
      <c r="XK255" s="1"/>
      <c r="XL255" s="1"/>
      <c r="XM255" s="1"/>
      <c r="XN255" s="1"/>
      <c r="XO255" s="1"/>
      <c r="XP255" s="1"/>
      <c r="XQ255" s="1"/>
      <c r="XR255" s="1"/>
      <c r="XS255" s="1"/>
      <c r="XT255" s="1"/>
      <c r="XU255" s="1"/>
      <c r="XV255" s="1"/>
      <c r="XW255" s="1"/>
      <c r="XX255" s="1"/>
      <c r="XY255" s="1"/>
      <c r="XZ255" s="1"/>
      <c r="YA255" s="1"/>
      <c r="YB255" s="1"/>
      <c r="YC255" s="1"/>
      <c r="YD255" s="1"/>
      <c r="YE255" s="1"/>
      <c r="YF255" s="1"/>
      <c r="YG255" s="1"/>
      <c r="YH255" s="1"/>
      <c r="YI255" s="1"/>
      <c r="YJ255" s="1"/>
      <c r="YK255" s="1"/>
      <c r="YL255" s="1"/>
      <c r="YM255" s="1"/>
      <c r="YN255" s="1"/>
      <c r="YO255" s="1"/>
      <c r="YP255" s="1"/>
      <c r="YQ255" s="1"/>
      <c r="YR255" s="1"/>
      <c r="YS255" s="1"/>
      <c r="YT255" s="1"/>
      <c r="YU255" s="1"/>
      <c r="YV255" s="1"/>
      <c r="YW255" s="1"/>
      <c r="YX255" s="1"/>
      <c r="YY255" s="1"/>
      <c r="YZ255" s="1"/>
      <c r="ZA255" s="1"/>
      <c r="ZB255" s="1"/>
      <c r="ZC255" s="1"/>
      <c r="ZD255" s="1"/>
      <c r="ZE255" s="1"/>
      <c r="ZF255" s="1"/>
      <c r="ZG255" s="1"/>
      <c r="ZH255" s="1"/>
      <c r="ZI255" s="1"/>
      <c r="ZJ255" s="1"/>
      <c r="ZK255" s="1"/>
      <c r="ZL255" s="1"/>
      <c r="ZM255" s="1"/>
      <c r="ZN255" s="1"/>
      <c r="ZO255" s="1"/>
      <c r="ZP255" s="1"/>
      <c r="ZQ255" s="1"/>
      <c r="ZR255" s="1"/>
      <c r="ZS255" s="1"/>
      <c r="ZT255" s="1"/>
      <c r="ZU255" s="1"/>
      <c r="ZV255" s="1"/>
      <c r="ZW255" s="1"/>
      <c r="ZX255" s="1"/>
      <c r="ZY255" s="1"/>
      <c r="ZZ255" s="1"/>
      <c r="AAA255" s="1"/>
      <c r="AAB255" s="1"/>
      <c r="AAC255" s="1"/>
      <c r="AAD255" s="1"/>
      <c r="AAE255" s="1"/>
      <c r="AAF255" s="1"/>
      <c r="AAG255" s="1"/>
      <c r="AAH255" s="1"/>
      <c r="AAI255" s="1"/>
      <c r="AAJ255" s="1"/>
      <c r="AAK255" s="1"/>
      <c r="AAL255" s="1"/>
      <c r="AAM255" s="1"/>
      <c r="AAN255" s="1"/>
      <c r="AAO255" s="1"/>
      <c r="AAP255" s="1"/>
      <c r="AAQ255" s="1"/>
      <c r="AAR255" s="1"/>
      <c r="AAS255" s="1"/>
      <c r="AAT255" s="1"/>
      <c r="AAU255" s="1"/>
      <c r="AAV255" s="1"/>
      <c r="AAW255" s="1"/>
      <c r="AAX255" s="1"/>
      <c r="AAY255" s="1"/>
      <c r="AAZ255" s="1"/>
      <c r="ABA255" s="1"/>
      <c r="ABB255" s="1"/>
      <c r="ABC255" s="1"/>
      <c r="ABD255" s="1"/>
      <c r="ABE255" s="1"/>
      <c r="ABF255" s="1"/>
      <c r="ABG255" s="1"/>
      <c r="ABH255" s="1"/>
      <c r="ABI255" s="1"/>
      <c r="ABJ255" s="1"/>
      <c r="ABK255" s="1"/>
      <c r="ABL255" s="1"/>
      <c r="ABM255" s="1"/>
      <c r="ABN255" s="1"/>
      <c r="ABO255" s="1"/>
      <c r="ABP255" s="1"/>
      <c r="ABQ255" s="1"/>
      <c r="ABR255" s="1"/>
      <c r="ABS255" s="1"/>
      <c r="ABT255" s="1"/>
      <c r="ABU255" s="1"/>
      <c r="ABV255" s="1"/>
      <c r="ABW255" s="1"/>
      <c r="ABX255" s="1"/>
      <c r="ABY255" s="1"/>
      <c r="ABZ255" s="1"/>
      <c r="ACA255" s="1"/>
      <c r="ACB255" s="1"/>
      <c r="ACC255" s="1"/>
      <c r="ACD255" s="1"/>
      <c r="ACE255" s="1"/>
      <c r="ACF255" s="1"/>
      <c r="ACG255" s="1"/>
      <c r="ACH255" s="1"/>
      <c r="ACI255" s="1"/>
      <c r="ACJ255" s="1"/>
      <c r="ACK255" s="1"/>
      <c r="ACL255" s="1"/>
      <c r="ACM255" s="1"/>
      <c r="ACN255" s="1"/>
      <c r="ACO255" s="1"/>
      <c r="ACP255" s="1"/>
      <c r="ACQ255" s="1"/>
      <c r="ACR255" s="1"/>
      <c r="ACS255" s="1"/>
      <c r="ACT255" s="1"/>
      <c r="ACU255" s="1"/>
      <c r="ACV255" s="1"/>
      <c r="ACW255" s="1"/>
      <c r="ACX255" s="1"/>
      <c r="ACY255" s="1"/>
      <c r="ACZ255" s="1"/>
      <c r="ADA255" s="1"/>
    </row>
    <row r="256" spans="1:781" s="76" customFormat="1" ht="15.6" x14ac:dyDescent="0.3">
      <c r="A256" s="40">
        <v>3</v>
      </c>
      <c r="B256" s="21" t="s">
        <v>770</v>
      </c>
      <c r="C256" s="22" t="s">
        <v>265</v>
      </c>
      <c r="D256" s="23" t="s">
        <v>426</v>
      </c>
      <c r="E256" s="23" t="s">
        <v>356</v>
      </c>
      <c r="F256" s="23"/>
      <c r="G256" s="74">
        <v>24700000</v>
      </c>
      <c r="H256" s="23">
        <v>1</v>
      </c>
      <c r="I256" s="23" t="s">
        <v>71</v>
      </c>
      <c r="J256" s="23" t="s">
        <v>72</v>
      </c>
      <c r="K256" s="25">
        <v>1981</v>
      </c>
      <c r="L256" s="86">
        <v>1981</v>
      </c>
      <c r="M256" s="27"/>
      <c r="N256" s="28"/>
      <c r="O256" s="28"/>
      <c r="P256" s="29" t="s">
        <v>593</v>
      </c>
      <c r="Q256" s="30"/>
      <c r="R256" s="97" t="s">
        <v>424</v>
      </c>
      <c r="S256" s="32" t="str">
        <f t="shared" si="53"/>
        <v>P</v>
      </c>
      <c r="T256" s="98"/>
      <c r="U256" s="98"/>
      <c r="V256" s="98"/>
      <c r="W256" s="98"/>
      <c r="X256" s="98"/>
      <c r="Y256" s="98"/>
      <c r="Z256" s="98"/>
      <c r="AA256" s="99"/>
      <c r="AB256" s="34">
        <f t="shared" si="52"/>
        <v>0</v>
      </c>
      <c r="AC256" s="34">
        <f t="shared" si="54"/>
        <v>0</v>
      </c>
      <c r="AD256" s="34">
        <f t="shared" si="55"/>
        <v>0</v>
      </c>
      <c r="AE256" s="34">
        <f t="shared" si="60"/>
        <v>0</v>
      </c>
      <c r="AF256" s="35"/>
      <c r="AG256" s="35">
        <f t="shared" si="57"/>
        <v>0</v>
      </c>
      <c r="AH256" s="35">
        <f t="shared" si="58"/>
        <v>0</v>
      </c>
      <c r="AI256" s="35">
        <f t="shared" si="59"/>
        <v>0</v>
      </c>
      <c r="AK256" s="100"/>
      <c r="AL256" s="100"/>
      <c r="AM256" s="100"/>
      <c r="AN256" s="100"/>
      <c r="AO256" s="100"/>
      <c r="AP256" s="100"/>
      <c r="AQ256" s="100"/>
      <c r="AR256" s="100"/>
      <c r="AS256" s="100"/>
      <c r="AT256" s="100"/>
      <c r="AU256" s="100"/>
      <c r="AV256" s="100"/>
      <c r="AW256" s="100"/>
      <c r="AX256" s="100"/>
      <c r="AY256" s="100"/>
      <c r="AZ256" s="100"/>
      <c r="BA256" s="100"/>
      <c r="BB256" s="100"/>
      <c r="BC256" s="100"/>
      <c r="BD256" s="100"/>
      <c r="BE256" s="100"/>
      <c r="BF256" s="100"/>
      <c r="BG256" s="100"/>
      <c r="BH256" s="100"/>
      <c r="BI256" s="100"/>
      <c r="BJ256" s="100"/>
      <c r="BK256" s="100"/>
      <c r="BL256" s="100"/>
      <c r="BM256" s="100"/>
      <c r="BN256" s="100"/>
      <c r="BO256" s="100"/>
      <c r="BP256" s="100"/>
      <c r="BQ256" s="100"/>
      <c r="BR256" s="100"/>
      <c r="BS256" s="100"/>
      <c r="BT256" s="100"/>
      <c r="BU256" s="100"/>
      <c r="BV256" s="100"/>
      <c r="BW256" s="100"/>
      <c r="BX256" s="100"/>
      <c r="BY256" s="100"/>
      <c r="BZ256" s="100"/>
      <c r="CA256" s="100"/>
      <c r="CB256" s="100"/>
      <c r="CC256" s="100"/>
      <c r="CD256" s="100"/>
      <c r="CE256" s="100"/>
      <c r="CF256" s="100"/>
      <c r="CG256" s="100"/>
      <c r="CH256" s="100"/>
      <c r="CI256" s="100"/>
      <c r="CJ256" s="100"/>
      <c r="CK256" s="100"/>
      <c r="CL256" s="100"/>
      <c r="CM256" s="100"/>
      <c r="CN256" s="100"/>
      <c r="CO256" s="100"/>
      <c r="CP256" s="100"/>
      <c r="CQ256" s="100"/>
      <c r="CR256" s="100"/>
      <c r="CS256" s="100"/>
      <c r="CT256" s="100"/>
      <c r="CU256" s="100"/>
      <c r="CV256" s="100"/>
      <c r="CW256" s="100"/>
      <c r="CX256" s="100"/>
      <c r="CY256" s="100"/>
      <c r="CZ256" s="100"/>
      <c r="DA256" s="100"/>
      <c r="DB256" s="100"/>
      <c r="DC256" s="100"/>
      <c r="DD256" s="100"/>
      <c r="DE256" s="100"/>
      <c r="DF256" s="100"/>
      <c r="DG256" s="100"/>
      <c r="DH256" s="100"/>
      <c r="DI256" s="100"/>
      <c r="DJ256" s="100"/>
      <c r="DK256" s="100"/>
      <c r="DL256" s="100"/>
      <c r="DM256" s="100"/>
      <c r="DN256" s="100"/>
      <c r="DO256" s="100"/>
      <c r="DP256" s="100"/>
      <c r="DQ256" s="100"/>
      <c r="DR256" s="100"/>
      <c r="DS256" s="100"/>
      <c r="DT256" s="100"/>
      <c r="DU256" s="100"/>
      <c r="DV256" s="100"/>
      <c r="DW256" s="100"/>
      <c r="DX256" s="100"/>
      <c r="DY256" s="100"/>
      <c r="DZ256" s="100"/>
      <c r="EA256" s="100"/>
      <c r="EB256" s="100"/>
      <c r="EC256" s="100"/>
      <c r="ED256" s="100"/>
      <c r="EE256" s="100"/>
      <c r="EF256" s="100"/>
      <c r="EG256" s="100"/>
      <c r="EH256" s="100"/>
      <c r="EI256" s="100"/>
      <c r="EJ256" s="100"/>
      <c r="EK256" s="100"/>
      <c r="EL256" s="100"/>
      <c r="EM256" s="100"/>
      <c r="EN256" s="100"/>
      <c r="EO256" s="100"/>
      <c r="EP256" s="100"/>
      <c r="EQ256" s="100"/>
      <c r="ER256" s="100"/>
      <c r="ES256" s="100"/>
      <c r="ET256" s="100"/>
      <c r="EU256" s="100"/>
      <c r="EV256" s="100"/>
      <c r="EW256" s="100"/>
      <c r="EX256" s="100"/>
      <c r="EY256" s="100"/>
      <c r="EZ256" s="100"/>
      <c r="FA256" s="100"/>
      <c r="FB256" s="100"/>
      <c r="FC256" s="100"/>
      <c r="FD256" s="100"/>
      <c r="FE256" s="100"/>
      <c r="FF256" s="100"/>
      <c r="FG256" s="100"/>
      <c r="FH256" s="100"/>
      <c r="FI256" s="100"/>
      <c r="FJ256" s="100"/>
      <c r="FK256" s="100"/>
      <c r="FL256" s="100"/>
      <c r="FM256" s="100"/>
      <c r="FN256" s="100"/>
      <c r="FO256" s="100"/>
      <c r="FP256" s="100"/>
      <c r="FQ256" s="100"/>
      <c r="FR256" s="100"/>
      <c r="FS256" s="100"/>
      <c r="FT256" s="100"/>
      <c r="FU256" s="100"/>
      <c r="FV256" s="100"/>
      <c r="FW256" s="100"/>
      <c r="FX256" s="100"/>
      <c r="FY256" s="100"/>
      <c r="FZ256" s="100"/>
      <c r="GA256" s="100"/>
      <c r="GB256" s="100"/>
      <c r="GC256" s="100"/>
      <c r="GD256" s="100"/>
      <c r="GE256" s="100"/>
      <c r="GF256" s="100"/>
      <c r="GG256" s="100"/>
      <c r="GH256" s="100"/>
      <c r="GI256" s="100"/>
      <c r="GJ256" s="100"/>
      <c r="GK256" s="100"/>
      <c r="GL256" s="100"/>
      <c r="GM256" s="100"/>
      <c r="GN256" s="100"/>
      <c r="GO256" s="100"/>
      <c r="GP256" s="100"/>
      <c r="GQ256" s="100"/>
      <c r="GR256" s="100"/>
      <c r="GS256" s="100"/>
      <c r="GT256" s="100"/>
      <c r="GU256" s="100"/>
      <c r="GV256" s="100"/>
      <c r="GW256" s="100"/>
      <c r="GX256" s="100"/>
      <c r="GY256" s="100"/>
      <c r="GZ256" s="100"/>
      <c r="HA256" s="100"/>
      <c r="HB256" s="100"/>
      <c r="HC256" s="100"/>
      <c r="HD256" s="100"/>
      <c r="HE256" s="100"/>
      <c r="HF256" s="100"/>
      <c r="HG256" s="100"/>
      <c r="HH256" s="100"/>
      <c r="HI256" s="100"/>
      <c r="HJ256" s="100"/>
      <c r="HK256" s="100"/>
      <c r="HL256" s="100"/>
      <c r="HM256" s="100"/>
      <c r="HN256" s="100"/>
      <c r="HO256" s="100"/>
      <c r="HP256" s="100"/>
      <c r="HQ256" s="100"/>
      <c r="HR256" s="100"/>
      <c r="HS256" s="100"/>
      <c r="HT256" s="100"/>
      <c r="HU256" s="100"/>
      <c r="HV256" s="100"/>
      <c r="HW256" s="100"/>
      <c r="HX256" s="100"/>
      <c r="HY256" s="100"/>
      <c r="HZ256" s="100"/>
      <c r="IA256" s="100"/>
      <c r="IB256" s="100"/>
      <c r="IC256" s="100"/>
      <c r="ID256" s="100"/>
      <c r="IE256" s="100"/>
      <c r="IF256" s="100"/>
      <c r="IG256" s="100"/>
      <c r="IH256" s="100"/>
      <c r="II256" s="100"/>
      <c r="IJ256" s="100"/>
      <c r="IK256" s="100"/>
      <c r="IL256" s="100"/>
      <c r="IM256" s="100"/>
      <c r="IN256" s="100"/>
      <c r="IO256" s="100"/>
      <c r="IP256" s="100"/>
      <c r="IQ256" s="100"/>
      <c r="IR256" s="100"/>
      <c r="IS256" s="100"/>
      <c r="IT256" s="100"/>
      <c r="IU256" s="100"/>
      <c r="IV256" s="100"/>
      <c r="IW256" s="100"/>
      <c r="IX256" s="100"/>
      <c r="IY256" s="100"/>
      <c r="IZ256" s="100"/>
      <c r="JA256" s="100"/>
      <c r="JB256" s="100"/>
      <c r="JC256" s="100"/>
      <c r="JD256" s="100"/>
      <c r="JE256" s="100"/>
      <c r="JF256" s="100"/>
      <c r="JG256" s="100"/>
      <c r="JH256" s="100"/>
      <c r="JI256" s="100"/>
      <c r="JJ256" s="100"/>
      <c r="JK256" s="100"/>
      <c r="JL256" s="100"/>
      <c r="JM256" s="100"/>
      <c r="JN256" s="100"/>
      <c r="JO256" s="100"/>
      <c r="JP256" s="100"/>
      <c r="JQ256" s="100"/>
      <c r="JR256" s="100"/>
      <c r="JS256" s="100"/>
      <c r="JT256" s="100"/>
      <c r="JU256" s="100"/>
      <c r="JV256" s="100"/>
      <c r="JW256" s="100"/>
      <c r="JX256" s="100"/>
      <c r="JY256" s="100"/>
      <c r="JZ256" s="100"/>
      <c r="KA256" s="100"/>
      <c r="KB256" s="100"/>
      <c r="KC256" s="100"/>
      <c r="KD256" s="100"/>
      <c r="KE256" s="100"/>
      <c r="KF256" s="100"/>
      <c r="KG256" s="100"/>
      <c r="KH256" s="100"/>
      <c r="KI256" s="100"/>
      <c r="KJ256" s="100"/>
      <c r="KK256" s="100"/>
      <c r="KL256" s="100"/>
      <c r="KM256" s="100"/>
      <c r="KN256" s="100"/>
      <c r="KO256" s="100"/>
      <c r="KP256" s="100"/>
      <c r="KQ256" s="100"/>
      <c r="KR256" s="100"/>
      <c r="KS256" s="100"/>
      <c r="KT256" s="100"/>
      <c r="KU256" s="100"/>
      <c r="KV256" s="100"/>
      <c r="KW256" s="100"/>
      <c r="KX256" s="100"/>
      <c r="KY256" s="100"/>
      <c r="KZ256" s="100"/>
      <c r="LA256" s="100"/>
      <c r="LB256" s="100"/>
      <c r="LC256" s="100"/>
      <c r="LD256" s="100"/>
      <c r="LE256" s="100"/>
      <c r="LF256" s="100"/>
      <c r="LG256" s="100"/>
      <c r="LH256" s="100"/>
      <c r="LI256" s="100"/>
      <c r="LJ256" s="100"/>
      <c r="LK256" s="100"/>
      <c r="LL256" s="100"/>
      <c r="LM256" s="100"/>
      <c r="LN256" s="100"/>
      <c r="LO256" s="100"/>
      <c r="LP256" s="100"/>
      <c r="LQ256" s="100"/>
      <c r="LR256" s="100"/>
      <c r="LS256" s="100"/>
      <c r="LT256" s="100"/>
      <c r="LU256" s="100"/>
      <c r="LV256" s="100"/>
      <c r="LW256" s="100"/>
      <c r="LX256" s="100"/>
      <c r="LY256" s="100"/>
      <c r="LZ256" s="100"/>
      <c r="MA256" s="100"/>
      <c r="MB256" s="100"/>
      <c r="MC256" s="100"/>
      <c r="MD256" s="100"/>
      <c r="ME256" s="100"/>
      <c r="MF256" s="100"/>
      <c r="MG256" s="100"/>
      <c r="MH256" s="100"/>
      <c r="MI256" s="100"/>
      <c r="MJ256" s="100"/>
      <c r="MK256" s="100"/>
      <c r="ML256" s="100"/>
      <c r="MM256" s="100"/>
      <c r="MN256" s="100"/>
      <c r="MO256" s="100"/>
      <c r="MP256" s="100"/>
      <c r="MQ256" s="100"/>
      <c r="MR256" s="100"/>
      <c r="MS256" s="100"/>
      <c r="MT256" s="100"/>
      <c r="MU256" s="100"/>
      <c r="MV256" s="100"/>
      <c r="MW256" s="100"/>
      <c r="MX256" s="100"/>
      <c r="MY256" s="100"/>
      <c r="MZ256" s="100"/>
      <c r="NA256" s="100"/>
      <c r="NB256" s="100"/>
      <c r="NC256" s="100"/>
      <c r="ND256" s="100"/>
      <c r="NE256" s="100"/>
      <c r="NF256" s="100"/>
      <c r="NG256" s="100"/>
      <c r="NH256" s="100"/>
      <c r="NI256" s="100"/>
      <c r="NJ256" s="100"/>
      <c r="NK256" s="100"/>
      <c r="NL256" s="100"/>
      <c r="NM256" s="100"/>
      <c r="NN256" s="100"/>
      <c r="NO256" s="100"/>
      <c r="NP256" s="100"/>
      <c r="NQ256" s="100"/>
      <c r="NR256" s="100"/>
      <c r="NS256" s="100"/>
      <c r="NT256" s="100"/>
      <c r="NU256" s="100"/>
      <c r="NV256" s="100"/>
      <c r="NW256" s="100"/>
      <c r="NX256" s="100"/>
      <c r="NY256" s="100"/>
      <c r="NZ256" s="100"/>
      <c r="OA256" s="100"/>
      <c r="OB256" s="100"/>
      <c r="OC256" s="100"/>
      <c r="OD256" s="100"/>
      <c r="OE256" s="100"/>
      <c r="OF256" s="100"/>
      <c r="OG256" s="100"/>
      <c r="OH256" s="100"/>
      <c r="OI256" s="100"/>
      <c r="OJ256" s="100"/>
      <c r="OK256" s="100"/>
      <c r="OL256" s="100"/>
      <c r="OM256" s="100"/>
      <c r="ON256" s="100"/>
      <c r="OO256" s="100"/>
      <c r="OP256" s="100"/>
      <c r="OQ256" s="100"/>
      <c r="OR256" s="100"/>
      <c r="OS256" s="100"/>
      <c r="OT256" s="100"/>
      <c r="OU256" s="100"/>
      <c r="OV256" s="100"/>
      <c r="OW256" s="100"/>
      <c r="OX256" s="100"/>
      <c r="OY256" s="100"/>
      <c r="OZ256" s="100"/>
      <c r="PA256" s="100"/>
      <c r="PB256" s="100"/>
      <c r="PC256" s="100"/>
      <c r="PD256" s="100"/>
      <c r="PE256" s="100"/>
      <c r="PF256" s="100"/>
      <c r="PG256" s="100"/>
      <c r="PH256" s="100"/>
      <c r="PI256" s="100"/>
      <c r="PJ256" s="100"/>
      <c r="PK256" s="100"/>
      <c r="PL256" s="100"/>
      <c r="PM256" s="100"/>
      <c r="PN256" s="100"/>
      <c r="PO256" s="100"/>
      <c r="PP256" s="100"/>
      <c r="PQ256" s="100"/>
      <c r="PR256" s="100"/>
      <c r="PS256" s="100"/>
      <c r="PT256" s="100"/>
      <c r="PU256" s="100"/>
      <c r="PV256" s="100"/>
      <c r="PW256" s="100"/>
      <c r="PX256" s="100"/>
      <c r="PY256" s="100"/>
      <c r="PZ256" s="100"/>
      <c r="QA256" s="100"/>
      <c r="QB256" s="100"/>
      <c r="QC256" s="100"/>
      <c r="QD256" s="100"/>
      <c r="QE256" s="100"/>
      <c r="QF256" s="100"/>
      <c r="QG256" s="100"/>
      <c r="QH256" s="100"/>
      <c r="QI256" s="100"/>
      <c r="QJ256" s="100"/>
      <c r="QK256" s="100"/>
      <c r="QL256" s="100"/>
      <c r="QM256" s="100"/>
      <c r="QN256" s="100"/>
      <c r="QO256" s="100"/>
      <c r="QP256" s="100"/>
      <c r="QQ256" s="100"/>
      <c r="QR256" s="100"/>
      <c r="QS256" s="100"/>
      <c r="QT256" s="100"/>
      <c r="QU256" s="100"/>
      <c r="QV256" s="100"/>
      <c r="QW256" s="100"/>
      <c r="QX256" s="100"/>
      <c r="QY256" s="100"/>
      <c r="QZ256" s="100"/>
      <c r="RA256" s="100"/>
      <c r="RB256" s="100"/>
      <c r="RC256" s="100"/>
      <c r="RD256" s="100"/>
      <c r="RE256" s="100"/>
      <c r="RF256" s="100"/>
      <c r="RG256" s="100"/>
      <c r="RH256" s="100"/>
      <c r="RI256" s="100"/>
      <c r="RJ256" s="100"/>
      <c r="RK256" s="100"/>
      <c r="RL256" s="100"/>
      <c r="RM256" s="100"/>
      <c r="RN256" s="100"/>
      <c r="RO256" s="100"/>
      <c r="RP256" s="100"/>
      <c r="RQ256" s="100"/>
      <c r="RR256" s="100"/>
      <c r="RS256" s="100"/>
      <c r="RT256" s="100"/>
      <c r="RU256" s="100"/>
      <c r="RV256" s="100"/>
      <c r="RW256" s="100"/>
      <c r="RX256" s="100"/>
      <c r="RY256" s="100"/>
      <c r="RZ256" s="100"/>
      <c r="SA256" s="100"/>
      <c r="SB256" s="100"/>
      <c r="SC256" s="100"/>
      <c r="SD256" s="100"/>
      <c r="SE256" s="100"/>
      <c r="SF256" s="100"/>
      <c r="SG256" s="100"/>
      <c r="SH256" s="100"/>
      <c r="SI256" s="100"/>
      <c r="SJ256" s="100"/>
      <c r="SK256" s="100"/>
      <c r="SL256" s="100"/>
      <c r="SM256" s="100"/>
      <c r="SN256" s="100"/>
      <c r="SO256" s="100"/>
      <c r="SP256" s="100"/>
      <c r="SQ256" s="100"/>
      <c r="SR256" s="100"/>
      <c r="SS256" s="100"/>
      <c r="ST256" s="100"/>
      <c r="SU256" s="100"/>
      <c r="SV256" s="100"/>
      <c r="SW256" s="100"/>
      <c r="SX256" s="100"/>
      <c r="SY256" s="100"/>
      <c r="SZ256" s="100"/>
      <c r="TA256" s="100"/>
      <c r="TB256" s="100"/>
      <c r="TC256" s="100"/>
      <c r="TD256" s="100"/>
      <c r="TE256" s="100"/>
      <c r="TF256" s="100"/>
      <c r="TG256" s="100"/>
      <c r="TH256" s="100"/>
      <c r="TI256" s="100"/>
      <c r="TJ256" s="100"/>
      <c r="TK256" s="100"/>
      <c r="TL256" s="100"/>
      <c r="TM256" s="100"/>
      <c r="TN256" s="100"/>
      <c r="TO256" s="100"/>
      <c r="TP256" s="100"/>
      <c r="TQ256" s="100"/>
      <c r="TR256" s="100"/>
      <c r="TS256" s="100"/>
      <c r="TT256" s="100"/>
      <c r="TU256" s="100"/>
      <c r="TV256" s="100"/>
      <c r="TW256" s="100"/>
      <c r="TX256" s="100"/>
      <c r="TY256" s="100"/>
      <c r="TZ256" s="100"/>
      <c r="UA256" s="100"/>
      <c r="UB256" s="100"/>
      <c r="UC256" s="100"/>
      <c r="UD256" s="100"/>
      <c r="UE256" s="100"/>
      <c r="UF256" s="100"/>
      <c r="UG256" s="100"/>
      <c r="UH256" s="100"/>
      <c r="UI256" s="100"/>
      <c r="UJ256" s="100"/>
      <c r="UK256" s="100"/>
      <c r="UL256" s="100"/>
      <c r="UM256" s="100"/>
      <c r="UN256" s="100"/>
      <c r="UO256" s="100"/>
      <c r="UP256" s="100"/>
      <c r="UQ256" s="100"/>
      <c r="UR256" s="100"/>
      <c r="US256" s="100"/>
      <c r="UT256" s="100"/>
      <c r="UU256" s="100"/>
      <c r="UV256" s="100"/>
      <c r="UW256" s="100"/>
      <c r="UX256" s="100"/>
      <c r="UY256" s="100"/>
      <c r="UZ256" s="100"/>
      <c r="VA256" s="100"/>
      <c r="VB256" s="100"/>
      <c r="VC256" s="100"/>
      <c r="VD256" s="100"/>
      <c r="VE256" s="100"/>
      <c r="VF256" s="100"/>
      <c r="VG256" s="100"/>
      <c r="VH256" s="100"/>
      <c r="VI256" s="100"/>
      <c r="VJ256" s="100"/>
      <c r="VK256" s="100"/>
      <c r="VL256" s="100"/>
      <c r="VM256" s="100"/>
      <c r="VN256" s="100"/>
      <c r="VO256" s="100"/>
      <c r="VP256" s="100"/>
      <c r="VQ256" s="100"/>
      <c r="VR256" s="100"/>
      <c r="VS256" s="100"/>
      <c r="VT256" s="100"/>
      <c r="VU256" s="100"/>
      <c r="VV256" s="100"/>
      <c r="VW256" s="100"/>
      <c r="VX256" s="100"/>
      <c r="VY256" s="100"/>
      <c r="VZ256" s="100"/>
      <c r="WA256" s="100"/>
      <c r="WB256" s="100"/>
      <c r="WC256" s="100"/>
      <c r="WD256" s="100"/>
      <c r="WE256" s="100"/>
      <c r="WF256" s="100"/>
      <c r="WG256" s="100"/>
      <c r="WH256" s="100"/>
      <c r="WI256" s="100"/>
      <c r="WJ256" s="100"/>
      <c r="WK256" s="100"/>
      <c r="WL256" s="100"/>
      <c r="WM256" s="100"/>
      <c r="WN256" s="100"/>
      <c r="WO256" s="100"/>
      <c r="WP256" s="100"/>
      <c r="WQ256" s="100"/>
      <c r="WR256" s="100"/>
      <c r="WS256" s="100"/>
      <c r="WT256" s="100"/>
      <c r="WU256" s="100"/>
      <c r="WV256" s="100"/>
      <c r="WW256" s="100"/>
      <c r="WX256" s="100"/>
      <c r="WY256" s="100"/>
      <c r="WZ256" s="100"/>
      <c r="XA256" s="100"/>
      <c r="XB256" s="100"/>
      <c r="XC256" s="100"/>
      <c r="XD256" s="100"/>
      <c r="XE256" s="100"/>
      <c r="XF256" s="100"/>
      <c r="XG256" s="100"/>
      <c r="XH256" s="100"/>
      <c r="XI256" s="100"/>
      <c r="XJ256" s="100"/>
      <c r="XK256" s="100"/>
      <c r="XL256" s="100"/>
      <c r="XM256" s="100"/>
      <c r="XN256" s="100"/>
      <c r="XO256" s="100"/>
      <c r="XP256" s="100"/>
      <c r="XQ256" s="100"/>
      <c r="XR256" s="100"/>
      <c r="XS256" s="100"/>
      <c r="XT256" s="100"/>
      <c r="XU256" s="100"/>
      <c r="XV256" s="100"/>
      <c r="XW256" s="100"/>
      <c r="XX256" s="100"/>
      <c r="XY256" s="100"/>
      <c r="XZ256" s="100"/>
      <c r="YA256" s="100"/>
      <c r="YB256" s="100"/>
      <c r="YC256" s="100"/>
      <c r="YD256" s="100"/>
      <c r="YE256" s="100"/>
      <c r="YF256" s="100"/>
      <c r="YG256" s="100"/>
      <c r="YH256" s="100"/>
      <c r="YI256" s="100"/>
      <c r="YJ256" s="100"/>
      <c r="YK256" s="100"/>
      <c r="YL256" s="100"/>
      <c r="YM256" s="100"/>
      <c r="YN256" s="100"/>
      <c r="YO256" s="100"/>
      <c r="YP256" s="100"/>
      <c r="YQ256" s="100"/>
      <c r="YR256" s="100"/>
      <c r="YS256" s="100"/>
      <c r="YT256" s="100"/>
      <c r="YU256" s="100"/>
      <c r="YV256" s="100"/>
      <c r="YW256" s="100"/>
      <c r="YX256" s="100"/>
      <c r="YY256" s="100"/>
      <c r="YZ256" s="100"/>
      <c r="ZA256" s="100"/>
      <c r="ZB256" s="100"/>
      <c r="ZC256" s="100"/>
      <c r="ZD256" s="100"/>
      <c r="ZE256" s="100"/>
      <c r="ZF256" s="100"/>
      <c r="ZG256" s="100"/>
      <c r="ZH256" s="100"/>
      <c r="ZI256" s="100"/>
      <c r="ZJ256" s="100"/>
      <c r="ZK256" s="100"/>
      <c r="ZL256" s="100"/>
      <c r="ZM256" s="100"/>
      <c r="ZN256" s="100"/>
      <c r="ZO256" s="100"/>
      <c r="ZP256" s="100"/>
      <c r="ZQ256" s="100"/>
      <c r="ZR256" s="100"/>
      <c r="ZS256" s="100"/>
      <c r="ZT256" s="100"/>
      <c r="ZU256" s="100"/>
      <c r="ZV256" s="100"/>
      <c r="ZW256" s="100"/>
      <c r="ZX256" s="100"/>
      <c r="ZY256" s="100"/>
      <c r="ZZ256" s="100"/>
      <c r="AAA256" s="100"/>
      <c r="AAB256" s="100"/>
      <c r="AAC256" s="100"/>
      <c r="AAD256" s="100"/>
      <c r="AAE256" s="100"/>
      <c r="AAF256" s="100"/>
      <c r="AAG256" s="100"/>
      <c r="AAH256" s="100"/>
      <c r="AAI256" s="100"/>
      <c r="AAJ256" s="100"/>
      <c r="AAK256" s="100"/>
      <c r="AAL256" s="100"/>
      <c r="AAM256" s="100"/>
      <c r="AAN256" s="100"/>
      <c r="AAO256" s="100"/>
      <c r="AAP256" s="100"/>
      <c r="AAQ256" s="100"/>
      <c r="AAR256" s="100"/>
      <c r="AAS256" s="100"/>
      <c r="AAT256" s="100"/>
      <c r="AAU256" s="100"/>
      <c r="AAV256" s="100"/>
      <c r="AAW256" s="100"/>
      <c r="AAX256" s="100"/>
      <c r="AAY256" s="100"/>
      <c r="AAZ256" s="100"/>
      <c r="ABA256" s="100"/>
      <c r="ABB256" s="100"/>
      <c r="ABC256" s="100"/>
      <c r="ABD256" s="100"/>
      <c r="ABE256" s="100"/>
      <c r="ABF256" s="100"/>
      <c r="ABG256" s="100"/>
      <c r="ABH256" s="100"/>
      <c r="ABI256" s="100"/>
      <c r="ABJ256" s="100"/>
      <c r="ABK256" s="100"/>
      <c r="ABL256" s="100"/>
      <c r="ABM256" s="100"/>
      <c r="ABN256" s="100"/>
      <c r="ABO256" s="100"/>
      <c r="ABP256" s="100"/>
      <c r="ABQ256" s="100"/>
      <c r="ABR256" s="100"/>
      <c r="ABS256" s="100"/>
      <c r="ABT256" s="100"/>
      <c r="ABU256" s="100"/>
      <c r="ABV256" s="100"/>
      <c r="ABW256" s="100"/>
      <c r="ABX256" s="100"/>
      <c r="ABY256" s="100"/>
      <c r="ABZ256" s="100"/>
      <c r="ACA256" s="100"/>
      <c r="ACB256" s="100"/>
      <c r="ACC256" s="100"/>
      <c r="ACD256" s="100"/>
      <c r="ACE256" s="100"/>
      <c r="ACF256" s="100"/>
      <c r="ACG256" s="100"/>
      <c r="ACH256" s="100"/>
      <c r="ACI256" s="100"/>
      <c r="ACJ256" s="100"/>
      <c r="ACK256" s="100"/>
      <c r="ACL256" s="100"/>
      <c r="ACM256" s="100"/>
      <c r="ACN256" s="100"/>
      <c r="ACO256" s="100"/>
      <c r="ACP256" s="100"/>
      <c r="ACQ256" s="100"/>
      <c r="ACR256" s="100"/>
      <c r="ACS256" s="100"/>
      <c r="ACT256" s="100"/>
      <c r="ACU256" s="100"/>
      <c r="ACV256" s="100"/>
      <c r="ACW256" s="100"/>
      <c r="ACX256" s="100"/>
      <c r="ACY256" s="100"/>
      <c r="ACZ256" s="100"/>
      <c r="ADA256" s="100"/>
    </row>
    <row r="257" spans="1:781" s="76" customFormat="1" ht="15.6" x14ac:dyDescent="0.3">
      <c r="A257" s="40">
        <v>3</v>
      </c>
      <c r="B257" s="21" t="s">
        <v>771</v>
      </c>
      <c r="C257" s="22" t="s">
        <v>40</v>
      </c>
      <c r="D257" s="23"/>
      <c r="E257" s="23"/>
      <c r="F257" s="23"/>
      <c r="G257" s="74"/>
      <c r="H257" s="23">
        <v>1</v>
      </c>
      <c r="I257" s="23" t="s">
        <v>41</v>
      </c>
      <c r="J257" s="23" t="s">
        <v>386</v>
      </c>
      <c r="K257" s="25">
        <v>1981</v>
      </c>
      <c r="L257" s="86">
        <v>1981</v>
      </c>
      <c r="M257" s="27"/>
      <c r="N257" s="28"/>
      <c r="O257" s="28"/>
      <c r="P257" s="29" t="s">
        <v>593</v>
      </c>
      <c r="Q257" s="30"/>
      <c r="R257" s="97"/>
      <c r="S257" s="32" t="str">
        <f t="shared" si="53"/>
        <v>Cu</v>
      </c>
      <c r="T257" s="98"/>
      <c r="U257" s="98"/>
      <c r="V257" s="98"/>
      <c r="W257" s="98"/>
      <c r="X257" s="98"/>
      <c r="Y257" s="98"/>
      <c r="Z257" s="98"/>
      <c r="AA257" s="99"/>
      <c r="AB257" s="34">
        <f t="shared" si="52"/>
        <v>0</v>
      </c>
      <c r="AC257" s="34">
        <f t="shared" si="54"/>
        <v>0</v>
      </c>
      <c r="AD257" s="34">
        <f t="shared" si="55"/>
        <v>0</v>
      </c>
      <c r="AE257" s="34">
        <f t="shared" si="60"/>
        <v>0</v>
      </c>
      <c r="AF257" s="35"/>
      <c r="AG257" s="35">
        <f t="shared" si="57"/>
        <v>0</v>
      </c>
      <c r="AH257" s="35">
        <f t="shared" si="58"/>
        <v>0</v>
      </c>
      <c r="AI257" s="35">
        <f t="shared" si="59"/>
        <v>0</v>
      </c>
      <c r="AK257" s="100"/>
      <c r="AL257" s="100"/>
      <c r="AM257" s="100"/>
      <c r="AN257" s="100"/>
      <c r="AO257" s="100"/>
      <c r="AP257" s="100"/>
      <c r="AQ257" s="100"/>
      <c r="AR257" s="100"/>
      <c r="AS257" s="100"/>
      <c r="AT257" s="100"/>
      <c r="AU257" s="100"/>
      <c r="AV257" s="100"/>
      <c r="AW257" s="100"/>
      <c r="AX257" s="100"/>
      <c r="AY257" s="100"/>
      <c r="AZ257" s="100"/>
      <c r="BA257" s="100"/>
      <c r="BB257" s="100"/>
      <c r="BC257" s="100"/>
      <c r="BD257" s="100"/>
      <c r="BE257" s="100"/>
      <c r="BF257" s="100"/>
      <c r="BG257" s="100"/>
      <c r="BH257" s="100"/>
      <c r="BI257" s="100"/>
      <c r="BJ257" s="100"/>
      <c r="BK257" s="100"/>
      <c r="BL257" s="100"/>
      <c r="BM257" s="100"/>
      <c r="BN257" s="100"/>
      <c r="BO257" s="100"/>
      <c r="BP257" s="100"/>
      <c r="BQ257" s="100"/>
      <c r="BR257" s="100"/>
      <c r="BS257" s="100"/>
      <c r="BT257" s="100"/>
      <c r="BU257" s="100"/>
      <c r="BV257" s="100"/>
      <c r="BW257" s="100"/>
      <c r="BX257" s="100"/>
      <c r="BY257" s="100"/>
      <c r="BZ257" s="100"/>
      <c r="CA257" s="100"/>
      <c r="CB257" s="100"/>
      <c r="CC257" s="100"/>
      <c r="CD257" s="100"/>
      <c r="CE257" s="100"/>
      <c r="CF257" s="100"/>
      <c r="CG257" s="100"/>
      <c r="CH257" s="100"/>
      <c r="CI257" s="100"/>
      <c r="CJ257" s="100"/>
      <c r="CK257" s="100"/>
      <c r="CL257" s="100"/>
      <c r="CM257" s="100"/>
      <c r="CN257" s="100"/>
      <c r="CO257" s="100"/>
      <c r="CP257" s="100"/>
      <c r="CQ257" s="100"/>
      <c r="CR257" s="100"/>
      <c r="CS257" s="100"/>
      <c r="CT257" s="100"/>
      <c r="CU257" s="100"/>
      <c r="CV257" s="100"/>
      <c r="CW257" s="100"/>
      <c r="CX257" s="100"/>
      <c r="CY257" s="100"/>
      <c r="CZ257" s="100"/>
      <c r="DA257" s="100"/>
      <c r="DB257" s="100"/>
      <c r="DC257" s="100"/>
      <c r="DD257" s="100"/>
      <c r="DE257" s="100"/>
      <c r="DF257" s="100"/>
      <c r="DG257" s="100"/>
      <c r="DH257" s="100"/>
      <c r="DI257" s="100"/>
      <c r="DJ257" s="100"/>
      <c r="DK257" s="100"/>
      <c r="DL257" s="100"/>
      <c r="DM257" s="100"/>
      <c r="DN257" s="100"/>
      <c r="DO257" s="100"/>
      <c r="DP257" s="100"/>
      <c r="DQ257" s="100"/>
      <c r="DR257" s="100"/>
      <c r="DS257" s="100"/>
      <c r="DT257" s="100"/>
      <c r="DU257" s="100"/>
      <c r="DV257" s="100"/>
      <c r="DW257" s="100"/>
      <c r="DX257" s="100"/>
      <c r="DY257" s="100"/>
      <c r="DZ257" s="100"/>
      <c r="EA257" s="100"/>
      <c r="EB257" s="100"/>
      <c r="EC257" s="100"/>
      <c r="ED257" s="100"/>
      <c r="EE257" s="100"/>
      <c r="EF257" s="100"/>
      <c r="EG257" s="100"/>
      <c r="EH257" s="100"/>
      <c r="EI257" s="100"/>
      <c r="EJ257" s="100"/>
      <c r="EK257" s="100"/>
      <c r="EL257" s="100"/>
      <c r="EM257" s="100"/>
      <c r="EN257" s="100"/>
      <c r="EO257" s="100"/>
      <c r="EP257" s="100"/>
      <c r="EQ257" s="100"/>
      <c r="ER257" s="100"/>
      <c r="ES257" s="100"/>
      <c r="ET257" s="100"/>
      <c r="EU257" s="100"/>
      <c r="EV257" s="100"/>
      <c r="EW257" s="100"/>
      <c r="EX257" s="100"/>
      <c r="EY257" s="100"/>
      <c r="EZ257" s="100"/>
      <c r="FA257" s="100"/>
      <c r="FB257" s="100"/>
      <c r="FC257" s="100"/>
      <c r="FD257" s="100"/>
      <c r="FE257" s="100"/>
      <c r="FF257" s="100"/>
      <c r="FG257" s="100"/>
      <c r="FH257" s="100"/>
      <c r="FI257" s="100"/>
      <c r="FJ257" s="100"/>
      <c r="FK257" s="100"/>
      <c r="FL257" s="100"/>
      <c r="FM257" s="100"/>
      <c r="FN257" s="100"/>
      <c r="FO257" s="100"/>
      <c r="FP257" s="100"/>
      <c r="FQ257" s="100"/>
      <c r="FR257" s="100"/>
      <c r="FS257" s="100"/>
      <c r="FT257" s="100"/>
      <c r="FU257" s="100"/>
      <c r="FV257" s="100"/>
      <c r="FW257" s="100"/>
      <c r="FX257" s="100"/>
      <c r="FY257" s="100"/>
      <c r="FZ257" s="100"/>
      <c r="GA257" s="100"/>
      <c r="GB257" s="100"/>
      <c r="GC257" s="100"/>
      <c r="GD257" s="100"/>
      <c r="GE257" s="100"/>
      <c r="GF257" s="100"/>
      <c r="GG257" s="100"/>
      <c r="GH257" s="100"/>
      <c r="GI257" s="100"/>
      <c r="GJ257" s="100"/>
      <c r="GK257" s="100"/>
      <c r="GL257" s="100"/>
      <c r="GM257" s="100"/>
      <c r="GN257" s="100"/>
      <c r="GO257" s="100"/>
      <c r="GP257" s="100"/>
      <c r="GQ257" s="100"/>
      <c r="GR257" s="100"/>
      <c r="GS257" s="100"/>
      <c r="GT257" s="100"/>
      <c r="GU257" s="100"/>
      <c r="GV257" s="100"/>
      <c r="GW257" s="100"/>
      <c r="GX257" s="100"/>
      <c r="GY257" s="100"/>
      <c r="GZ257" s="100"/>
      <c r="HA257" s="100"/>
      <c r="HB257" s="100"/>
      <c r="HC257" s="100"/>
      <c r="HD257" s="100"/>
      <c r="HE257" s="100"/>
      <c r="HF257" s="100"/>
      <c r="HG257" s="100"/>
      <c r="HH257" s="100"/>
      <c r="HI257" s="100"/>
      <c r="HJ257" s="100"/>
      <c r="HK257" s="100"/>
      <c r="HL257" s="100"/>
      <c r="HM257" s="100"/>
      <c r="HN257" s="100"/>
      <c r="HO257" s="100"/>
      <c r="HP257" s="100"/>
      <c r="HQ257" s="100"/>
      <c r="HR257" s="100"/>
      <c r="HS257" s="100"/>
      <c r="HT257" s="100"/>
      <c r="HU257" s="100"/>
      <c r="HV257" s="100"/>
      <c r="HW257" s="100"/>
      <c r="HX257" s="100"/>
      <c r="HY257" s="100"/>
      <c r="HZ257" s="100"/>
      <c r="IA257" s="100"/>
      <c r="IB257" s="100"/>
      <c r="IC257" s="100"/>
      <c r="ID257" s="100"/>
      <c r="IE257" s="100"/>
      <c r="IF257" s="100"/>
      <c r="IG257" s="100"/>
      <c r="IH257" s="100"/>
      <c r="II257" s="100"/>
      <c r="IJ257" s="100"/>
      <c r="IK257" s="100"/>
      <c r="IL257" s="100"/>
      <c r="IM257" s="100"/>
      <c r="IN257" s="100"/>
      <c r="IO257" s="100"/>
      <c r="IP257" s="100"/>
      <c r="IQ257" s="100"/>
      <c r="IR257" s="100"/>
      <c r="IS257" s="100"/>
      <c r="IT257" s="100"/>
      <c r="IU257" s="100"/>
      <c r="IV257" s="100"/>
      <c r="IW257" s="100"/>
      <c r="IX257" s="100"/>
      <c r="IY257" s="100"/>
      <c r="IZ257" s="100"/>
      <c r="JA257" s="100"/>
      <c r="JB257" s="100"/>
      <c r="JC257" s="100"/>
      <c r="JD257" s="100"/>
      <c r="JE257" s="100"/>
      <c r="JF257" s="100"/>
      <c r="JG257" s="100"/>
      <c r="JH257" s="100"/>
      <c r="JI257" s="100"/>
      <c r="JJ257" s="100"/>
      <c r="JK257" s="100"/>
      <c r="JL257" s="100"/>
      <c r="JM257" s="100"/>
      <c r="JN257" s="100"/>
      <c r="JO257" s="100"/>
      <c r="JP257" s="100"/>
      <c r="JQ257" s="100"/>
      <c r="JR257" s="100"/>
      <c r="JS257" s="100"/>
      <c r="JT257" s="100"/>
      <c r="JU257" s="100"/>
      <c r="JV257" s="100"/>
      <c r="JW257" s="100"/>
      <c r="JX257" s="100"/>
      <c r="JY257" s="100"/>
      <c r="JZ257" s="100"/>
      <c r="KA257" s="100"/>
      <c r="KB257" s="100"/>
      <c r="KC257" s="100"/>
      <c r="KD257" s="100"/>
      <c r="KE257" s="100"/>
      <c r="KF257" s="100"/>
      <c r="KG257" s="100"/>
      <c r="KH257" s="100"/>
      <c r="KI257" s="100"/>
      <c r="KJ257" s="100"/>
      <c r="KK257" s="100"/>
      <c r="KL257" s="100"/>
      <c r="KM257" s="100"/>
      <c r="KN257" s="100"/>
      <c r="KO257" s="100"/>
      <c r="KP257" s="100"/>
      <c r="KQ257" s="100"/>
      <c r="KR257" s="100"/>
      <c r="KS257" s="100"/>
      <c r="KT257" s="100"/>
      <c r="KU257" s="100"/>
      <c r="KV257" s="100"/>
      <c r="KW257" s="100"/>
      <c r="KX257" s="100"/>
      <c r="KY257" s="100"/>
      <c r="KZ257" s="100"/>
      <c r="LA257" s="100"/>
      <c r="LB257" s="100"/>
      <c r="LC257" s="100"/>
      <c r="LD257" s="100"/>
      <c r="LE257" s="100"/>
      <c r="LF257" s="100"/>
      <c r="LG257" s="100"/>
      <c r="LH257" s="100"/>
      <c r="LI257" s="100"/>
      <c r="LJ257" s="100"/>
      <c r="LK257" s="100"/>
      <c r="LL257" s="100"/>
      <c r="LM257" s="100"/>
      <c r="LN257" s="100"/>
      <c r="LO257" s="100"/>
      <c r="LP257" s="100"/>
      <c r="LQ257" s="100"/>
      <c r="LR257" s="100"/>
      <c r="LS257" s="100"/>
      <c r="LT257" s="100"/>
      <c r="LU257" s="100"/>
      <c r="LV257" s="100"/>
      <c r="LW257" s="100"/>
      <c r="LX257" s="100"/>
      <c r="LY257" s="100"/>
      <c r="LZ257" s="100"/>
      <c r="MA257" s="100"/>
      <c r="MB257" s="100"/>
      <c r="MC257" s="100"/>
      <c r="MD257" s="100"/>
      <c r="ME257" s="100"/>
      <c r="MF257" s="100"/>
      <c r="MG257" s="100"/>
      <c r="MH257" s="100"/>
      <c r="MI257" s="100"/>
      <c r="MJ257" s="100"/>
      <c r="MK257" s="100"/>
      <c r="ML257" s="100"/>
      <c r="MM257" s="100"/>
      <c r="MN257" s="100"/>
      <c r="MO257" s="100"/>
      <c r="MP257" s="100"/>
      <c r="MQ257" s="100"/>
      <c r="MR257" s="100"/>
      <c r="MS257" s="100"/>
      <c r="MT257" s="100"/>
      <c r="MU257" s="100"/>
      <c r="MV257" s="100"/>
      <c r="MW257" s="100"/>
      <c r="MX257" s="100"/>
      <c r="MY257" s="100"/>
      <c r="MZ257" s="100"/>
      <c r="NA257" s="100"/>
      <c r="NB257" s="100"/>
      <c r="NC257" s="100"/>
      <c r="ND257" s="100"/>
      <c r="NE257" s="100"/>
      <c r="NF257" s="100"/>
      <c r="NG257" s="100"/>
      <c r="NH257" s="100"/>
      <c r="NI257" s="100"/>
      <c r="NJ257" s="100"/>
      <c r="NK257" s="100"/>
      <c r="NL257" s="100"/>
      <c r="NM257" s="100"/>
      <c r="NN257" s="100"/>
      <c r="NO257" s="100"/>
      <c r="NP257" s="100"/>
      <c r="NQ257" s="100"/>
      <c r="NR257" s="100"/>
      <c r="NS257" s="100"/>
      <c r="NT257" s="100"/>
      <c r="NU257" s="100"/>
      <c r="NV257" s="100"/>
      <c r="NW257" s="100"/>
      <c r="NX257" s="100"/>
      <c r="NY257" s="100"/>
      <c r="NZ257" s="100"/>
      <c r="OA257" s="100"/>
      <c r="OB257" s="100"/>
      <c r="OC257" s="100"/>
      <c r="OD257" s="100"/>
      <c r="OE257" s="100"/>
      <c r="OF257" s="100"/>
      <c r="OG257" s="100"/>
      <c r="OH257" s="100"/>
      <c r="OI257" s="100"/>
      <c r="OJ257" s="100"/>
      <c r="OK257" s="100"/>
      <c r="OL257" s="100"/>
      <c r="OM257" s="100"/>
      <c r="ON257" s="100"/>
      <c r="OO257" s="100"/>
      <c r="OP257" s="100"/>
      <c r="OQ257" s="100"/>
      <c r="OR257" s="100"/>
      <c r="OS257" s="100"/>
      <c r="OT257" s="100"/>
      <c r="OU257" s="100"/>
      <c r="OV257" s="100"/>
      <c r="OW257" s="100"/>
      <c r="OX257" s="100"/>
      <c r="OY257" s="100"/>
      <c r="OZ257" s="100"/>
      <c r="PA257" s="100"/>
      <c r="PB257" s="100"/>
      <c r="PC257" s="100"/>
      <c r="PD257" s="100"/>
      <c r="PE257" s="100"/>
      <c r="PF257" s="100"/>
      <c r="PG257" s="100"/>
      <c r="PH257" s="100"/>
      <c r="PI257" s="100"/>
      <c r="PJ257" s="100"/>
      <c r="PK257" s="100"/>
      <c r="PL257" s="100"/>
      <c r="PM257" s="100"/>
      <c r="PN257" s="100"/>
      <c r="PO257" s="100"/>
      <c r="PP257" s="100"/>
      <c r="PQ257" s="100"/>
      <c r="PR257" s="100"/>
      <c r="PS257" s="100"/>
      <c r="PT257" s="100"/>
      <c r="PU257" s="100"/>
      <c r="PV257" s="100"/>
      <c r="PW257" s="100"/>
      <c r="PX257" s="100"/>
      <c r="PY257" s="100"/>
      <c r="PZ257" s="100"/>
      <c r="QA257" s="100"/>
      <c r="QB257" s="100"/>
      <c r="QC257" s="100"/>
      <c r="QD257" s="100"/>
      <c r="QE257" s="100"/>
      <c r="QF257" s="100"/>
      <c r="QG257" s="100"/>
      <c r="QH257" s="100"/>
      <c r="QI257" s="100"/>
      <c r="QJ257" s="100"/>
      <c r="QK257" s="100"/>
      <c r="QL257" s="100"/>
      <c r="QM257" s="100"/>
      <c r="QN257" s="100"/>
      <c r="QO257" s="100"/>
      <c r="QP257" s="100"/>
      <c r="QQ257" s="100"/>
      <c r="QR257" s="100"/>
      <c r="QS257" s="100"/>
      <c r="QT257" s="100"/>
      <c r="QU257" s="100"/>
      <c r="QV257" s="100"/>
      <c r="QW257" s="100"/>
      <c r="QX257" s="100"/>
      <c r="QY257" s="100"/>
      <c r="QZ257" s="100"/>
      <c r="RA257" s="100"/>
      <c r="RB257" s="100"/>
      <c r="RC257" s="100"/>
      <c r="RD257" s="100"/>
      <c r="RE257" s="100"/>
      <c r="RF257" s="100"/>
      <c r="RG257" s="100"/>
      <c r="RH257" s="100"/>
      <c r="RI257" s="100"/>
      <c r="RJ257" s="100"/>
      <c r="RK257" s="100"/>
      <c r="RL257" s="100"/>
      <c r="RM257" s="100"/>
      <c r="RN257" s="100"/>
      <c r="RO257" s="100"/>
      <c r="RP257" s="100"/>
      <c r="RQ257" s="100"/>
      <c r="RR257" s="100"/>
      <c r="RS257" s="100"/>
      <c r="RT257" s="100"/>
      <c r="RU257" s="100"/>
      <c r="RV257" s="100"/>
      <c r="RW257" s="100"/>
      <c r="RX257" s="100"/>
      <c r="RY257" s="100"/>
      <c r="RZ257" s="100"/>
      <c r="SA257" s="100"/>
      <c r="SB257" s="100"/>
      <c r="SC257" s="100"/>
      <c r="SD257" s="100"/>
      <c r="SE257" s="100"/>
      <c r="SF257" s="100"/>
      <c r="SG257" s="100"/>
      <c r="SH257" s="100"/>
      <c r="SI257" s="100"/>
      <c r="SJ257" s="100"/>
      <c r="SK257" s="100"/>
      <c r="SL257" s="100"/>
      <c r="SM257" s="100"/>
      <c r="SN257" s="100"/>
      <c r="SO257" s="100"/>
      <c r="SP257" s="100"/>
      <c r="SQ257" s="100"/>
      <c r="SR257" s="100"/>
      <c r="SS257" s="100"/>
      <c r="ST257" s="100"/>
      <c r="SU257" s="100"/>
      <c r="SV257" s="100"/>
      <c r="SW257" s="100"/>
      <c r="SX257" s="100"/>
      <c r="SY257" s="100"/>
      <c r="SZ257" s="100"/>
      <c r="TA257" s="100"/>
      <c r="TB257" s="100"/>
      <c r="TC257" s="100"/>
      <c r="TD257" s="100"/>
      <c r="TE257" s="100"/>
      <c r="TF257" s="100"/>
      <c r="TG257" s="100"/>
      <c r="TH257" s="100"/>
      <c r="TI257" s="100"/>
      <c r="TJ257" s="100"/>
      <c r="TK257" s="100"/>
      <c r="TL257" s="100"/>
      <c r="TM257" s="100"/>
      <c r="TN257" s="100"/>
      <c r="TO257" s="100"/>
      <c r="TP257" s="100"/>
      <c r="TQ257" s="100"/>
      <c r="TR257" s="100"/>
      <c r="TS257" s="100"/>
      <c r="TT257" s="100"/>
      <c r="TU257" s="100"/>
      <c r="TV257" s="100"/>
      <c r="TW257" s="100"/>
      <c r="TX257" s="100"/>
      <c r="TY257" s="100"/>
      <c r="TZ257" s="100"/>
      <c r="UA257" s="100"/>
      <c r="UB257" s="100"/>
      <c r="UC257" s="100"/>
      <c r="UD257" s="100"/>
      <c r="UE257" s="100"/>
      <c r="UF257" s="100"/>
      <c r="UG257" s="100"/>
      <c r="UH257" s="100"/>
      <c r="UI257" s="100"/>
      <c r="UJ257" s="100"/>
      <c r="UK257" s="100"/>
      <c r="UL257" s="100"/>
      <c r="UM257" s="100"/>
      <c r="UN257" s="100"/>
      <c r="UO257" s="100"/>
      <c r="UP257" s="100"/>
      <c r="UQ257" s="100"/>
      <c r="UR257" s="100"/>
      <c r="US257" s="100"/>
      <c r="UT257" s="100"/>
      <c r="UU257" s="100"/>
      <c r="UV257" s="100"/>
      <c r="UW257" s="100"/>
      <c r="UX257" s="100"/>
      <c r="UY257" s="100"/>
      <c r="UZ257" s="100"/>
      <c r="VA257" s="100"/>
      <c r="VB257" s="100"/>
      <c r="VC257" s="100"/>
      <c r="VD257" s="100"/>
      <c r="VE257" s="100"/>
      <c r="VF257" s="100"/>
      <c r="VG257" s="100"/>
      <c r="VH257" s="100"/>
      <c r="VI257" s="100"/>
      <c r="VJ257" s="100"/>
      <c r="VK257" s="100"/>
      <c r="VL257" s="100"/>
      <c r="VM257" s="100"/>
      <c r="VN257" s="100"/>
      <c r="VO257" s="100"/>
      <c r="VP257" s="100"/>
      <c r="VQ257" s="100"/>
      <c r="VR257" s="100"/>
      <c r="VS257" s="100"/>
      <c r="VT257" s="100"/>
      <c r="VU257" s="100"/>
      <c r="VV257" s="100"/>
      <c r="VW257" s="100"/>
      <c r="VX257" s="100"/>
      <c r="VY257" s="100"/>
      <c r="VZ257" s="100"/>
      <c r="WA257" s="100"/>
      <c r="WB257" s="100"/>
      <c r="WC257" s="100"/>
      <c r="WD257" s="100"/>
      <c r="WE257" s="100"/>
      <c r="WF257" s="100"/>
      <c r="WG257" s="100"/>
      <c r="WH257" s="100"/>
      <c r="WI257" s="100"/>
      <c r="WJ257" s="100"/>
      <c r="WK257" s="100"/>
      <c r="WL257" s="100"/>
      <c r="WM257" s="100"/>
      <c r="WN257" s="100"/>
      <c r="WO257" s="100"/>
      <c r="WP257" s="100"/>
      <c r="WQ257" s="100"/>
      <c r="WR257" s="100"/>
      <c r="WS257" s="100"/>
      <c r="WT257" s="100"/>
      <c r="WU257" s="100"/>
      <c r="WV257" s="100"/>
      <c r="WW257" s="100"/>
      <c r="WX257" s="100"/>
      <c r="WY257" s="100"/>
      <c r="WZ257" s="100"/>
      <c r="XA257" s="100"/>
      <c r="XB257" s="100"/>
      <c r="XC257" s="100"/>
      <c r="XD257" s="100"/>
      <c r="XE257" s="100"/>
      <c r="XF257" s="100"/>
      <c r="XG257" s="100"/>
      <c r="XH257" s="100"/>
      <c r="XI257" s="100"/>
      <c r="XJ257" s="100"/>
      <c r="XK257" s="100"/>
      <c r="XL257" s="100"/>
      <c r="XM257" s="100"/>
      <c r="XN257" s="100"/>
      <c r="XO257" s="100"/>
      <c r="XP257" s="100"/>
      <c r="XQ257" s="100"/>
      <c r="XR257" s="100"/>
      <c r="XS257" s="100"/>
      <c r="XT257" s="100"/>
      <c r="XU257" s="100"/>
      <c r="XV257" s="100"/>
      <c r="XW257" s="100"/>
      <c r="XX257" s="100"/>
      <c r="XY257" s="100"/>
      <c r="XZ257" s="100"/>
      <c r="YA257" s="100"/>
      <c r="YB257" s="100"/>
      <c r="YC257" s="100"/>
      <c r="YD257" s="100"/>
      <c r="YE257" s="100"/>
      <c r="YF257" s="100"/>
      <c r="YG257" s="100"/>
      <c r="YH257" s="100"/>
      <c r="YI257" s="100"/>
      <c r="YJ257" s="100"/>
      <c r="YK257" s="100"/>
      <c r="YL257" s="100"/>
      <c r="YM257" s="100"/>
      <c r="YN257" s="100"/>
      <c r="YO257" s="100"/>
      <c r="YP257" s="100"/>
      <c r="YQ257" s="100"/>
      <c r="YR257" s="100"/>
      <c r="YS257" s="100"/>
      <c r="YT257" s="100"/>
      <c r="YU257" s="100"/>
      <c r="YV257" s="100"/>
      <c r="YW257" s="100"/>
      <c r="YX257" s="100"/>
      <c r="YY257" s="100"/>
      <c r="YZ257" s="100"/>
      <c r="ZA257" s="100"/>
      <c r="ZB257" s="100"/>
      <c r="ZC257" s="100"/>
      <c r="ZD257" s="100"/>
      <c r="ZE257" s="100"/>
      <c r="ZF257" s="100"/>
      <c r="ZG257" s="100"/>
      <c r="ZH257" s="100"/>
      <c r="ZI257" s="100"/>
      <c r="ZJ257" s="100"/>
      <c r="ZK257" s="100"/>
      <c r="ZL257" s="100"/>
      <c r="ZM257" s="100"/>
      <c r="ZN257" s="100"/>
      <c r="ZO257" s="100"/>
      <c r="ZP257" s="100"/>
      <c r="ZQ257" s="100"/>
      <c r="ZR257" s="100"/>
      <c r="ZS257" s="100"/>
      <c r="ZT257" s="100"/>
      <c r="ZU257" s="100"/>
      <c r="ZV257" s="100"/>
      <c r="ZW257" s="100"/>
      <c r="ZX257" s="100"/>
      <c r="ZY257" s="100"/>
      <c r="ZZ257" s="100"/>
      <c r="AAA257" s="100"/>
      <c r="AAB257" s="100"/>
      <c r="AAC257" s="100"/>
      <c r="AAD257" s="100"/>
      <c r="AAE257" s="100"/>
      <c r="AAF257" s="100"/>
      <c r="AAG257" s="100"/>
      <c r="AAH257" s="100"/>
      <c r="AAI257" s="100"/>
      <c r="AAJ257" s="100"/>
      <c r="AAK257" s="100"/>
      <c r="AAL257" s="100"/>
      <c r="AAM257" s="100"/>
      <c r="AAN257" s="100"/>
      <c r="AAO257" s="100"/>
      <c r="AAP257" s="100"/>
      <c r="AAQ257" s="100"/>
      <c r="AAR257" s="100"/>
      <c r="AAS257" s="100"/>
      <c r="AAT257" s="100"/>
      <c r="AAU257" s="100"/>
      <c r="AAV257" s="100"/>
      <c r="AAW257" s="100"/>
      <c r="AAX257" s="100"/>
      <c r="AAY257" s="100"/>
      <c r="AAZ257" s="100"/>
      <c r="ABA257" s="100"/>
      <c r="ABB257" s="100"/>
      <c r="ABC257" s="100"/>
      <c r="ABD257" s="100"/>
      <c r="ABE257" s="100"/>
      <c r="ABF257" s="100"/>
      <c r="ABG257" s="100"/>
      <c r="ABH257" s="100"/>
      <c r="ABI257" s="100"/>
      <c r="ABJ257" s="100"/>
      <c r="ABK257" s="100"/>
      <c r="ABL257" s="100"/>
      <c r="ABM257" s="100"/>
      <c r="ABN257" s="100"/>
      <c r="ABO257" s="100"/>
      <c r="ABP257" s="100"/>
      <c r="ABQ257" s="100"/>
      <c r="ABR257" s="100"/>
      <c r="ABS257" s="100"/>
      <c r="ABT257" s="100"/>
      <c r="ABU257" s="100"/>
      <c r="ABV257" s="100"/>
      <c r="ABW257" s="100"/>
      <c r="ABX257" s="100"/>
      <c r="ABY257" s="100"/>
      <c r="ABZ257" s="100"/>
      <c r="ACA257" s="100"/>
      <c r="ACB257" s="100"/>
      <c r="ACC257" s="100"/>
      <c r="ACD257" s="100"/>
      <c r="ACE257" s="100"/>
      <c r="ACF257" s="100"/>
      <c r="ACG257" s="100"/>
      <c r="ACH257" s="100"/>
      <c r="ACI257" s="100"/>
      <c r="ACJ257" s="100"/>
      <c r="ACK257" s="100"/>
      <c r="ACL257" s="100"/>
      <c r="ACM257" s="100"/>
      <c r="ACN257" s="100"/>
      <c r="ACO257" s="100"/>
      <c r="ACP257" s="100"/>
      <c r="ACQ257" s="100"/>
      <c r="ACR257" s="100"/>
      <c r="ACS257" s="100"/>
      <c r="ACT257" s="100"/>
      <c r="ACU257" s="100"/>
      <c r="ACV257" s="100"/>
      <c r="ACW257" s="100"/>
      <c r="ACX257" s="100"/>
      <c r="ACY257" s="100"/>
      <c r="ACZ257" s="100"/>
      <c r="ADA257" s="100"/>
    </row>
    <row r="258" spans="1:781" s="76" customFormat="1" ht="15.6" x14ac:dyDescent="0.3">
      <c r="A258" s="40">
        <v>3</v>
      </c>
      <c r="B258" s="21" t="s">
        <v>772</v>
      </c>
      <c r="C258" s="22" t="s">
        <v>40</v>
      </c>
      <c r="D258" s="23"/>
      <c r="E258" s="23"/>
      <c r="F258" s="23"/>
      <c r="G258" s="74"/>
      <c r="H258" s="23">
        <v>1</v>
      </c>
      <c r="I258" s="23" t="s">
        <v>41</v>
      </c>
      <c r="J258" s="23" t="s">
        <v>386</v>
      </c>
      <c r="K258" s="25">
        <v>1981</v>
      </c>
      <c r="L258" s="86">
        <v>1981</v>
      </c>
      <c r="M258" s="27"/>
      <c r="N258" s="28"/>
      <c r="O258" s="28"/>
      <c r="P258" s="29" t="s">
        <v>593</v>
      </c>
      <c r="Q258" s="30"/>
      <c r="R258" s="97"/>
      <c r="S258" s="32" t="str">
        <f t="shared" si="53"/>
        <v>Cu</v>
      </c>
      <c r="T258" s="98"/>
      <c r="U258" s="98"/>
      <c r="V258" s="98"/>
      <c r="W258" s="98"/>
      <c r="X258" s="98"/>
      <c r="Y258" s="98"/>
      <c r="Z258" s="98"/>
      <c r="AA258" s="99"/>
      <c r="AB258" s="34">
        <f t="shared" si="52"/>
        <v>0</v>
      </c>
      <c r="AC258" s="34">
        <f t="shared" si="54"/>
        <v>0</v>
      </c>
      <c r="AD258" s="34">
        <f t="shared" si="55"/>
        <v>0</v>
      </c>
      <c r="AE258" s="34">
        <f t="shared" si="60"/>
        <v>0</v>
      </c>
      <c r="AF258" s="35"/>
      <c r="AG258" s="35">
        <f t="shared" si="57"/>
        <v>0</v>
      </c>
      <c r="AH258" s="35">
        <f t="shared" si="58"/>
        <v>0</v>
      </c>
      <c r="AI258" s="35">
        <f t="shared" si="59"/>
        <v>0</v>
      </c>
      <c r="AK258" s="100"/>
      <c r="AL258" s="100"/>
      <c r="AM258" s="100"/>
      <c r="AN258" s="100"/>
      <c r="AO258" s="100"/>
      <c r="AP258" s="100"/>
      <c r="AQ258" s="100"/>
      <c r="AR258" s="100"/>
      <c r="AS258" s="100"/>
      <c r="AT258" s="100"/>
      <c r="AU258" s="100"/>
      <c r="AV258" s="100"/>
      <c r="AW258" s="100"/>
      <c r="AX258" s="100"/>
      <c r="AY258" s="100"/>
      <c r="AZ258" s="100"/>
      <c r="BA258" s="100"/>
      <c r="BB258" s="100"/>
      <c r="BC258" s="100"/>
      <c r="BD258" s="100"/>
      <c r="BE258" s="100"/>
      <c r="BF258" s="100"/>
      <c r="BG258" s="100"/>
      <c r="BH258" s="100"/>
      <c r="BI258" s="100"/>
      <c r="BJ258" s="100"/>
      <c r="BK258" s="100"/>
      <c r="BL258" s="100"/>
      <c r="BM258" s="100"/>
      <c r="BN258" s="100"/>
      <c r="BO258" s="100"/>
      <c r="BP258" s="100"/>
      <c r="BQ258" s="100"/>
      <c r="BR258" s="100"/>
      <c r="BS258" s="100"/>
      <c r="BT258" s="100"/>
      <c r="BU258" s="100"/>
      <c r="BV258" s="100"/>
      <c r="BW258" s="100"/>
      <c r="BX258" s="100"/>
      <c r="BY258" s="100"/>
      <c r="BZ258" s="100"/>
      <c r="CA258" s="100"/>
      <c r="CB258" s="100"/>
      <c r="CC258" s="100"/>
      <c r="CD258" s="100"/>
      <c r="CE258" s="100"/>
      <c r="CF258" s="100"/>
      <c r="CG258" s="100"/>
      <c r="CH258" s="100"/>
      <c r="CI258" s="100"/>
      <c r="CJ258" s="100"/>
      <c r="CK258" s="100"/>
      <c r="CL258" s="100"/>
      <c r="CM258" s="100"/>
      <c r="CN258" s="100"/>
      <c r="CO258" s="100"/>
      <c r="CP258" s="100"/>
      <c r="CQ258" s="100"/>
      <c r="CR258" s="100"/>
      <c r="CS258" s="100"/>
      <c r="CT258" s="100"/>
      <c r="CU258" s="100"/>
      <c r="CV258" s="100"/>
      <c r="CW258" s="100"/>
      <c r="CX258" s="100"/>
      <c r="CY258" s="100"/>
      <c r="CZ258" s="100"/>
      <c r="DA258" s="100"/>
      <c r="DB258" s="100"/>
      <c r="DC258" s="100"/>
      <c r="DD258" s="100"/>
      <c r="DE258" s="100"/>
      <c r="DF258" s="100"/>
      <c r="DG258" s="100"/>
      <c r="DH258" s="100"/>
      <c r="DI258" s="100"/>
      <c r="DJ258" s="100"/>
      <c r="DK258" s="100"/>
      <c r="DL258" s="100"/>
      <c r="DM258" s="100"/>
      <c r="DN258" s="100"/>
      <c r="DO258" s="100"/>
      <c r="DP258" s="100"/>
      <c r="DQ258" s="100"/>
      <c r="DR258" s="100"/>
      <c r="DS258" s="100"/>
      <c r="DT258" s="100"/>
      <c r="DU258" s="100"/>
      <c r="DV258" s="100"/>
      <c r="DW258" s="100"/>
      <c r="DX258" s="100"/>
      <c r="DY258" s="100"/>
      <c r="DZ258" s="100"/>
      <c r="EA258" s="100"/>
      <c r="EB258" s="100"/>
      <c r="EC258" s="100"/>
      <c r="ED258" s="100"/>
      <c r="EE258" s="100"/>
      <c r="EF258" s="100"/>
      <c r="EG258" s="100"/>
      <c r="EH258" s="100"/>
      <c r="EI258" s="100"/>
      <c r="EJ258" s="100"/>
      <c r="EK258" s="100"/>
      <c r="EL258" s="100"/>
      <c r="EM258" s="100"/>
      <c r="EN258" s="100"/>
      <c r="EO258" s="100"/>
      <c r="EP258" s="100"/>
      <c r="EQ258" s="100"/>
      <c r="ER258" s="100"/>
      <c r="ES258" s="100"/>
      <c r="ET258" s="100"/>
      <c r="EU258" s="100"/>
      <c r="EV258" s="100"/>
      <c r="EW258" s="100"/>
      <c r="EX258" s="100"/>
      <c r="EY258" s="100"/>
      <c r="EZ258" s="100"/>
      <c r="FA258" s="100"/>
      <c r="FB258" s="100"/>
      <c r="FC258" s="100"/>
      <c r="FD258" s="100"/>
      <c r="FE258" s="100"/>
      <c r="FF258" s="100"/>
      <c r="FG258" s="100"/>
      <c r="FH258" s="100"/>
      <c r="FI258" s="100"/>
      <c r="FJ258" s="100"/>
      <c r="FK258" s="100"/>
      <c r="FL258" s="100"/>
      <c r="FM258" s="100"/>
      <c r="FN258" s="100"/>
      <c r="FO258" s="100"/>
      <c r="FP258" s="100"/>
      <c r="FQ258" s="100"/>
      <c r="FR258" s="100"/>
      <c r="FS258" s="100"/>
      <c r="FT258" s="100"/>
      <c r="FU258" s="100"/>
      <c r="FV258" s="100"/>
      <c r="FW258" s="100"/>
      <c r="FX258" s="100"/>
      <c r="FY258" s="100"/>
      <c r="FZ258" s="100"/>
      <c r="GA258" s="100"/>
      <c r="GB258" s="100"/>
      <c r="GC258" s="100"/>
      <c r="GD258" s="100"/>
      <c r="GE258" s="100"/>
      <c r="GF258" s="100"/>
      <c r="GG258" s="100"/>
      <c r="GH258" s="100"/>
      <c r="GI258" s="100"/>
      <c r="GJ258" s="100"/>
      <c r="GK258" s="100"/>
      <c r="GL258" s="100"/>
      <c r="GM258" s="100"/>
      <c r="GN258" s="100"/>
      <c r="GO258" s="100"/>
      <c r="GP258" s="100"/>
      <c r="GQ258" s="100"/>
      <c r="GR258" s="100"/>
      <c r="GS258" s="100"/>
      <c r="GT258" s="100"/>
      <c r="GU258" s="100"/>
      <c r="GV258" s="100"/>
      <c r="GW258" s="100"/>
      <c r="GX258" s="100"/>
      <c r="GY258" s="100"/>
      <c r="GZ258" s="100"/>
      <c r="HA258" s="100"/>
      <c r="HB258" s="100"/>
      <c r="HC258" s="100"/>
      <c r="HD258" s="100"/>
      <c r="HE258" s="100"/>
      <c r="HF258" s="100"/>
      <c r="HG258" s="100"/>
      <c r="HH258" s="100"/>
      <c r="HI258" s="100"/>
      <c r="HJ258" s="100"/>
      <c r="HK258" s="100"/>
      <c r="HL258" s="100"/>
      <c r="HM258" s="100"/>
      <c r="HN258" s="100"/>
      <c r="HO258" s="100"/>
      <c r="HP258" s="100"/>
      <c r="HQ258" s="100"/>
      <c r="HR258" s="100"/>
      <c r="HS258" s="100"/>
      <c r="HT258" s="100"/>
      <c r="HU258" s="100"/>
      <c r="HV258" s="100"/>
      <c r="HW258" s="100"/>
      <c r="HX258" s="100"/>
      <c r="HY258" s="100"/>
      <c r="HZ258" s="100"/>
      <c r="IA258" s="100"/>
      <c r="IB258" s="100"/>
      <c r="IC258" s="100"/>
      <c r="ID258" s="100"/>
      <c r="IE258" s="100"/>
      <c r="IF258" s="100"/>
      <c r="IG258" s="100"/>
      <c r="IH258" s="100"/>
      <c r="II258" s="100"/>
      <c r="IJ258" s="100"/>
      <c r="IK258" s="100"/>
      <c r="IL258" s="100"/>
      <c r="IM258" s="100"/>
      <c r="IN258" s="100"/>
      <c r="IO258" s="100"/>
      <c r="IP258" s="100"/>
      <c r="IQ258" s="100"/>
      <c r="IR258" s="100"/>
      <c r="IS258" s="100"/>
      <c r="IT258" s="100"/>
      <c r="IU258" s="100"/>
      <c r="IV258" s="100"/>
      <c r="IW258" s="100"/>
      <c r="IX258" s="100"/>
      <c r="IY258" s="100"/>
      <c r="IZ258" s="100"/>
      <c r="JA258" s="100"/>
      <c r="JB258" s="100"/>
      <c r="JC258" s="100"/>
      <c r="JD258" s="100"/>
      <c r="JE258" s="100"/>
      <c r="JF258" s="100"/>
      <c r="JG258" s="100"/>
      <c r="JH258" s="100"/>
      <c r="JI258" s="100"/>
      <c r="JJ258" s="100"/>
      <c r="JK258" s="100"/>
      <c r="JL258" s="100"/>
      <c r="JM258" s="100"/>
      <c r="JN258" s="100"/>
      <c r="JO258" s="100"/>
      <c r="JP258" s="100"/>
      <c r="JQ258" s="100"/>
      <c r="JR258" s="100"/>
      <c r="JS258" s="100"/>
      <c r="JT258" s="100"/>
      <c r="JU258" s="100"/>
      <c r="JV258" s="100"/>
      <c r="JW258" s="100"/>
      <c r="JX258" s="100"/>
      <c r="JY258" s="100"/>
      <c r="JZ258" s="100"/>
      <c r="KA258" s="100"/>
      <c r="KB258" s="100"/>
      <c r="KC258" s="100"/>
      <c r="KD258" s="100"/>
      <c r="KE258" s="100"/>
      <c r="KF258" s="100"/>
      <c r="KG258" s="100"/>
      <c r="KH258" s="100"/>
      <c r="KI258" s="100"/>
      <c r="KJ258" s="100"/>
      <c r="KK258" s="100"/>
      <c r="KL258" s="100"/>
      <c r="KM258" s="100"/>
      <c r="KN258" s="100"/>
      <c r="KO258" s="100"/>
      <c r="KP258" s="100"/>
      <c r="KQ258" s="100"/>
      <c r="KR258" s="100"/>
      <c r="KS258" s="100"/>
      <c r="KT258" s="100"/>
      <c r="KU258" s="100"/>
      <c r="KV258" s="100"/>
      <c r="KW258" s="100"/>
      <c r="KX258" s="100"/>
      <c r="KY258" s="100"/>
      <c r="KZ258" s="100"/>
      <c r="LA258" s="100"/>
      <c r="LB258" s="100"/>
      <c r="LC258" s="100"/>
      <c r="LD258" s="100"/>
      <c r="LE258" s="100"/>
      <c r="LF258" s="100"/>
      <c r="LG258" s="100"/>
      <c r="LH258" s="100"/>
      <c r="LI258" s="100"/>
      <c r="LJ258" s="100"/>
      <c r="LK258" s="100"/>
      <c r="LL258" s="100"/>
      <c r="LM258" s="100"/>
      <c r="LN258" s="100"/>
      <c r="LO258" s="100"/>
      <c r="LP258" s="100"/>
      <c r="LQ258" s="100"/>
      <c r="LR258" s="100"/>
      <c r="LS258" s="100"/>
      <c r="LT258" s="100"/>
      <c r="LU258" s="100"/>
      <c r="LV258" s="100"/>
      <c r="LW258" s="100"/>
      <c r="LX258" s="100"/>
      <c r="LY258" s="100"/>
      <c r="LZ258" s="100"/>
      <c r="MA258" s="100"/>
      <c r="MB258" s="100"/>
      <c r="MC258" s="100"/>
      <c r="MD258" s="100"/>
      <c r="ME258" s="100"/>
      <c r="MF258" s="100"/>
      <c r="MG258" s="100"/>
      <c r="MH258" s="100"/>
      <c r="MI258" s="100"/>
      <c r="MJ258" s="100"/>
      <c r="MK258" s="100"/>
      <c r="ML258" s="100"/>
      <c r="MM258" s="100"/>
      <c r="MN258" s="100"/>
      <c r="MO258" s="100"/>
      <c r="MP258" s="100"/>
      <c r="MQ258" s="100"/>
      <c r="MR258" s="100"/>
      <c r="MS258" s="100"/>
      <c r="MT258" s="100"/>
      <c r="MU258" s="100"/>
      <c r="MV258" s="100"/>
      <c r="MW258" s="100"/>
      <c r="MX258" s="100"/>
      <c r="MY258" s="100"/>
      <c r="MZ258" s="100"/>
      <c r="NA258" s="100"/>
      <c r="NB258" s="100"/>
      <c r="NC258" s="100"/>
      <c r="ND258" s="100"/>
      <c r="NE258" s="100"/>
      <c r="NF258" s="100"/>
      <c r="NG258" s="100"/>
      <c r="NH258" s="100"/>
      <c r="NI258" s="100"/>
      <c r="NJ258" s="100"/>
      <c r="NK258" s="100"/>
      <c r="NL258" s="100"/>
      <c r="NM258" s="100"/>
      <c r="NN258" s="100"/>
      <c r="NO258" s="100"/>
      <c r="NP258" s="100"/>
      <c r="NQ258" s="100"/>
      <c r="NR258" s="100"/>
      <c r="NS258" s="100"/>
      <c r="NT258" s="100"/>
      <c r="NU258" s="100"/>
      <c r="NV258" s="100"/>
      <c r="NW258" s="100"/>
      <c r="NX258" s="100"/>
      <c r="NY258" s="100"/>
      <c r="NZ258" s="100"/>
      <c r="OA258" s="100"/>
      <c r="OB258" s="100"/>
      <c r="OC258" s="100"/>
      <c r="OD258" s="100"/>
      <c r="OE258" s="100"/>
      <c r="OF258" s="100"/>
      <c r="OG258" s="100"/>
      <c r="OH258" s="100"/>
      <c r="OI258" s="100"/>
      <c r="OJ258" s="100"/>
      <c r="OK258" s="100"/>
      <c r="OL258" s="100"/>
      <c r="OM258" s="100"/>
      <c r="ON258" s="100"/>
      <c r="OO258" s="100"/>
      <c r="OP258" s="100"/>
      <c r="OQ258" s="100"/>
      <c r="OR258" s="100"/>
      <c r="OS258" s="100"/>
      <c r="OT258" s="100"/>
      <c r="OU258" s="100"/>
      <c r="OV258" s="100"/>
      <c r="OW258" s="100"/>
      <c r="OX258" s="100"/>
      <c r="OY258" s="100"/>
      <c r="OZ258" s="100"/>
      <c r="PA258" s="100"/>
      <c r="PB258" s="100"/>
      <c r="PC258" s="100"/>
      <c r="PD258" s="100"/>
      <c r="PE258" s="100"/>
      <c r="PF258" s="100"/>
      <c r="PG258" s="100"/>
      <c r="PH258" s="100"/>
      <c r="PI258" s="100"/>
      <c r="PJ258" s="100"/>
      <c r="PK258" s="100"/>
      <c r="PL258" s="100"/>
      <c r="PM258" s="100"/>
      <c r="PN258" s="100"/>
      <c r="PO258" s="100"/>
      <c r="PP258" s="100"/>
      <c r="PQ258" s="100"/>
      <c r="PR258" s="100"/>
      <c r="PS258" s="100"/>
      <c r="PT258" s="100"/>
      <c r="PU258" s="100"/>
      <c r="PV258" s="100"/>
      <c r="PW258" s="100"/>
      <c r="PX258" s="100"/>
      <c r="PY258" s="100"/>
      <c r="PZ258" s="100"/>
      <c r="QA258" s="100"/>
      <c r="QB258" s="100"/>
      <c r="QC258" s="100"/>
      <c r="QD258" s="100"/>
      <c r="QE258" s="100"/>
      <c r="QF258" s="100"/>
      <c r="QG258" s="100"/>
      <c r="QH258" s="100"/>
      <c r="QI258" s="100"/>
      <c r="QJ258" s="100"/>
      <c r="QK258" s="100"/>
      <c r="QL258" s="100"/>
      <c r="QM258" s="100"/>
      <c r="QN258" s="100"/>
      <c r="QO258" s="100"/>
      <c r="QP258" s="100"/>
      <c r="QQ258" s="100"/>
      <c r="QR258" s="100"/>
      <c r="QS258" s="100"/>
      <c r="QT258" s="100"/>
      <c r="QU258" s="100"/>
      <c r="QV258" s="100"/>
      <c r="QW258" s="100"/>
      <c r="QX258" s="100"/>
      <c r="QY258" s="100"/>
      <c r="QZ258" s="100"/>
      <c r="RA258" s="100"/>
      <c r="RB258" s="100"/>
      <c r="RC258" s="100"/>
      <c r="RD258" s="100"/>
      <c r="RE258" s="100"/>
      <c r="RF258" s="100"/>
      <c r="RG258" s="100"/>
      <c r="RH258" s="100"/>
      <c r="RI258" s="100"/>
      <c r="RJ258" s="100"/>
      <c r="RK258" s="100"/>
      <c r="RL258" s="100"/>
      <c r="RM258" s="100"/>
      <c r="RN258" s="100"/>
      <c r="RO258" s="100"/>
      <c r="RP258" s="100"/>
      <c r="RQ258" s="100"/>
      <c r="RR258" s="100"/>
      <c r="RS258" s="100"/>
      <c r="RT258" s="100"/>
      <c r="RU258" s="100"/>
      <c r="RV258" s="100"/>
      <c r="RW258" s="100"/>
      <c r="RX258" s="100"/>
      <c r="RY258" s="100"/>
      <c r="RZ258" s="100"/>
      <c r="SA258" s="100"/>
      <c r="SB258" s="100"/>
      <c r="SC258" s="100"/>
      <c r="SD258" s="100"/>
      <c r="SE258" s="100"/>
      <c r="SF258" s="100"/>
      <c r="SG258" s="100"/>
      <c r="SH258" s="100"/>
      <c r="SI258" s="100"/>
      <c r="SJ258" s="100"/>
      <c r="SK258" s="100"/>
      <c r="SL258" s="100"/>
      <c r="SM258" s="100"/>
      <c r="SN258" s="100"/>
      <c r="SO258" s="100"/>
      <c r="SP258" s="100"/>
      <c r="SQ258" s="100"/>
      <c r="SR258" s="100"/>
      <c r="SS258" s="100"/>
      <c r="ST258" s="100"/>
      <c r="SU258" s="100"/>
      <c r="SV258" s="100"/>
      <c r="SW258" s="100"/>
      <c r="SX258" s="100"/>
      <c r="SY258" s="100"/>
      <c r="SZ258" s="100"/>
      <c r="TA258" s="100"/>
      <c r="TB258" s="100"/>
      <c r="TC258" s="100"/>
      <c r="TD258" s="100"/>
      <c r="TE258" s="100"/>
      <c r="TF258" s="100"/>
      <c r="TG258" s="100"/>
      <c r="TH258" s="100"/>
      <c r="TI258" s="100"/>
      <c r="TJ258" s="100"/>
      <c r="TK258" s="100"/>
      <c r="TL258" s="100"/>
      <c r="TM258" s="100"/>
      <c r="TN258" s="100"/>
      <c r="TO258" s="100"/>
      <c r="TP258" s="100"/>
      <c r="TQ258" s="100"/>
      <c r="TR258" s="100"/>
      <c r="TS258" s="100"/>
      <c r="TT258" s="100"/>
      <c r="TU258" s="100"/>
      <c r="TV258" s="100"/>
      <c r="TW258" s="100"/>
      <c r="TX258" s="100"/>
      <c r="TY258" s="100"/>
      <c r="TZ258" s="100"/>
      <c r="UA258" s="100"/>
      <c r="UB258" s="100"/>
      <c r="UC258" s="100"/>
      <c r="UD258" s="100"/>
      <c r="UE258" s="100"/>
      <c r="UF258" s="100"/>
      <c r="UG258" s="100"/>
      <c r="UH258" s="100"/>
      <c r="UI258" s="100"/>
      <c r="UJ258" s="100"/>
      <c r="UK258" s="100"/>
      <c r="UL258" s="100"/>
      <c r="UM258" s="100"/>
      <c r="UN258" s="100"/>
      <c r="UO258" s="100"/>
      <c r="UP258" s="100"/>
      <c r="UQ258" s="100"/>
      <c r="UR258" s="100"/>
      <c r="US258" s="100"/>
      <c r="UT258" s="100"/>
      <c r="UU258" s="100"/>
      <c r="UV258" s="100"/>
      <c r="UW258" s="100"/>
      <c r="UX258" s="100"/>
      <c r="UY258" s="100"/>
      <c r="UZ258" s="100"/>
      <c r="VA258" s="100"/>
      <c r="VB258" s="100"/>
      <c r="VC258" s="100"/>
      <c r="VD258" s="100"/>
      <c r="VE258" s="100"/>
      <c r="VF258" s="100"/>
      <c r="VG258" s="100"/>
      <c r="VH258" s="100"/>
      <c r="VI258" s="100"/>
      <c r="VJ258" s="100"/>
      <c r="VK258" s="100"/>
      <c r="VL258" s="100"/>
      <c r="VM258" s="100"/>
      <c r="VN258" s="100"/>
      <c r="VO258" s="100"/>
      <c r="VP258" s="100"/>
      <c r="VQ258" s="100"/>
      <c r="VR258" s="100"/>
      <c r="VS258" s="100"/>
      <c r="VT258" s="100"/>
      <c r="VU258" s="100"/>
      <c r="VV258" s="100"/>
      <c r="VW258" s="100"/>
      <c r="VX258" s="100"/>
      <c r="VY258" s="100"/>
      <c r="VZ258" s="100"/>
      <c r="WA258" s="100"/>
      <c r="WB258" s="100"/>
      <c r="WC258" s="100"/>
      <c r="WD258" s="100"/>
      <c r="WE258" s="100"/>
      <c r="WF258" s="100"/>
      <c r="WG258" s="100"/>
      <c r="WH258" s="100"/>
      <c r="WI258" s="100"/>
      <c r="WJ258" s="100"/>
      <c r="WK258" s="100"/>
      <c r="WL258" s="100"/>
      <c r="WM258" s="100"/>
      <c r="WN258" s="100"/>
      <c r="WO258" s="100"/>
      <c r="WP258" s="100"/>
      <c r="WQ258" s="100"/>
      <c r="WR258" s="100"/>
      <c r="WS258" s="100"/>
      <c r="WT258" s="100"/>
      <c r="WU258" s="100"/>
      <c r="WV258" s="100"/>
      <c r="WW258" s="100"/>
      <c r="WX258" s="100"/>
      <c r="WY258" s="100"/>
      <c r="WZ258" s="100"/>
      <c r="XA258" s="100"/>
      <c r="XB258" s="100"/>
      <c r="XC258" s="100"/>
      <c r="XD258" s="100"/>
      <c r="XE258" s="100"/>
      <c r="XF258" s="100"/>
      <c r="XG258" s="100"/>
      <c r="XH258" s="100"/>
      <c r="XI258" s="100"/>
      <c r="XJ258" s="100"/>
      <c r="XK258" s="100"/>
      <c r="XL258" s="100"/>
      <c r="XM258" s="100"/>
      <c r="XN258" s="100"/>
      <c r="XO258" s="100"/>
      <c r="XP258" s="100"/>
      <c r="XQ258" s="100"/>
      <c r="XR258" s="100"/>
      <c r="XS258" s="100"/>
      <c r="XT258" s="100"/>
      <c r="XU258" s="100"/>
      <c r="XV258" s="100"/>
      <c r="XW258" s="100"/>
      <c r="XX258" s="100"/>
      <c r="XY258" s="100"/>
      <c r="XZ258" s="100"/>
      <c r="YA258" s="100"/>
      <c r="YB258" s="100"/>
      <c r="YC258" s="100"/>
      <c r="YD258" s="100"/>
      <c r="YE258" s="100"/>
      <c r="YF258" s="100"/>
      <c r="YG258" s="100"/>
      <c r="YH258" s="100"/>
      <c r="YI258" s="100"/>
      <c r="YJ258" s="100"/>
      <c r="YK258" s="100"/>
      <c r="YL258" s="100"/>
      <c r="YM258" s="100"/>
      <c r="YN258" s="100"/>
      <c r="YO258" s="100"/>
      <c r="YP258" s="100"/>
      <c r="YQ258" s="100"/>
      <c r="YR258" s="100"/>
      <c r="YS258" s="100"/>
      <c r="YT258" s="100"/>
      <c r="YU258" s="100"/>
      <c r="YV258" s="100"/>
      <c r="YW258" s="100"/>
      <c r="YX258" s="100"/>
      <c r="YY258" s="100"/>
      <c r="YZ258" s="100"/>
      <c r="ZA258" s="100"/>
      <c r="ZB258" s="100"/>
      <c r="ZC258" s="100"/>
      <c r="ZD258" s="100"/>
      <c r="ZE258" s="100"/>
      <c r="ZF258" s="100"/>
      <c r="ZG258" s="100"/>
      <c r="ZH258" s="100"/>
      <c r="ZI258" s="100"/>
      <c r="ZJ258" s="100"/>
      <c r="ZK258" s="100"/>
      <c r="ZL258" s="100"/>
      <c r="ZM258" s="100"/>
      <c r="ZN258" s="100"/>
      <c r="ZO258" s="100"/>
      <c r="ZP258" s="100"/>
      <c r="ZQ258" s="100"/>
      <c r="ZR258" s="100"/>
      <c r="ZS258" s="100"/>
      <c r="ZT258" s="100"/>
      <c r="ZU258" s="100"/>
      <c r="ZV258" s="100"/>
      <c r="ZW258" s="100"/>
      <c r="ZX258" s="100"/>
      <c r="ZY258" s="100"/>
      <c r="ZZ258" s="100"/>
      <c r="AAA258" s="100"/>
      <c r="AAB258" s="100"/>
      <c r="AAC258" s="100"/>
      <c r="AAD258" s="100"/>
      <c r="AAE258" s="100"/>
      <c r="AAF258" s="100"/>
      <c r="AAG258" s="100"/>
      <c r="AAH258" s="100"/>
      <c r="AAI258" s="100"/>
      <c r="AAJ258" s="100"/>
      <c r="AAK258" s="100"/>
      <c r="AAL258" s="100"/>
      <c r="AAM258" s="100"/>
      <c r="AAN258" s="100"/>
      <c r="AAO258" s="100"/>
      <c r="AAP258" s="100"/>
      <c r="AAQ258" s="100"/>
      <c r="AAR258" s="100"/>
      <c r="AAS258" s="100"/>
      <c r="AAT258" s="100"/>
      <c r="AAU258" s="100"/>
      <c r="AAV258" s="100"/>
      <c r="AAW258" s="100"/>
      <c r="AAX258" s="100"/>
      <c r="AAY258" s="100"/>
      <c r="AAZ258" s="100"/>
      <c r="ABA258" s="100"/>
      <c r="ABB258" s="100"/>
      <c r="ABC258" s="100"/>
      <c r="ABD258" s="100"/>
      <c r="ABE258" s="100"/>
      <c r="ABF258" s="100"/>
      <c r="ABG258" s="100"/>
      <c r="ABH258" s="100"/>
      <c r="ABI258" s="100"/>
      <c r="ABJ258" s="100"/>
      <c r="ABK258" s="100"/>
      <c r="ABL258" s="100"/>
      <c r="ABM258" s="100"/>
      <c r="ABN258" s="100"/>
      <c r="ABO258" s="100"/>
      <c r="ABP258" s="100"/>
      <c r="ABQ258" s="100"/>
      <c r="ABR258" s="100"/>
      <c r="ABS258" s="100"/>
      <c r="ABT258" s="100"/>
      <c r="ABU258" s="100"/>
      <c r="ABV258" s="100"/>
      <c r="ABW258" s="100"/>
      <c r="ABX258" s="100"/>
      <c r="ABY258" s="100"/>
      <c r="ABZ258" s="100"/>
      <c r="ACA258" s="100"/>
      <c r="ACB258" s="100"/>
      <c r="ACC258" s="100"/>
      <c r="ACD258" s="100"/>
      <c r="ACE258" s="100"/>
      <c r="ACF258" s="100"/>
      <c r="ACG258" s="100"/>
      <c r="ACH258" s="100"/>
      <c r="ACI258" s="100"/>
      <c r="ACJ258" s="100"/>
      <c r="ACK258" s="100"/>
      <c r="ACL258" s="100"/>
      <c r="ACM258" s="100"/>
      <c r="ACN258" s="100"/>
      <c r="ACO258" s="100"/>
      <c r="ACP258" s="100"/>
      <c r="ACQ258" s="100"/>
      <c r="ACR258" s="100"/>
      <c r="ACS258" s="100"/>
      <c r="ACT258" s="100"/>
      <c r="ACU258" s="100"/>
      <c r="ACV258" s="100"/>
      <c r="ACW258" s="100"/>
      <c r="ACX258" s="100"/>
      <c r="ACY258" s="100"/>
      <c r="ACZ258" s="100"/>
      <c r="ADA258" s="100"/>
    </row>
    <row r="259" spans="1:781" s="76" customFormat="1" ht="28.8" customHeight="1" x14ac:dyDescent="0.3">
      <c r="A259" s="36">
        <v>1</v>
      </c>
      <c r="B259" s="21" t="s">
        <v>773</v>
      </c>
      <c r="C259" s="22" t="s">
        <v>40</v>
      </c>
      <c r="D259" s="23" t="s">
        <v>204</v>
      </c>
      <c r="E259" s="23" t="s">
        <v>403</v>
      </c>
      <c r="F259" s="23">
        <v>66</v>
      </c>
      <c r="G259" s="74">
        <v>2500000</v>
      </c>
      <c r="H259" s="23">
        <v>1</v>
      </c>
      <c r="I259" s="23" t="s">
        <v>41</v>
      </c>
      <c r="J259" s="23" t="s">
        <v>86</v>
      </c>
      <c r="K259" s="25">
        <v>1980</v>
      </c>
      <c r="L259" s="26">
        <v>29507</v>
      </c>
      <c r="M259" s="27">
        <v>2000000</v>
      </c>
      <c r="N259" s="28">
        <v>8</v>
      </c>
      <c r="O259" s="28"/>
      <c r="P259" s="29" t="s">
        <v>528</v>
      </c>
      <c r="Q259" s="30" t="s">
        <v>774</v>
      </c>
      <c r="R259" s="31" t="s">
        <v>319</v>
      </c>
      <c r="S259" s="32" t="str">
        <f t="shared" si="53"/>
        <v>Cu</v>
      </c>
      <c r="T259" s="33">
        <v>1300</v>
      </c>
      <c r="U259" s="33">
        <v>0.53</v>
      </c>
      <c r="V259" s="33"/>
      <c r="W259" s="33">
        <v>0.53</v>
      </c>
      <c r="X259" s="33">
        <v>1967</v>
      </c>
      <c r="Y259" s="33">
        <v>100</v>
      </c>
      <c r="Z259" s="33" t="s">
        <v>320</v>
      </c>
      <c r="AA259" s="1"/>
      <c r="AB259" s="34">
        <f t="shared" si="52"/>
        <v>1.0544891448251208</v>
      </c>
      <c r="AC259" s="34">
        <f t="shared" si="54"/>
        <v>0.20512820512820512</v>
      </c>
      <c r="AD259" s="34">
        <f t="shared" si="55"/>
        <v>0</v>
      </c>
      <c r="AE259" s="34">
        <f t="shared" si="60"/>
        <v>1.2596173499533259</v>
      </c>
      <c r="AF259" s="35"/>
      <c r="AG259" s="35">
        <f t="shared" si="57"/>
        <v>1.2596173499533259</v>
      </c>
      <c r="AH259" s="35">
        <f t="shared" si="58"/>
        <v>0</v>
      </c>
      <c r="AI259" s="35">
        <f t="shared" si="59"/>
        <v>0</v>
      </c>
      <c r="AK259" s="1"/>
      <c r="AL259" s="1"/>
      <c r="AM259" s="1"/>
      <c r="AN259" s="1"/>
      <c r="AO259" s="1"/>
      <c r="AP259" s="1"/>
      <c r="AQ259" s="1"/>
      <c r="AR259" s="1"/>
      <c r="AS259" s="1"/>
      <c r="AT259" s="1"/>
      <c r="AU259" s="1"/>
      <c r="AV259" s="1"/>
      <c r="AW259" s="1"/>
      <c r="AX259" s="1"/>
      <c r="AY259" s="1"/>
      <c r="AZ259" s="1"/>
      <c r="BA259" s="1"/>
      <c r="BB259" s="1"/>
      <c r="BC259" s="1"/>
      <c r="BD259" s="1"/>
      <c r="BE259" s="1"/>
      <c r="BF259" s="1"/>
      <c r="BG259" s="1"/>
      <c r="BH259" s="1"/>
      <c r="BI259" s="1"/>
      <c r="BJ259" s="1"/>
      <c r="BK259" s="1"/>
      <c r="BL259" s="1"/>
      <c r="BM259" s="1"/>
      <c r="BN259" s="1"/>
      <c r="BO259" s="1"/>
      <c r="BP259" s="1"/>
      <c r="BQ259" s="1"/>
      <c r="BR259" s="1"/>
      <c r="BS259" s="1"/>
      <c r="BT259" s="1"/>
      <c r="BU259" s="1"/>
      <c r="BV259" s="1"/>
      <c r="BW259" s="1"/>
      <c r="BX259" s="1"/>
      <c r="BY259" s="1"/>
      <c r="BZ259" s="1"/>
      <c r="CA259" s="1"/>
      <c r="CB259" s="1"/>
      <c r="CC259" s="1"/>
      <c r="CD259" s="1"/>
      <c r="CE259" s="1"/>
      <c r="CF259" s="1"/>
      <c r="CG259" s="1"/>
      <c r="CH259" s="1"/>
      <c r="CI259" s="1"/>
      <c r="CJ259" s="1"/>
      <c r="CK259" s="1"/>
      <c r="CL259" s="1"/>
      <c r="CM259" s="1"/>
      <c r="CN259" s="1"/>
      <c r="CO259" s="1"/>
      <c r="CP259" s="1"/>
      <c r="CQ259" s="1"/>
      <c r="CR259" s="1"/>
      <c r="CS259" s="1"/>
      <c r="CT259" s="1"/>
      <c r="CU259" s="1"/>
      <c r="CV259" s="1"/>
      <c r="CW259" s="1"/>
      <c r="CX259" s="1"/>
      <c r="CY259" s="1"/>
      <c r="CZ259" s="1"/>
      <c r="DA259" s="1"/>
      <c r="DB259" s="1"/>
      <c r="DC259" s="1"/>
      <c r="DD259" s="1"/>
      <c r="DE259" s="1"/>
      <c r="DF259" s="1"/>
      <c r="DG259" s="1"/>
      <c r="DH259" s="1"/>
      <c r="DI259" s="1"/>
      <c r="DJ259" s="1"/>
      <c r="DK259" s="1"/>
      <c r="DL259" s="1"/>
      <c r="DM259" s="1"/>
      <c r="DN259" s="1"/>
      <c r="DO259" s="1"/>
      <c r="DP259" s="1"/>
      <c r="DQ259" s="1"/>
      <c r="DR259" s="1"/>
      <c r="DS259" s="1"/>
      <c r="DT259" s="1"/>
      <c r="DU259" s="1"/>
      <c r="DV259" s="1"/>
      <c r="DW259" s="1"/>
      <c r="DX259" s="1"/>
      <c r="DY259" s="1"/>
      <c r="DZ259" s="1"/>
      <c r="EA259" s="1"/>
      <c r="EB259" s="1"/>
      <c r="EC259" s="1"/>
      <c r="ED259" s="1"/>
      <c r="EE259" s="1"/>
      <c r="EF259" s="1"/>
      <c r="EG259" s="1"/>
      <c r="EH259" s="1"/>
      <c r="EI259" s="1"/>
      <c r="EJ259" s="1"/>
      <c r="EK259" s="1"/>
      <c r="EL259" s="1"/>
      <c r="EM259" s="1"/>
      <c r="EN259" s="1"/>
      <c r="EO259" s="1"/>
      <c r="EP259" s="1"/>
      <c r="EQ259" s="1"/>
      <c r="ER259" s="1"/>
      <c r="ES259" s="1"/>
      <c r="ET259" s="1"/>
      <c r="EU259" s="1"/>
      <c r="EV259" s="1"/>
      <c r="EW259" s="1"/>
      <c r="EX259" s="1"/>
      <c r="EY259" s="1"/>
      <c r="EZ259" s="1"/>
      <c r="FA259" s="1"/>
      <c r="FB259" s="1"/>
      <c r="FC259" s="1"/>
      <c r="FD259" s="1"/>
      <c r="FE259" s="1"/>
      <c r="FF259" s="1"/>
      <c r="FG259" s="1"/>
      <c r="FH259" s="1"/>
      <c r="FI259" s="1"/>
      <c r="FJ259" s="1"/>
      <c r="FK259" s="1"/>
      <c r="FL259" s="1"/>
      <c r="FM259" s="1"/>
      <c r="FN259" s="1"/>
      <c r="FO259" s="1"/>
      <c r="FP259" s="1"/>
      <c r="FQ259" s="1"/>
      <c r="FR259" s="1"/>
      <c r="FS259" s="1"/>
      <c r="FT259" s="1"/>
      <c r="FU259" s="1"/>
      <c r="FV259" s="1"/>
      <c r="FW259" s="1"/>
      <c r="FX259" s="1"/>
      <c r="FY259" s="1"/>
      <c r="FZ259" s="1"/>
      <c r="GA259" s="1"/>
      <c r="GB259" s="1"/>
      <c r="GC259" s="1"/>
      <c r="GD259" s="1"/>
      <c r="GE259" s="1"/>
      <c r="GF259" s="1"/>
      <c r="GG259" s="1"/>
      <c r="GH259" s="1"/>
      <c r="GI259" s="1"/>
      <c r="GJ259" s="1"/>
      <c r="GK259" s="1"/>
      <c r="GL259" s="1"/>
      <c r="GM259" s="1"/>
      <c r="GN259" s="1"/>
      <c r="GO259" s="1"/>
      <c r="GP259" s="1"/>
      <c r="GQ259" s="1"/>
      <c r="GR259" s="1"/>
      <c r="GS259" s="1"/>
      <c r="GT259" s="1"/>
      <c r="GU259" s="1"/>
      <c r="GV259" s="1"/>
      <c r="GW259" s="1"/>
      <c r="GX259" s="1"/>
      <c r="GY259" s="1"/>
      <c r="GZ259" s="1"/>
      <c r="HA259" s="1"/>
      <c r="HB259" s="1"/>
      <c r="HC259" s="1"/>
      <c r="HD259" s="1"/>
      <c r="HE259" s="1"/>
      <c r="HF259" s="1"/>
      <c r="HG259" s="1"/>
      <c r="HH259" s="1"/>
      <c r="HI259" s="1"/>
      <c r="HJ259" s="1"/>
      <c r="HK259" s="1"/>
      <c r="HL259" s="1"/>
      <c r="HM259" s="1"/>
      <c r="HN259" s="1"/>
      <c r="HO259" s="1"/>
      <c r="HP259" s="1"/>
      <c r="HQ259" s="1"/>
      <c r="HR259" s="1"/>
      <c r="HS259" s="1"/>
      <c r="HT259" s="1"/>
      <c r="HU259" s="1"/>
      <c r="HV259" s="1"/>
      <c r="HW259" s="1"/>
      <c r="HX259" s="1"/>
      <c r="HY259" s="1"/>
      <c r="HZ259" s="1"/>
      <c r="IA259" s="1"/>
      <c r="IB259" s="1"/>
      <c r="IC259" s="1"/>
      <c r="ID259" s="1"/>
      <c r="IE259" s="1"/>
      <c r="IF259" s="1"/>
      <c r="IG259" s="1"/>
      <c r="IH259" s="1"/>
      <c r="II259" s="1"/>
      <c r="IJ259" s="1"/>
      <c r="IK259" s="1"/>
      <c r="IL259" s="1"/>
      <c r="IM259" s="1"/>
      <c r="IN259" s="1"/>
      <c r="IO259" s="1"/>
      <c r="IP259" s="1"/>
      <c r="IQ259" s="1"/>
      <c r="IR259" s="1"/>
      <c r="IS259" s="1"/>
      <c r="IT259" s="1"/>
      <c r="IU259" s="1"/>
      <c r="IV259" s="1"/>
      <c r="IW259" s="1"/>
      <c r="IX259" s="1"/>
      <c r="IY259" s="1"/>
      <c r="IZ259" s="1"/>
      <c r="JA259" s="1"/>
      <c r="JB259" s="1"/>
      <c r="JC259" s="1"/>
      <c r="JD259" s="1"/>
      <c r="JE259" s="1"/>
      <c r="JF259" s="1"/>
      <c r="JG259" s="1"/>
      <c r="JH259" s="1"/>
      <c r="JI259" s="1"/>
      <c r="JJ259" s="1"/>
      <c r="JK259" s="1"/>
      <c r="JL259" s="1"/>
      <c r="JM259" s="1"/>
      <c r="JN259" s="1"/>
      <c r="JO259" s="1"/>
      <c r="JP259" s="1"/>
      <c r="JQ259" s="1"/>
      <c r="JR259" s="1"/>
      <c r="JS259" s="1"/>
      <c r="JT259" s="1"/>
      <c r="JU259" s="1"/>
      <c r="JV259" s="1"/>
      <c r="JW259" s="1"/>
      <c r="JX259" s="1"/>
      <c r="JY259" s="1"/>
      <c r="JZ259" s="1"/>
      <c r="KA259" s="1"/>
      <c r="KB259" s="1"/>
      <c r="KC259" s="1"/>
      <c r="KD259" s="1"/>
      <c r="KE259" s="1"/>
      <c r="KF259" s="1"/>
      <c r="KG259" s="1"/>
      <c r="KH259" s="1"/>
      <c r="KI259" s="1"/>
      <c r="KJ259" s="1"/>
      <c r="KK259" s="1"/>
      <c r="KL259" s="1"/>
      <c r="KM259" s="1"/>
      <c r="KN259" s="1"/>
      <c r="KO259" s="1"/>
      <c r="KP259" s="1"/>
      <c r="KQ259" s="1"/>
      <c r="KR259" s="1"/>
      <c r="KS259" s="1"/>
      <c r="KT259" s="1"/>
      <c r="KU259" s="1"/>
      <c r="KV259" s="1"/>
      <c r="KW259" s="1"/>
      <c r="KX259" s="1"/>
      <c r="KY259" s="1"/>
      <c r="KZ259" s="1"/>
      <c r="LA259" s="1"/>
      <c r="LB259" s="1"/>
      <c r="LC259" s="1"/>
      <c r="LD259" s="1"/>
      <c r="LE259" s="1"/>
      <c r="LF259" s="1"/>
      <c r="LG259" s="1"/>
      <c r="LH259" s="1"/>
      <c r="LI259" s="1"/>
      <c r="LJ259" s="1"/>
      <c r="LK259" s="1"/>
      <c r="LL259" s="1"/>
      <c r="LM259" s="1"/>
      <c r="LN259" s="1"/>
      <c r="LO259" s="1"/>
      <c r="LP259" s="1"/>
      <c r="LQ259" s="1"/>
      <c r="LR259" s="1"/>
      <c r="LS259" s="1"/>
      <c r="LT259" s="1"/>
      <c r="LU259" s="1"/>
      <c r="LV259" s="1"/>
      <c r="LW259" s="1"/>
      <c r="LX259" s="1"/>
      <c r="LY259" s="1"/>
      <c r="LZ259" s="1"/>
      <c r="MA259" s="1"/>
      <c r="MB259" s="1"/>
      <c r="MC259" s="1"/>
      <c r="MD259" s="1"/>
      <c r="ME259" s="1"/>
      <c r="MF259" s="1"/>
      <c r="MG259" s="1"/>
      <c r="MH259" s="1"/>
      <c r="MI259" s="1"/>
      <c r="MJ259" s="1"/>
      <c r="MK259" s="1"/>
      <c r="ML259" s="1"/>
      <c r="MM259" s="1"/>
      <c r="MN259" s="1"/>
      <c r="MO259" s="1"/>
      <c r="MP259" s="1"/>
      <c r="MQ259" s="1"/>
      <c r="MR259" s="1"/>
      <c r="MS259" s="1"/>
      <c r="MT259" s="1"/>
      <c r="MU259" s="1"/>
      <c r="MV259" s="1"/>
      <c r="MW259" s="1"/>
      <c r="MX259" s="1"/>
      <c r="MY259" s="1"/>
      <c r="MZ259" s="1"/>
      <c r="NA259" s="1"/>
      <c r="NB259" s="1"/>
      <c r="NC259" s="1"/>
      <c r="ND259" s="1"/>
      <c r="NE259" s="1"/>
      <c r="NF259" s="1"/>
      <c r="NG259" s="1"/>
      <c r="NH259" s="1"/>
      <c r="NI259" s="1"/>
      <c r="NJ259" s="1"/>
      <c r="NK259" s="1"/>
      <c r="NL259" s="1"/>
      <c r="NM259" s="1"/>
      <c r="NN259" s="1"/>
      <c r="NO259" s="1"/>
      <c r="NP259" s="1"/>
      <c r="NQ259" s="1"/>
      <c r="NR259" s="1"/>
      <c r="NS259" s="1"/>
      <c r="NT259" s="1"/>
      <c r="NU259" s="1"/>
      <c r="NV259" s="1"/>
      <c r="NW259" s="1"/>
      <c r="NX259" s="1"/>
      <c r="NY259" s="1"/>
      <c r="NZ259" s="1"/>
      <c r="OA259" s="1"/>
      <c r="OB259" s="1"/>
      <c r="OC259" s="1"/>
      <c r="OD259" s="1"/>
      <c r="OE259" s="1"/>
      <c r="OF259" s="1"/>
      <c r="OG259" s="1"/>
      <c r="OH259" s="1"/>
      <c r="OI259" s="1"/>
      <c r="OJ259" s="1"/>
      <c r="OK259" s="1"/>
      <c r="OL259" s="1"/>
      <c r="OM259" s="1"/>
      <c r="ON259" s="1"/>
      <c r="OO259" s="1"/>
      <c r="OP259" s="1"/>
      <c r="OQ259" s="1"/>
      <c r="OR259" s="1"/>
      <c r="OS259" s="1"/>
      <c r="OT259" s="1"/>
      <c r="OU259" s="1"/>
      <c r="OV259" s="1"/>
      <c r="OW259" s="1"/>
      <c r="OX259" s="1"/>
      <c r="OY259" s="1"/>
      <c r="OZ259" s="1"/>
      <c r="PA259" s="1"/>
      <c r="PB259" s="1"/>
      <c r="PC259" s="1"/>
      <c r="PD259" s="1"/>
      <c r="PE259" s="1"/>
      <c r="PF259" s="1"/>
      <c r="PG259" s="1"/>
      <c r="PH259" s="1"/>
      <c r="PI259" s="1"/>
      <c r="PJ259" s="1"/>
      <c r="PK259" s="1"/>
      <c r="PL259" s="1"/>
      <c r="PM259" s="1"/>
      <c r="PN259" s="1"/>
      <c r="PO259" s="1"/>
      <c r="PP259" s="1"/>
      <c r="PQ259" s="1"/>
      <c r="PR259" s="1"/>
      <c r="PS259" s="1"/>
      <c r="PT259" s="1"/>
      <c r="PU259" s="1"/>
      <c r="PV259" s="1"/>
      <c r="PW259" s="1"/>
      <c r="PX259" s="1"/>
      <c r="PY259" s="1"/>
      <c r="PZ259" s="1"/>
      <c r="QA259" s="1"/>
      <c r="QB259" s="1"/>
      <c r="QC259" s="1"/>
      <c r="QD259" s="1"/>
      <c r="QE259" s="1"/>
      <c r="QF259" s="1"/>
      <c r="QG259" s="1"/>
      <c r="QH259" s="1"/>
      <c r="QI259" s="1"/>
      <c r="QJ259" s="1"/>
      <c r="QK259" s="1"/>
      <c r="QL259" s="1"/>
      <c r="QM259" s="1"/>
      <c r="QN259" s="1"/>
      <c r="QO259" s="1"/>
      <c r="QP259" s="1"/>
      <c r="QQ259" s="1"/>
      <c r="QR259" s="1"/>
      <c r="QS259" s="1"/>
      <c r="QT259" s="1"/>
      <c r="QU259" s="1"/>
      <c r="QV259" s="1"/>
      <c r="QW259" s="1"/>
      <c r="QX259" s="1"/>
      <c r="QY259" s="1"/>
      <c r="QZ259" s="1"/>
      <c r="RA259" s="1"/>
      <c r="RB259" s="1"/>
      <c r="RC259" s="1"/>
      <c r="RD259" s="1"/>
      <c r="RE259" s="1"/>
      <c r="RF259" s="1"/>
      <c r="RG259" s="1"/>
      <c r="RH259" s="1"/>
      <c r="RI259" s="1"/>
      <c r="RJ259" s="1"/>
      <c r="RK259" s="1"/>
      <c r="RL259" s="1"/>
      <c r="RM259" s="1"/>
      <c r="RN259" s="1"/>
      <c r="RO259" s="1"/>
      <c r="RP259" s="1"/>
      <c r="RQ259" s="1"/>
      <c r="RR259" s="1"/>
      <c r="RS259" s="1"/>
      <c r="RT259" s="1"/>
      <c r="RU259" s="1"/>
      <c r="RV259" s="1"/>
      <c r="RW259" s="1"/>
      <c r="RX259" s="1"/>
      <c r="RY259" s="1"/>
      <c r="RZ259" s="1"/>
      <c r="SA259" s="1"/>
      <c r="SB259" s="1"/>
      <c r="SC259" s="1"/>
      <c r="SD259" s="1"/>
      <c r="SE259" s="1"/>
      <c r="SF259" s="1"/>
      <c r="SG259" s="1"/>
      <c r="SH259" s="1"/>
      <c r="SI259" s="1"/>
      <c r="SJ259" s="1"/>
      <c r="SK259" s="1"/>
      <c r="SL259" s="1"/>
      <c r="SM259" s="1"/>
      <c r="SN259" s="1"/>
      <c r="SO259" s="1"/>
      <c r="SP259" s="1"/>
      <c r="SQ259" s="1"/>
      <c r="SR259" s="1"/>
      <c r="SS259" s="1"/>
      <c r="ST259" s="1"/>
      <c r="SU259" s="1"/>
      <c r="SV259" s="1"/>
      <c r="SW259" s="1"/>
      <c r="SX259" s="1"/>
      <c r="SY259" s="1"/>
      <c r="SZ259" s="1"/>
      <c r="TA259" s="1"/>
      <c r="TB259" s="1"/>
      <c r="TC259" s="1"/>
      <c r="TD259" s="1"/>
      <c r="TE259" s="1"/>
      <c r="TF259" s="1"/>
      <c r="TG259" s="1"/>
      <c r="TH259" s="1"/>
      <c r="TI259" s="1"/>
      <c r="TJ259" s="1"/>
      <c r="TK259" s="1"/>
      <c r="TL259" s="1"/>
      <c r="TM259" s="1"/>
      <c r="TN259" s="1"/>
      <c r="TO259" s="1"/>
      <c r="TP259" s="1"/>
      <c r="TQ259" s="1"/>
      <c r="TR259" s="1"/>
      <c r="TS259" s="1"/>
      <c r="TT259" s="1"/>
      <c r="TU259" s="1"/>
      <c r="TV259" s="1"/>
      <c r="TW259" s="1"/>
      <c r="TX259" s="1"/>
      <c r="TY259" s="1"/>
      <c r="TZ259" s="1"/>
      <c r="UA259" s="1"/>
      <c r="UB259" s="1"/>
      <c r="UC259" s="1"/>
      <c r="UD259" s="1"/>
      <c r="UE259" s="1"/>
      <c r="UF259" s="1"/>
      <c r="UG259" s="1"/>
      <c r="UH259" s="1"/>
      <c r="UI259" s="1"/>
      <c r="UJ259" s="1"/>
      <c r="UK259" s="1"/>
      <c r="UL259" s="1"/>
      <c r="UM259" s="1"/>
      <c r="UN259" s="1"/>
      <c r="UO259" s="1"/>
      <c r="UP259" s="1"/>
      <c r="UQ259" s="1"/>
      <c r="UR259" s="1"/>
      <c r="US259" s="1"/>
      <c r="UT259" s="1"/>
      <c r="UU259" s="1"/>
      <c r="UV259" s="1"/>
      <c r="UW259" s="1"/>
      <c r="UX259" s="1"/>
      <c r="UY259" s="1"/>
      <c r="UZ259" s="1"/>
      <c r="VA259" s="1"/>
      <c r="VB259" s="1"/>
      <c r="VC259" s="1"/>
      <c r="VD259" s="1"/>
      <c r="VE259" s="1"/>
      <c r="VF259" s="1"/>
      <c r="VG259" s="1"/>
      <c r="VH259" s="1"/>
      <c r="VI259" s="1"/>
      <c r="VJ259" s="1"/>
      <c r="VK259" s="1"/>
      <c r="VL259" s="1"/>
      <c r="VM259" s="1"/>
      <c r="VN259" s="1"/>
      <c r="VO259" s="1"/>
      <c r="VP259" s="1"/>
      <c r="VQ259" s="1"/>
      <c r="VR259" s="1"/>
      <c r="VS259" s="1"/>
      <c r="VT259" s="1"/>
      <c r="VU259" s="1"/>
      <c r="VV259" s="1"/>
      <c r="VW259" s="1"/>
      <c r="VX259" s="1"/>
      <c r="VY259" s="1"/>
      <c r="VZ259" s="1"/>
      <c r="WA259" s="1"/>
      <c r="WB259" s="1"/>
      <c r="WC259" s="1"/>
      <c r="WD259" s="1"/>
      <c r="WE259" s="1"/>
      <c r="WF259" s="1"/>
      <c r="WG259" s="1"/>
      <c r="WH259" s="1"/>
      <c r="WI259" s="1"/>
      <c r="WJ259" s="1"/>
      <c r="WK259" s="1"/>
      <c r="WL259" s="1"/>
      <c r="WM259" s="1"/>
      <c r="WN259" s="1"/>
      <c r="WO259" s="1"/>
      <c r="WP259" s="1"/>
      <c r="WQ259" s="1"/>
      <c r="WR259" s="1"/>
      <c r="WS259" s="1"/>
      <c r="WT259" s="1"/>
      <c r="WU259" s="1"/>
      <c r="WV259" s="1"/>
      <c r="WW259" s="1"/>
      <c r="WX259" s="1"/>
      <c r="WY259" s="1"/>
      <c r="WZ259" s="1"/>
      <c r="XA259" s="1"/>
      <c r="XB259" s="1"/>
      <c r="XC259" s="1"/>
      <c r="XD259" s="1"/>
      <c r="XE259" s="1"/>
      <c r="XF259" s="1"/>
      <c r="XG259" s="1"/>
      <c r="XH259" s="1"/>
      <c r="XI259" s="1"/>
      <c r="XJ259" s="1"/>
      <c r="XK259" s="1"/>
      <c r="XL259" s="1"/>
      <c r="XM259" s="1"/>
      <c r="XN259" s="1"/>
      <c r="XO259" s="1"/>
      <c r="XP259" s="1"/>
      <c r="XQ259" s="1"/>
      <c r="XR259" s="1"/>
      <c r="XS259" s="1"/>
      <c r="XT259" s="1"/>
      <c r="XU259" s="1"/>
      <c r="XV259" s="1"/>
      <c r="XW259" s="1"/>
      <c r="XX259" s="1"/>
      <c r="XY259" s="1"/>
      <c r="XZ259" s="1"/>
      <c r="YA259" s="1"/>
      <c r="YB259" s="1"/>
      <c r="YC259" s="1"/>
      <c r="YD259" s="1"/>
      <c r="YE259" s="1"/>
      <c r="YF259" s="1"/>
      <c r="YG259" s="1"/>
      <c r="YH259" s="1"/>
      <c r="YI259" s="1"/>
      <c r="YJ259" s="1"/>
      <c r="YK259" s="1"/>
      <c r="YL259" s="1"/>
      <c r="YM259" s="1"/>
      <c r="YN259" s="1"/>
      <c r="YO259" s="1"/>
      <c r="YP259" s="1"/>
      <c r="YQ259" s="1"/>
      <c r="YR259" s="1"/>
      <c r="YS259" s="1"/>
      <c r="YT259" s="1"/>
      <c r="YU259" s="1"/>
      <c r="YV259" s="1"/>
      <c r="YW259" s="1"/>
      <c r="YX259" s="1"/>
      <c r="YY259" s="1"/>
      <c r="YZ259" s="1"/>
      <c r="ZA259" s="1"/>
      <c r="ZB259" s="1"/>
      <c r="ZC259" s="1"/>
      <c r="ZD259" s="1"/>
      <c r="ZE259" s="1"/>
      <c r="ZF259" s="1"/>
      <c r="ZG259" s="1"/>
      <c r="ZH259" s="1"/>
      <c r="ZI259" s="1"/>
      <c r="ZJ259" s="1"/>
      <c r="ZK259" s="1"/>
      <c r="ZL259" s="1"/>
      <c r="ZM259" s="1"/>
      <c r="ZN259" s="1"/>
      <c r="ZO259" s="1"/>
      <c r="ZP259" s="1"/>
      <c r="ZQ259" s="1"/>
      <c r="ZR259" s="1"/>
      <c r="ZS259" s="1"/>
      <c r="ZT259" s="1"/>
      <c r="ZU259" s="1"/>
      <c r="ZV259" s="1"/>
      <c r="ZW259" s="1"/>
      <c r="ZX259" s="1"/>
      <c r="ZY259" s="1"/>
      <c r="ZZ259" s="1"/>
      <c r="AAA259" s="1"/>
      <c r="AAB259" s="1"/>
      <c r="AAC259" s="1"/>
      <c r="AAD259" s="1"/>
      <c r="AAE259" s="1"/>
      <c r="AAF259" s="1"/>
      <c r="AAG259" s="1"/>
      <c r="AAH259" s="1"/>
      <c r="AAI259" s="1"/>
      <c r="AAJ259" s="1"/>
      <c r="AAK259" s="1"/>
      <c r="AAL259" s="1"/>
      <c r="AAM259" s="1"/>
      <c r="AAN259" s="1"/>
      <c r="AAO259" s="1"/>
      <c r="AAP259" s="1"/>
      <c r="AAQ259" s="1"/>
      <c r="AAR259" s="1"/>
      <c r="AAS259" s="1"/>
      <c r="AAT259" s="1"/>
      <c r="AAU259" s="1"/>
      <c r="AAV259" s="1"/>
      <c r="AAW259" s="1"/>
      <c r="AAX259" s="1"/>
      <c r="AAY259" s="1"/>
      <c r="AAZ259" s="1"/>
      <c r="ABA259" s="1"/>
      <c r="ABB259" s="1"/>
      <c r="ABC259" s="1"/>
      <c r="ABD259" s="1"/>
      <c r="ABE259" s="1"/>
      <c r="ABF259" s="1"/>
      <c r="ABG259" s="1"/>
      <c r="ABH259" s="1"/>
      <c r="ABI259" s="1"/>
      <c r="ABJ259" s="1"/>
      <c r="ABK259" s="1"/>
      <c r="ABL259" s="1"/>
      <c r="ABM259" s="1"/>
      <c r="ABN259" s="1"/>
      <c r="ABO259" s="1"/>
      <c r="ABP259" s="1"/>
      <c r="ABQ259" s="1"/>
      <c r="ABR259" s="1"/>
      <c r="ABS259" s="1"/>
      <c r="ABT259" s="1"/>
      <c r="ABU259" s="1"/>
      <c r="ABV259" s="1"/>
      <c r="ABW259" s="1"/>
      <c r="ABX259" s="1"/>
      <c r="ABY259" s="1"/>
      <c r="ABZ259" s="1"/>
      <c r="ACA259" s="1"/>
      <c r="ACB259" s="1"/>
      <c r="ACC259" s="1"/>
      <c r="ACD259" s="1"/>
      <c r="ACE259" s="1"/>
      <c r="ACF259" s="1"/>
      <c r="ACG259" s="1"/>
      <c r="ACH259" s="1"/>
      <c r="ACI259" s="1"/>
      <c r="ACJ259" s="1"/>
      <c r="ACK259" s="1"/>
      <c r="ACL259" s="1"/>
      <c r="ACM259" s="1"/>
      <c r="ACN259" s="1"/>
      <c r="ACO259" s="1"/>
      <c r="ACP259" s="1"/>
      <c r="ACQ259" s="1"/>
      <c r="ACR259" s="1"/>
      <c r="ACS259" s="1"/>
      <c r="ACT259" s="1"/>
      <c r="ACU259" s="1"/>
      <c r="ACV259" s="1"/>
      <c r="ACW259" s="1"/>
      <c r="ACX259" s="1"/>
      <c r="ACY259" s="1"/>
      <c r="ACZ259" s="1"/>
      <c r="ADA259" s="1"/>
    </row>
    <row r="260" spans="1:781" s="76" customFormat="1" ht="15.6" x14ac:dyDescent="0.3">
      <c r="A260" s="40">
        <v>3</v>
      </c>
      <c r="B260" s="21" t="s">
        <v>775</v>
      </c>
      <c r="C260" s="22" t="s">
        <v>129</v>
      </c>
      <c r="D260" s="23"/>
      <c r="E260" s="23"/>
      <c r="F260" s="23">
        <v>7</v>
      </c>
      <c r="G260" s="74"/>
      <c r="H260" s="23">
        <v>1</v>
      </c>
      <c r="I260" s="23" t="s">
        <v>41</v>
      </c>
      <c r="J260" s="23" t="s">
        <v>86</v>
      </c>
      <c r="K260" s="25">
        <v>1980</v>
      </c>
      <c r="L260" s="83">
        <v>29342</v>
      </c>
      <c r="M260" s="27"/>
      <c r="N260" s="28"/>
      <c r="O260" s="28"/>
      <c r="P260" s="29" t="s">
        <v>593</v>
      </c>
      <c r="Q260" s="30"/>
      <c r="R260" s="97" t="s">
        <v>424</v>
      </c>
      <c r="S260" s="32" t="str">
        <f t="shared" si="53"/>
        <v>Sand</v>
      </c>
      <c r="T260" s="33"/>
      <c r="U260" s="33"/>
      <c r="V260" s="33"/>
      <c r="W260" s="33"/>
      <c r="X260" s="33"/>
      <c r="Y260" s="33"/>
      <c r="Z260" s="33"/>
      <c r="AA260" s="1"/>
      <c r="AB260" s="34">
        <f t="shared" si="52"/>
        <v>0</v>
      </c>
      <c r="AC260" s="34">
        <f t="shared" si="54"/>
        <v>0</v>
      </c>
      <c r="AD260" s="34">
        <f t="shared" si="55"/>
        <v>0</v>
      </c>
      <c r="AE260" s="34">
        <f t="shared" si="60"/>
        <v>0</v>
      </c>
      <c r="AF260" s="35"/>
      <c r="AG260" s="35">
        <f t="shared" si="57"/>
        <v>0</v>
      </c>
      <c r="AH260" s="35">
        <f t="shared" si="58"/>
        <v>0</v>
      </c>
      <c r="AI260" s="35">
        <f t="shared" si="59"/>
        <v>0</v>
      </c>
      <c r="AK260" s="1"/>
      <c r="AL260" s="1"/>
      <c r="AM260" s="1"/>
      <c r="AN260" s="1"/>
      <c r="AO260" s="1"/>
      <c r="AP260" s="1"/>
      <c r="AQ260" s="1"/>
      <c r="AR260" s="1"/>
      <c r="AS260" s="1"/>
      <c r="AT260" s="1"/>
      <c r="AU260" s="1"/>
      <c r="AV260" s="1"/>
      <c r="AW260" s="1"/>
      <c r="AX260" s="1"/>
      <c r="AY260" s="1"/>
      <c r="AZ260" s="1"/>
      <c r="BA260" s="1"/>
      <c r="BB260" s="1"/>
      <c r="BC260" s="1"/>
      <c r="BD260" s="1"/>
      <c r="BE260" s="1"/>
      <c r="BF260" s="1"/>
      <c r="BG260" s="1"/>
      <c r="BH260" s="1"/>
      <c r="BI260" s="1"/>
      <c r="BJ260" s="1"/>
      <c r="BK260" s="1"/>
      <c r="BL260" s="1"/>
      <c r="BM260" s="1"/>
      <c r="BN260" s="1"/>
      <c r="BO260" s="1"/>
      <c r="BP260" s="1"/>
      <c r="BQ260" s="1"/>
      <c r="BR260" s="1"/>
      <c r="BS260" s="1"/>
      <c r="BT260" s="1"/>
      <c r="BU260" s="1"/>
      <c r="BV260" s="1"/>
      <c r="BW260" s="1"/>
      <c r="BX260" s="1"/>
      <c r="BY260" s="1"/>
      <c r="BZ260" s="1"/>
      <c r="CA260" s="1"/>
      <c r="CB260" s="1"/>
      <c r="CC260" s="1"/>
      <c r="CD260" s="1"/>
      <c r="CE260" s="1"/>
      <c r="CF260" s="1"/>
      <c r="CG260" s="1"/>
      <c r="CH260" s="1"/>
      <c r="CI260" s="1"/>
      <c r="CJ260" s="1"/>
      <c r="CK260" s="1"/>
      <c r="CL260" s="1"/>
      <c r="CM260" s="1"/>
      <c r="CN260" s="1"/>
      <c r="CO260" s="1"/>
      <c r="CP260" s="1"/>
      <c r="CQ260" s="1"/>
      <c r="CR260" s="1"/>
      <c r="CS260" s="1"/>
      <c r="CT260" s="1"/>
      <c r="CU260" s="1"/>
      <c r="CV260" s="1"/>
      <c r="CW260" s="1"/>
      <c r="CX260" s="1"/>
      <c r="CY260" s="1"/>
      <c r="CZ260" s="1"/>
      <c r="DA260" s="1"/>
      <c r="DB260" s="1"/>
      <c r="DC260" s="1"/>
      <c r="DD260" s="1"/>
      <c r="DE260" s="1"/>
      <c r="DF260" s="1"/>
      <c r="DG260" s="1"/>
      <c r="DH260" s="1"/>
      <c r="DI260" s="1"/>
      <c r="DJ260" s="1"/>
      <c r="DK260" s="1"/>
      <c r="DL260" s="1"/>
      <c r="DM260" s="1"/>
      <c r="DN260" s="1"/>
      <c r="DO260" s="1"/>
      <c r="DP260" s="1"/>
      <c r="DQ260" s="1"/>
      <c r="DR260" s="1"/>
      <c r="DS260" s="1"/>
      <c r="DT260" s="1"/>
      <c r="DU260" s="1"/>
      <c r="DV260" s="1"/>
      <c r="DW260" s="1"/>
      <c r="DX260" s="1"/>
      <c r="DY260" s="1"/>
      <c r="DZ260" s="1"/>
      <c r="EA260" s="1"/>
      <c r="EB260" s="1"/>
      <c r="EC260" s="1"/>
      <c r="ED260" s="1"/>
      <c r="EE260" s="1"/>
      <c r="EF260" s="1"/>
      <c r="EG260" s="1"/>
      <c r="EH260" s="1"/>
      <c r="EI260" s="1"/>
      <c r="EJ260" s="1"/>
      <c r="EK260" s="1"/>
      <c r="EL260" s="1"/>
      <c r="EM260" s="1"/>
      <c r="EN260" s="1"/>
      <c r="EO260" s="1"/>
      <c r="EP260" s="1"/>
      <c r="EQ260" s="1"/>
      <c r="ER260" s="1"/>
      <c r="ES260" s="1"/>
      <c r="ET260" s="1"/>
      <c r="EU260" s="1"/>
      <c r="EV260" s="1"/>
      <c r="EW260" s="1"/>
      <c r="EX260" s="1"/>
      <c r="EY260" s="1"/>
      <c r="EZ260" s="1"/>
      <c r="FA260" s="1"/>
      <c r="FB260" s="1"/>
      <c r="FC260" s="1"/>
      <c r="FD260" s="1"/>
      <c r="FE260" s="1"/>
      <c r="FF260" s="1"/>
      <c r="FG260" s="1"/>
      <c r="FH260" s="1"/>
      <c r="FI260" s="1"/>
      <c r="FJ260" s="1"/>
      <c r="FK260" s="1"/>
      <c r="FL260" s="1"/>
      <c r="FM260" s="1"/>
      <c r="FN260" s="1"/>
      <c r="FO260" s="1"/>
      <c r="FP260" s="1"/>
      <c r="FQ260" s="1"/>
      <c r="FR260" s="1"/>
      <c r="FS260" s="1"/>
      <c r="FT260" s="1"/>
      <c r="FU260" s="1"/>
      <c r="FV260" s="1"/>
      <c r="FW260" s="1"/>
      <c r="FX260" s="1"/>
      <c r="FY260" s="1"/>
      <c r="FZ260" s="1"/>
      <c r="GA260" s="1"/>
      <c r="GB260" s="1"/>
      <c r="GC260" s="1"/>
      <c r="GD260" s="1"/>
      <c r="GE260" s="1"/>
      <c r="GF260" s="1"/>
      <c r="GG260" s="1"/>
      <c r="GH260" s="1"/>
      <c r="GI260" s="1"/>
      <c r="GJ260" s="1"/>
      <c r="GK260" s="1"/>
      <c r="GL260" s="1"/>
      <c r="GM260" s="1"/>
      <c r="GN260" s="1"/>
      <c r="GO260" s="1"/>
      <c r="GP260" s="1"/>
      <c r="GQ260" s="1"/>
      <c r="GR260" s="1"/>
      <c r="GS260" s="1"/>
      <c r="GT260" s="1"/>
      <c r="GU260" s="1"/>
      <c r="GV260" s="1"/>
      <c r="GW260" s="1"/>
      <c r="GX260" s="1"/>
      <c r="GY260" s="1"/>
      <c r="GZ260" s="1"/>
      <c r="HA260" s="1"/>
      <c r="HB260" s="1"/>
      <c r="HC260" s="1"/>
      <c r="HD260" s="1"/>
      <c r="HE260" s="1"/>
      <c r="HF260" s="1"/>
      <c r="HG260" s="1"/>
      <c r="HH260" s="1"/>
      <c r="HI260" s="1"/>
      <c r="HJ260" s="1"/>
      <c r="HK260" s="1"/>
      <c r="HL260" s="1"/>
      <c r="HM260" s="1"/>
      <c r="HN260" s="1"/>
      <c r="HO260" s="1"/>
      <c r="HP260" s="1"/>
      <c r="HQ260" s="1"/>
      <c r="HR260" s="1"/>
      <c r="HS260" s="1"/>
      <c r="HT260" s="1"/>
      <c r="HU260" s="1"/>
      <c r="HV260" s="1"/>
      <c r="HW260" s="1"/>
      <c r="HX260" s="1"/>
      <c r="HY260" s="1"/>
      <c r="HZ260" s="1"/>
      <c r="IA260" s="1"/>
      <c r="IB260" s="1"/>
      <c r="IC260" s="1"/>
      <c r="ID260" s="1"/>
      <c r="IE260" s="1"/>
      <c r="IF260" s="1"/>
      <c r="IG260" s="1"/>
      <c r="IH260" s="1"/>
      <c r="II260" s="1"/>
      <c r="IJ260" s="1"/>
      <c r="IK260" s="1"/>
      <c r="IL260" s="1"/>
      <c r="IM260" s="1"/>
      <c r="IN260" s="1"/>
      <c r="IO260" s="1"/>
      <c r="IP260" s="1"/>
      <c r="IQ260" s="1"/>
      <c r="IR260" s="1"/>
      <c r="IS260" s="1"/>
      <c r="IT260" s="1"/>
      <c r="IU260" s="1"/>
      <c r="IV260" s="1"/>
      <c r="IW260" s="1"/>
      <c r="IX260" s="1"/>
      <c r="IY260" s="1"/>
      <c r="IZ260" s="1"/>
      <c r="JA260" s="1"/>
      <c r="JB260" s="1"/>
      <c r="JC260" s="1"/>
      <c r="JD260" s="1"/>
      <c r="JE260" s="1"/>
      <c r="JF260" s="1"/>
      <c r="JG260" s="1"/>
      <c r="JH260" s="1"/>
      <c r="JI260" s="1"/>
      <c r="JJ260" s="1"/>
      <c r="JK260" s="1"/>
      <c r="JL260" s="1"/>
      <c r="JM260" s="1"/>
      <c r="JN260" s="1"/>
      <c r="JO260" s="1"/>
      <c r="JP260" s="1"/>
      <c r="JQ260" s="1"/>
      <c r="JR260" s="1"/>
      <c r="JS260" s="1"/>
      <c r="JT260" s="1"/>
      <c r="JU260" s="1"/>
      <c r="JV260" s="1"/>
      <c r="JW260" s="1"/>
      <c r="JX260" s="1"/>
      <c r="JY260" s="1"/>
      <c r="JZ260" s="1"/>
      <c r="KA260" s="1"/>
      <c r="KB260" s="1"/>
      <c r="KC260" s="1"/>
      <c r="KD260" s="1"/>
      <c r="KE260" s="1"/>
      <c r="KF260" s="1"/>
      <c r="KG260" s="1"/>
      <c r="KH260" s="1"/>
      <c r="KI260" s="1"/>
      <c r="KJ260" s="1"/>
      <c r="KK260" s="1"/>
      <c r="KL260" s="1"/>
      <c r="KM260" s="1"/>
      <c r="KN260" s="1"/>
      <c r="KO260" s="1"/>
      <c r="KP260" s="1"/>
      <c r="KQ260" s="1"/>
      <c r="KR260" s="1"/>
      <c r="KS260" s="1"/>
      <c r="KT260" s="1"/>
      <c r="KU260" s="1"/>
      <c r="KV260" s="1"/>
      <c r="KW260" s="1"/>
      <c r="KX260" s="1"/>
      <c r="KY260" s="1"/>
      <c r="KZ260" s="1"/>
      <c r="LA260" s="1"/>
      <c r="LB260" s="1"/>
      <c r="LC260" s="1"/>
      <c r="LD260" s="1"/>
      <c r="LE260" s="1"/>
      <c r="LF260" s="1"/>
      <c r="LG260" s="1"/>
      <c r="LH260" s="1"/>
      <c r="LI260" s="1"/>
      <c r="LJ260" s="1"/>
      <c r="LK260" s="1"/>
      <c r="LL260" s="1"/>
      <c r="LM260" s="1"/>
      <c r="LN260" s="1"/>
      <c r="LO260" s="1"/>
      <c r="LP260" s="1"/>
      <c r="LQ260" s="1"/>
      <c r="LR260" s="1"/>
      <c r="LS260" s="1"/>
      <c r="LT260" s="1"/>
      <c r="LU260" s="1"/>
      <c r="LV260" s="1"/>
      <c r="LW260" s="1"/>
      <c r="LX260" s="1"/>
      <c r="LY260" s="1"/>
      <c r="LZ260" s="1"/>
      <c r="MA260" s="1"/>
      <c r="MB260" s="1"/>
      <c r="MC260" s="1"/>
      <c r="MD260" s="1"/>
      <c r="ME260" s="1"/>
      <c r="MF260" s="1"/>
      <c r="MG260" s="1"/>
      <c r="MH260" s="1"/>
      <c r="MI260" s="1"/>
      <c r="MJ260" s="1"/>
      <c r="MK260" s="1"/>
      <c r="ML260" s="1"/>
      <c r="MM260" s="1"/>
      <c r="MN260" s="1"/>
      <c r="MO260" s="1"/>
      <c r="MP260" s="1"/>
      <c r="MQ260" s="1"/>
      <c r="MR260" s="1"/>
      <c r="MS260" s="1"/>
      <c r="MT260" s="1"/>
      <c r="MU260" s="1"/>
      <c r="MV260" s="1"/>
      <c r="MW260" s="1"/>
      <c r="MX260" s="1"/>
      <c r="MY260" s="1"/>
      <c r="MZ260" s="1"/>
      <c r="NA260" s="1"/>
      <c r="NB260" s="1"/>
      <c r="NC260" s="1"/>
      <c r="ND260" s="1"/>
      <c r="NE260" s="1"/>
      <c r="NF260" s="1"/>
      <c r="NG260" s="1"/>
      <c r="NH260" s="1"/>
      <c r="NI260" s="1"/>
      <c r="NJ260" s="1"/>
      <c r="NK260" s="1"/>
      <c r="NL260" s="1"/>
      <c r="NM260" s="1"/>
      <c r="NN260" s="1"/>
      <c r="NO260" s="1"/>
      <c r="NP260" s="1"/>
      <c r="NQ260" s="1"/>
      <c r="NR260" s="1"/>
      <c r="NS260" s="1"/>
      <c r="NT260" s="1"/>
      <c r="NU260" s="1"/>
      <c r="NV260" s="1"/>
      <c r="NW260" s="1"/>
      <c r="NX260" s="1"/>
      <c r="NY260" s="1"/>
      <c r="NZ260" s="1"/>
      <c r="OA260" s="1"/>
      <c r="OB260" s="1"/>
      <c r="OC260" s="1"/>
      <c r="OD260" s="1"/>
      <c r="OE260" s="1"/>
      <c r="OF260" s="1"/>
      <c r="OG260" s="1"/>
      <c r="OH260" s="1"/>
      <c r="OI260" s="1"/>
      <c r="OJ260" s="1"/>
      <c r="OK260" s="1"/>
      <c r="OL260" s="1"/>
      <c r="OM260" s="1"/>
      <c r="ON260" s="1"/>
      <c r="OO260" s="1"/>
      <c r="OP260" s="1"/>
      <c r="OQ260" s="1"/>
      <c r="OR260" s="1"/>
      <c r="OS260" s="1"/>
      <c r="OT260" s="1"/>
      <c r="OU260" s="1"/>
      <c r="OV260" s="1"/>
      <c r="OW260" s="1"/>
      <c r="OX260" s="1"/>
      <c r="OY260" s="1"/>
      <c r="OZ260" s="1"/>
      <c r="PA260" s="1"/>
      <c r="PB260" s="1"/>
      <c r="PC260" s="1"/>
      <c r="PD260" s="1"/>
      <c r="PE260" s="1"/>
      <c r="PF260" s="1"/>
      <c r="PG260" s="1"/>
      <c r="PH260" s="1"/>
      <c r="PI260" s="1"/>
      <c r="PJ260" s="1"/>
      <c r="PK260" s="1"/>
      <c r="PL260" s="1"/>
      <c r="PM260" s="1"/>
      <c r="PN260" s="1"/>
      <c r="PO260" s="1"/>
      <c r="PP260" s="1"/>
      <c r="PQ260" s="1"/>
      <c r="PR260" s="1"/>
      <c r="PS260" s="1"/>
      <c r="PT260" s="1"/>
      <c r="PU260" s="1"/>
      <c r="PV260" s="1"/>
      <c r="PW260" s="1"/>
      <c r="PX260" s="1"/>
      <c r="PY260" s="1"/>
      <c r="PZ260" s="1"/>
      <c r="QA260" s="1"/>
      <c r="QB260" s="1"/>
      <c r="QC260" s="1"/>
      <c r="QD260" s="1"/>
      <c r="QE260" s="1"/>
      <c r="QF260" s="1"/>
      <c r="QG260" s="1"/>
      <c r="QH260" s="1"/>
      <c r="QI260" s="1"/>
      <c r="QJ260" s="1"/>
      <c r="QK260" s="1"/>
      <c r="QL260" s="1"/>
      <c r="QM260" s="1"/>
      <c r="QN260" s="1"/>
      <c r="QO260" s="1"/>
      <c r="QP260" s="1"/>
      <c r="QQ260" s="1"/>
      <c r="QR260" s="1"/>
      <c r="QS260" s="1"/>
      <c r="QT260" s="1"/>
      <c r="QU260" s="1"/>
      <c r="QV260" s="1"/>
      <c r="QW260" s="1"/>
      <c r="QX260" s="1"/>
      <c r="QY260" s="1"/>
      <c r="QZ260" s="1"/>
      <c r="RA260" s="1"/>
      <c r="RB260" s="1"/>
      <c r="RC260" s="1"/>
      <c r="RD260" s="1"/>
      <c r="RE260" s="1"/>
      <c r="RF260" s="1"/>
      <c r="RG260" s="1"/>
      <c r="RH260" s="1"/>
      <c r="RI260" s="1"/>
      <c r="RJ260" s="1"/>
      <c r="RK260" s="1"/>
      <c r="RL260" s="1"/>
      <c r="RM260" s="1"/>
      <c r="RN260" s="1"/>
      <c r="RO260" s="1"/>
      <c r="RP260" s="1"/>
      <c r="RQ260" s="1"/>
      <c r="RR260" s="1"/>
      <c r="RS260" s="1"/>
      <c r="RT260" s="1"/>
      <c r="RU260" s="1"/>
      <c r="RV260" s="1"/>
      <c r="RW260" s="1"/>
      <c r="RX260" s="1"/>
      <c r="RY260" s="1"/>
      <c r="RZ260" s="1"/>
      <c r="SA260" s="1"/>
      <c r="SB260" s="1"/>
      <c r="SC260" s="1"/>
      <c r="SD260" s="1"/>
      <c r="SE260" s="1"/>
      <c r="SF260" s="1"/>
      <c r="SG260" s="1"/>
      <c r="SH260" s="1"/>
      <c r="SI260" s="1"/>
      <c r="SJ260" s="1"/>
      <c r="SK260" s="1"/>
      <c r="SL260" s="1"/>
      <c r="SM260" s="1"/>
      <c r="SN260" s="1"/>
      <c r="SO260" s="1"/>
      <c r="SP260" s="1"/>
      <c r="SQ260" s="1"/>
      <c r="SR260" s="1"/>
      <c r="SS260" s="1"/>
      <c r="ST260" s="1"/>
      <c r="SU260" s="1"/>
      <c r="SV260" s="1"/>
      <c r="SW260" s="1"/>
      <c r="SX260" s="1"/>
      <c r="SY260" s="1"/>
      <c r="SZ260" s="1"/>
      <c r="TA260" s="1"/>
      <c r="TB260" s="1"/>
      <c r="TC260" s="1"/>
      <c r="TD260" s="1"/>
      <c r="TE260" s="1"/>
      <c r="TF260" s="1"/>
      <c r="TG260" s="1"/>
      <c r="TH260" s="1"/>
      <c r="TI260" s="1"/>
      <c r="TJ260" s="1"/>
      <c r="TK260" s="1"/>
      <c r="TL260" s="1"/>
      <c r="TM260" s="1"/>
      <c r="TN260" s="1"/>
      <c r="TO260" s="1"/>
      <c r="TP260" s="1"/>
      <c r="TQ260" s="1"/>
      <c r="TR260" s="1"/>
      <c r="TS260" s="1"/>
      <c r="TT260" s="1"/>
      <c r="TU260" s="1"/>
      <c r="TV260" s="1"/>
      <c r="TW260" s="1"/>
      <c r="TX260" s="1"/>
      <c r="TY260" s="1"/>
      <c r="TZ260" s="1"/>
      <c r="UA260" s="1"/>
      <c r="UB260" s="1"/>
      <c r="UC260" s="1"/>
      <c r="UD260" s="1"/>
      <c r="UE260" s="1"/>
      <c r="UF260" s="1"/>
      <c r="UG260" s="1"/>
      <c r="UH260" s="1"/>
      <c r="UI260" s="1"/>
      <c r="UJ260" s="1"/>
      <c r="UK260" s="1"/>
      <c r="UL260" s="1"/>
      <c r="UM260" s="1"/>
      <c r="UN260" s="1"/>
      <c r="UO260" s="1"/>
      <c r="UP260" s="1"/>
      <c r="UQ260" s="1"/>
      <c r="UR260" s="1"/>
      <c r="US260" s="1"/>
      <c r="UT260" s="1"/>
      <c r="UU260" s="1"/>
      <c r="UV260" s="1"/>
      <c r="UW260" s="1"/>
      <c r="UX260" s="1"/>
      <c r="UY260" s="1"/>
      <c r="UZ260" s="1"/>
      <c r="VA260" s="1"/>
      <c r="VB260" s="1"/>
      <c r="VC260" s="1"/>
      <c r="VD260" s="1"/>
      <c r="VE260" s="1"/>
      <c r="VF260" s="1"/>
      <c r="VG260" s="1"/>
      <c r="VH260" s="1"/>
      <c r="VI260" s="1"/>
      <c r="VJ260" s="1"/>
      <c r="VK260" s="1"/>
      <c r="VL260" s="1"/>
      <c r="VM260" s="1"/>
      <c r="VN260" s="1"/>
      <c r="VO260" s="1"/>
      <c r="VP260" s="1"/>
      <c r="VQ260" s="1"/>
      <c r="VR260" s="1"/>
      <c r="VS260" s="1"/>
      <c r="VT260" s="1"/>
      <c r="VU260" s="1"/>
      <c r="VV260" s="1"/>
      <c r="VW260" s="1"/>
      <c r="VX260" s="1"/>
      <c r="VY260" s="1"/>
      <c r="VZ260" s="1"/>
      <c r="WA260" s="1"/>
      <c r="WB260" s="1"/>
      <c r="WC260" s="1"/>
      <c r="WD260" s="1"/>
      <c r="WE260" s="1"/>
      <c r="WF260" s="1"/>
      <c r="WG260" s="1"/>
      <c r="WH260" s="1"/>
      <c r="WI260" s="1"/>
      <c r="WJ260" s="1"/>
      <c r="WK260" s="1"/>
      <c r="WL260" s="1"/>
      <c r="WM260" s="1"/>
      <c r="WN260" s="1"/>
      <c r="WO260" s="1"/>
      <c r="WP260" s="1"/>
      <c r="WQ260" s="1"/>
      <c r="WR260" s="1"/>
      <c r="WS260" s="1"/>
      <c r="WT260" s="1"/>
      <c r="WU260" s="1"/>
      <c r="WV260" s="1"/>
      <c r="WW260" s="1"/>
      <c r="WX260" s="1"/>
      <c r="WY260" s="1"/>
      <c r="WZ260" s="1"/>
      <c r="XA260" s="1"/>
      <c r="XB260" s="1"/>
      <c r="XC260" s="1"/>
      <c r="XD260" s="1"/>
      <c r="XE260" s="1"/>
      <c r="XF260" s="1"/>
      <c r="XG260" s="1"/>
      <c r="XH260" s="1"/>
      <c r="XI260" s="1"/>
      <c r="XJ260" s="1"/>
      <c r="XK260" s="1"/>
      <c r="XL260" s="1"/>
      <c r="XM260" s="1"/>
      <c r="XN260" s="1"/>
      <c r="XO260" s="1"/>
      <c r="XP260" s="1"/>
      <c r="XQ260" s="1"/>
      <c r="XR260" s="1"/>
      <c r="XS260" s="1"/>
      <c r="XT260" s="1"/>
      <c r="XU260" s="1"/>
      <c r="XV260" s="1"/>
      <c r="XW260" s="1"/>
      <c r="XX260" s="1"/>
      <c r="XY260" s="1"/>
      <c r="XZ260" s="1"/>
      <c r="YA260" s="1"/>
      <c r="YB260" s="1"/>
      <c r="YC260" s="1"/>
      <c r="YD260" s="1"/>
      <c r="YE260" s="1"/>
      <c r="YF260" s="1"/>
      <c r="YG260" s="1"/>
      <c r="YH260" s="1"/>
      <c r="YI260" s="1"/>
      <c r="YJ260" s="1"/>
      <c r="YK260" s="1"/>
      <c r="YL260" s="1"/>
      <c r="YM260" s="1"/>
      <c r="YN260" s="1"/>
      <c r="YO260" s="1"/>
      <c r="YP260" s="1"/>
      <c r="YQ260" s="1"/>
      <c r="YR260" s="1"/>
      <c r="YS260" s="1"/>
      <c r="YT260" s="1"/>
      <c r="YU260" s="1"/>
      <c r="YV260" s="1"/>
      <c r="YW260" s="1"/>
      <c r="YX260" s="1"/>
      <c r="YY260" s="1"/>
      <c r="YZ260" s="1"/>
      <c r="ZA260" s="1"/>
      <c r="ZB260" s="1"/>
      <c r="ZC260" s="1"/>
      <c r="ZD260" s="1"/>
      <c r="ZE260" s="1"/>
      <c r="ZF260" s="1"/>
      <c r="ZG260" s="1"/>
      <c r="ZH260" s="1"/>
      <c r="ZI260" s="1"/>
      <c r="ZJ260" s="1"/>
      <c r="ZK260" s="1"/>
      <c r="ZL260" s="1"/>
      <c r="ZM260" s="1"/>
      <c r="ZN260" s="1"/>
      <c r="ZO260" s="1"/>
      <c r="ZP260" s="1"/>
      <c r="ZQ260" s="1"/>
      <c r="ZR260" s="1"/>
      <c r="ZS260" s="1"/>
      <c r="ZT260" s="1"/>
      <c r="ZU260" s="1"/>
      <c r="ZV260" s="1"/>
      <c r="ZW260" s="1"/>
      <c r="ZX260" s="1"/>
      <c r="ZY260" s="1"/>
      <c r="ZZ260" s="1"/>
      <c r="AAA260" s="1"/>
      <c r="AAB260" s="1"/>
      <c r="AAC260" s="1"/>
      <c r="AAD260" s="1"/>
      <c r="AAE260" s="1"/>
      <c r="AAF260" s="1"/>
      <c r="AAG260" s="1"/>
      <c r="AAH260" s="1"/>
      <c r="AAI260" s="1"/>
      <c r="AAJ260" s="1"/>
      <c r="AAK260" s="1"/>
      <c r="AAL260" s="1"/>
      <c r="AAM260" s="1"/>
      <c r="AAN260" s="1"/>
      <c r="AAO260" s="1"/>
      <c r="AAP260" s="1"/>
      <c r="AAQ260" s="1"/>
      <c r="AAR260" s="1"/>
      <c r="AAS260" s="1"/>
      <c r="AAT260" s="1"/>
      <c r="AAU260" s="1"/>
      <c r="AAV260" s="1"/>
      <c r="AAW260" s="1"/>
      <c r="AAX260" s="1"/>
      <c r="AAY260" s="1"/>
      <c r="AAZ260" s="1"/>
      <c r="ABA260" s="1"/>
      <c r="ABB260" s="1"/>
      <c r="ABC260" s="1"/>
      <c r="ABD260" s="1"/>
      <c r="ABE260" s="1"/>
      <c r="ABF260" s="1"/>
      <c r="ABG260" s="1"/>
      <c r="ABH260" s="1"/>
      <c r="ABI260" s="1"/>
      <c r="ABJ260" s="1"/>
      <c r="ABK260" s="1"/>
      <c r="ABL260" s="1"/>
      <c r="ABM260" s="1"/>
      <c r="ABN260" s="1"/>
      <c r="ABO260" s="1"/>
      <c r="ABP260" s="1"/>
      <c r="ABQ260" s="1"/>
      <c r="ABR260" s="1"/>
      <c r="ABS260" s="1"/>
      <c r="ABT260" s="1"/>
      <c r="ABU260" s="1"/>
      <c r="ABV260" s="1"/>
      <c r="ABW260" s="1"/>
      <c r="ABX260" s="1"/>
      <c r="ABY260" s="1"/>
      <c r="ABZ260" s="1"/>
      <c r="ACA260" s="1"/>
      <c r="ACB260" s="1"/>
      <c r="ACC260" s="1"/>
      <c r="ACD260" s="1"/>
      <c r="ACE260" s="1"/>
      <c r="ACF260" s="1"/>
      <c r="ACG260" s="1"/>
      <c r="ACH260" s="1"/>
      <c r="ACI260" s="1"/>
      <c r="ACJ260" s="1"/>
      <c r="ACK260" s="1"/>
      <c r="ACL260" s="1"/>
      <c r="ACM260" s="1"/>
      <c r="ACN260" s="1"/>
      <c r="ACO260" s="1"/>
      <c r="ACP260" s="1"/>
      <c r="ACQ260" s="1"/>
      <c r="ACR260" s="1"/>
      <c r="ACS260" s="1"/>
      <c r="ACT260" s="1"/>
      <c r="ACU260" s="1"/>
      <c r="ACV260" s="1"/>
      <c r="ACW260" s="1"/>
      <c r="ACX260" s="1"/>
      <c r="ACY260" s="1"/>
      <c r="ACZ260" s="1"/>
      <c r="ADA260" s="1"/>
    </row>
    <row r="261" spans="1:781" s="76" customFormat="1" ht="15.6" x14ac:dyDescent="0.3">
      <c r="A261" s="40">
        <v>3</v>
      </c>
      <c r="B261" s="21" t="s">
        <v>776</v>
      </c>
      <c r="C261" s="22" t="s">
        <v>40</v>
      </c>
      <c r="D261" s="23"/>
      <c r="E261" s="23"/>
      <c r="F261" s="23"/>
      <c r="G261" s="74"/>
      <c r="H261" s="23">
        <v>1</v>
      </c>
      <c r="I261" s="23" t="s">
        <v>71</v>
      </c>
      <c r="J261" s="23" t="s">
        <v>42</v>
      </c>
      <c r="K261" s="25">
        <v>1980</v>
      </c>
      <c r="L261" s="83">
        <v>1980</v>
      </c>
      <c r="M261" s="27"/>
      <c r="N261" s="28"/>
      <c r="O261" s="28"/>
      <c r="P261" s="29" t="s">
        <v>409</v>
      </c>
      <c r="Q261" s="30" t="s">
        <v>486</v>
      </c>
      <c r="R261" s="31" t="s">
        <v>319</v>
      </c>
      <c r="S261" s="32" t="str">
        <f t="shared" si="53"/>
        <v>Cu</v>
      </c>
      <c r="T261" s="33">
        <v>12000</v>
      </c>
      <c r="U261" s="33">
        <v>1</v>
      </c>
      <c r="V261" s="33"/>
      <c r="W261" s="33">
        <v>1</v>
      </c>
      <c r="X261" s="33"/>
      <c r="Y261" s="33">
        <v>580</v>
      </c>
      <c r="Z261" s="33" t="s">
        <v>320</v>
      </c>
      <c r="AA261" s="1"/>
      <c r="AB261" s="34">
        <f t="shared" si="52"/>
        <v>0</v>
      </c>
      <c r="AC261" s="34">
        <f t="shared" si="54"/>
        <v>0</v>
      </c>
      <c r="AD261" s="34">
        <f t="shared" si="55"/>
        <v>0</v>
      </c>
      <c r="AE261" s="34">
        <f t="shared" si="60"/>
        <v>0</v>
      </c>
      <c r="AF261" s="35"/>
      <c r="AG261" s="35">
        <f t="shared" si="57"/>
        <v>0</v>
      </c>
      <c r="AH261" s="35">
        <f t="shared" si="58"/>
        <v>0</v>
      </c>
      <c r="AI261" s="35">
        <f t="shared" si="59"/>
        <v>0</v>
      </c>
      <c r="AK261" s="1"/>
      <c r="AL261" s="1"/>
      <c r="AM261" s="1"/>
      <c r="AN261" s="1"/>
      <c r="AO261" s="1"/>
      <c r="AP261" s="1"/>
      <c r="AQ261" s="1"/>
      <c r="AR261" s="1"/>
      <c r="AS261" s="1"/>
      <c r="AT261" s="1"/>
      <c r="AU261" s="1"/>
      <c r="AV261" s="1"/>
      <c r="AW261" s="1"/>
      <c r="AX261" s="1"/>
      <c r="AY261" s="1"/>
      <c r="AZ261" s="1"/>
      <c r="BA261" s="1"/>
      <c r="BB261" s="1"/>
      <c r="BC261" s="1"/>
      <c r="BD261" s="1"/>
      <c r="BE261" s="1"/>
      <c r="BF261" s="1"/>
      <c r="BG261" s="1"/>
      <c r="BH261" s="1"/>
      <c r="BI261" s="1"/>
      <c r="BJ261" s="1"/>
      <c r="BK261" s="1"/>
      <c r="BL261" s="1"/>
      <c r="BM261" s="1"/>
      <c r="BN261" s="1"/>
      <c r="BO261" s="1"/>
      <c r="BP261" s="1"/>
      <c r="BQ261" s="1"/>
      <c r="BR261" s="1"/>
      <c r="BS261" s="1"/>
      <c r="BT261" s="1"/>
      <c r="BU261" s="1"/>
      <c r="BV261" s="1"/>
      <c r="BW261" s="1"/>
      <c r="BX261" s="1"/>
      <c r="BY261" s="1"/>
      <c r="BZ261" s="1"/>
      <c r="CA261" s="1"/>
      <c r="CB261" s="1"/>
      <c r="CC261" s="1"/>
      <c r="CD261" s="1"/>
      <c r="CE261" s="1"/>
      <c r="CF261" s="1"/>
      <c r="CG261" s="1"/>
      <c r="CH261" s="1"/>
      <c r="CI261" s="1"/>
      <c r="CJ261" s="1"/>
      <c r="CK261" s="1"/>
      <c r="CL261" s="1"/>
      <c r="CM261" s="1"/>
      <c r="CN261" s="1"/>
      <c r="CO261" s="1"/>
      <c r="CP261" s="1"/>
      <c r="CQ261" s="1"/>
      <c r="CR261" s="1"/>
      <c r="CS261" s="1"/>
      <c r="CT261" s="1"/>
      <c r="CU261" s="1"/>
      <c r="CV261" s="1"/>
      <c r="CW261" s="1"/>
      <c r="CX261" s="1"/>
      <c r="CY261" s="1"/>
      <c r="CZ261" s="1"/>
      <c r="DA261" s="1"/>
      <c r="DB261" s="1"/>
      <c r="DC261" s="1"/>
      <c r="DD261" s="1"/>
      <c r="DE261" s="1"/>
      <c r="DF261" s="1"/>
      <c r="DG261" s="1"/>
      <c r="DH261" s="1"/>
      <c r="DI261" s="1"/>
      <c r="DJ261" s="1"/>
      <c r="DK261" s="1"/>
      <c r="DL261" s="1"/>
      <c r="DM261" s="1"/>
      <c r="DN261" s="1"/>
      <c r="DO261" s="1"/>
      <c r="DP261" s="1"/>
      <c r="DQ261" s="1"/>
      <c r="DR261" s="1"/>
      <c r="DS261" s="1"/>
      <c r="DT261" s="1"/>
      <c r="DU261" s="1"/>
      <c r="DV261" s="1"/>
      <c r="DW261" s="1"/>
      <c r="DX261" s="1"/>
      <c r="DY261" s="1"/>
      <c r="DZ261" s="1"/>
      <c r="EA261" s="1"/>
      <c r="EB261" s="1"/>
      <c r="EC261" s="1"/>
      <c r="ED261" s="1"/>
      <c r="EE261" s="1"/>
      <c r="EF261" s="1"/>
      <c r="EG261" s="1"/>
      <c r="EH261" s="1"/>
      <c r="EI261" s="1"/>
      <c r="EJ261" s="1"/>
      <c r="EK261" s="1"/>
      <c r="EL261" s="1"/>
      <c r="EM261" s="1"/>
      <c r="EN261" s="1"/>
      <c r="EO261" s="1"/>
      <c r="EP261" s="1"/>
      <c r="EQ261" s="1"/>
      <c r="ER261" s="1"/>
      <c r="ES261" s="1"/>
      <c r="ET261" s="1"/>
      <c r="EU261" s="1"/>
      <c r="EV261" s="1"/>
      <c r="EW261" s="1"/>
      <c r="EX261" s="1"/>
      <c r="EY261" s="1"/>
      <c r="EZ261" s="1"/>
      <c r="FA261" s="1"/>
      <c r="FB261" s="1"/>
      <c r="FC261" s="1"/>
      <c r="FD261" s="1"/>
      <c r="FE261" s="1"/>
      <c r="FF261" s="1"/>
      <c r="FG261" s="1"/>
      <c r="FH261" s="1"/>
      <c r="FI261" s="1"/>
      <c r="FJ261" s="1"/>
      <c r="FK261" s="1"/>
      <c r="FL261" s="1"/>
      <c r="FM261" s="1"/>
      <c r="FN261" s="1"/>
      <c r="FO261" s="1"/>
      <c r="FP261" s="1"/>
      <c r="FQ261" s="1"/>
      <c r="FR261" s="1"/>
      <c r="FS261" s="1"/>
      <c r="FT261" s="1"/>
      <c r="FU261" s="1"/>
      <c r="FV261" s="1"/>
      <c r="FW261" s="1"/>
      <c r="FX261" s="1"/>
      <c r="FY261" s="1"/>
      <c r="FZ261" s="1"/>
      <c r="GA261" s="1"/>
      <c r="GB261" s="1"/>
      <c r="GC261" s="1"/>
      <c r="GD261" s="1"/>
      <c r="GE261" s="1"/>
      <c r="GF261" s="1"/>
      <c r="GG261" s="1"/>
      <c r="GH261" s="1"/>
      <c r="GI261" s="1"/>
      <c r="GJ261" s="1"/>
      <c r="GK261" s="1"/>
      <c r="GL261" s="1"/>
      <c r="GM261" s="1"/>
      <c r="GN261" s="1"/>
      <c r="GO261" s="1"/>
      <c r="GP261" s="1"/>
      <c r="GQ261" s="1"/>
      <c r="GR261" s="1"/>
      <c r="GS261" s="1"/>
      <c r="GT261" s="1"/>
      <c r="GU261" s="1"/>
      <c r="GV261" s="1"/>
      <c r="GW261" s="1"/>
      <c r="GX261" s="1"/>
      <c r="GY261" s="1"/>
      <c r="GZ261" s="1"/>
      <c r="HA261" s="1"/>
      <c r="HB261" s="1"/>
      <c r="HC261" s="1"/>
      <c r="HD261" s="1"/>
      <c r="HE261" s="1"/>
      <c r="HF261" s="1"/>
      <c r="HG261" s="1"/>
      <c r="HH261" s="1"/>
      <c r="HI261" s="1"/>
      <c r="HJ261" s="1"/>
      <c r="HK261" s="1"/>
      <c r="HL261" s="1"/>
      <c r="HM261" s="1"/>
      <c r="HN261" s="1"/>
      <c r="HO261" s="1"/>
      <c r="HP261" s="1"/>
      <c r="HQ261" s="1"/>
      <c r="HR261" s="1"/>
      <c r="HS261" s="1"/>
      <c r="HT261" s="1"/>
      <c r="HU261" s="1"/>
      <c r="HV261" s="1"/>
      <c r="HW261" s="1"/>
      <c r="HX261" s="1"/>
      <c r="HY261" s="1"/>
      <c r="HZ261" s="1"/>
      <c r="IA261" s="1"/>
      <c r="IB261" s="1"/>
      <c r="IC261" s="1"/>
      <c r="ID261" s="1"/>
      <c r="IE261" s="1"/>
      <c r="IF261" s="1"/>
      <c r="IG261" s="1"/>
      <c r="IH261" s="1"/>
      <c r="II261" s="1"/>
      <c r="IJ261" s="1"/>
      <c r="IK261" s="1"/>
      <c r="IL261" s="1"/>
      <c r="IM261" s="1"/>
      <c r="IN261" s="1"/>
      <c r="IO261" s="1"/>
      <c r="IP261" s="1"/>
      <c r="IQ261" s="1"/>
      <c r="IR261" s="1"/>
      <c r="IS261" s="1"/>
      <c r="IT261" s="1"/>
      <c r="IU261" s="1"/>
      <c r="IV261" s="1"/>
      <c r="IW261" s="1"/>
      <c r="IX261" s="1"/>
      <c r="IY261" s="1"/>
      <c r="IZ261" s="1"/>
      <c r="JA261" s="1"/>
      <c r="JB261" s="1"/>
      <c r="JC261" s="1"/>
      <c r="JD261" s="1"/>
      <c r="JE261" s="1"/>
      <c r="JF261" s="1"/>
      <c r="JG261" s="1"/>
      <c r="JH261" s="1"/>
      <c r="JI261" s="1"/>
      <c r="JJ261" s="1"/>
      <c r="JK261" s="1"/>
      <c r="JL261" s="1"/>
      <c r="JM261" s="1"/>
      <c r="JN261" s="1"/>
      <c r="JO261" s="1"/>
      <c r="JP261" s="1"/>
      <c r="JQ261" s="1"/>
      <c r="JR261" s="1"/>
      <c r="JS261" s="1"/>
      <c r="JT261" s="1"/>
      <c r="JU261" s="1"/>
      <c r="JV261" s="1"/>
      <c r="JW261" s="1"/>
      <c r="JX261" s="1"/>
      <c r="JY261" s="1"/>
      <c r="JZ261" s="1"/>
      <c r="KA261" s="1"/>
      <c r="KB261" s="1"/>
      <c r="KC261" s="1"/>
      <c r="KD261" s="1"/>
      <c r="KE261" s="1"/>
      <c r="KF261" s="1"/>
      <c r="KG261" s="1"/>
      <c r="KH261" s="1"/>
      <c r="KI261" s="1"/>
      <c r="KJ261" s="1"/>
      <c r="KK261" s="1"/>
      <c r="KL261" s="1"/>
      <c r="KM261" s="1"/>
      <c r="KN261" s="1"/>
      <c r="KO261" s="1"/>
      <c r="KP261" s="1"/>
      <c r="KQ261" s="1"/>
      <c r="KR261" s="1"/>
      <c r="KS261" s="1"/>
      <c r="KT261" s="1"/>
      <c r="KU261" s="1"/>
      <c r="KV261" s="1"/>
      <c r="KW261" s="1"/>
      <c r="KX261" s="1"/>
      <c r="KY261" s="1"/>
      <c r="KZ261" s="1"/>
      <c r="LA261" s="1"/>
      <c r="LB261" s="1"/>
      <c r="LC261" s="1"/>
      <c r="LD261" s="1"/>
      <c r="LE261" s="1"/>
      <c r="LF261" s="1"/>
      <c r="LG261" s="1"/>
      <c r="LH261" s="1"/>
      <c r="LI261" s="1"/>
      <c r="LJ261" s="1"/>
      <c r="LK261" s="1"/>
      <c r="LL261" s="1"/>
      <c r="LM261" s="1"/>
      <c r="LN261" s="1"/>
      <c r="LO261" s="1"/>
      <c r="LP261" s="1"/>
      <c r="LQ261" s="1"/>
      <c r="LR261" s="1"/>
      <c r="LS261" s="1"/>
      <c r="LT261" s="1"/>
      <c r="LU261" s="1"/>
      <c r="LV261" s="1"/>
      <c r="LW261" s="1"/>
      <c r="LX261" s="1"/>
      <c r="LY261" s="1"/>
      <c r="LZ261" s="1"/>
      <c r="MA261" s="1"/>
      <c r="MB261" s="1"/>
      <c r="MC261" s="1"/>
      <c r="MD261" s="1"/>
      <c r="ME261" s="1"/>
      <c r="MF261" s="1"/>
      <c r="MG261" s="1"/>
      <c r="MH261" s="1"/>
      <c r="MI261" s="1"/>
      <c r="MJ261" s="1"/>
      <c r="MK261" s="1"/>
      <c r="ML261" s="1"/>
      <c r="MM261" s="1"/>
      <c r="MN261" s="1"/>
      <c r="MO261" s="1"/>
      <c r="MP261" s="1"/>
      <c r="MQ261" s="1"/>
      <c r="MR261" s="1"/>
      <c r="MS261" s="1"/>
      <c r="MT261" s="1"/>
      <c r="MU261" s="1"/>
      <c r="MV261" s="1"/>
      <c r="MW261" s="1"/>
      <c r="MX261" s="1"/>
      <c r="MY261" s="1"/>
      <c r="MZ261" s="1"/>
      <c r="NA261" s="1"/>
      <c r="NB261" s="1"/>
      <c r="NC261" s="1"/>
      <c r="ND261" s="1"/>
      <c r="NE261" s="1"/>
      <c r="NF261" s="1"/>
      <c r="NG261" s="1"/>
      <c r="NH261" s="1"/>
      <c r="NI261" s="1"/>
      <c r="NJ261" s="1"/>
      <c r="NK261" s="1"/>
      <c r="NL261" s="1"/>
      <c r="NM261" s="1"/>
      <c r="NN261" s="1"/>
      <c r="NO261" s="1"/>
      <c r="NP261" s="1"/>
      <c r="NQ261" s="1"/>
      <c r="NR261" s="1"/>
      <c r="NS261" s="1"/>
      <c r="NT261" s="1"/>
      <c r="NU261" s="1"/>
      <c r="NV261" s="1"/>
      <c r="NW261" s="1"/>
      <c r="NX261" s="1"/>
      <c r="NY261" s="1"/>
      <c r="NZ261" s="1"/>
      <c r="OA261" s="1"/>
      <c r="OB261" s="1"/>
      <c r="OC261" s="1"/>
      <c r="OD261" s="1"/>
      <c r="OE261" s="1"/>
      <c r="OF261" s="1"/>
      <c r="OG261" s="1"/>
      <c r="OH261" s="1"/>
      <c r="OI261" s="1"/>
      <c r="OJ261" s="1"/>
      <c r="OK261" s="1"/>
      <c r="OL261" s="1"/>
      <c r="OM261" s="1"/>
      <c r="ON261" s="1"/>
      <c r="OO261" s="1"/>
      <c r="OP261" s="1"/>
      <c r="OQ261" s="1"/>
      <c r="OR261" s="1"/>
      <c r="OS261" s="1"/>
      <c r="OT261" s="1"/>
      <c r="OU261" s="1"/>
      <c r="OV261" s="1"/>
      <c r="OW261" s="1"/>
      <c r="OX261" s="1"/>
      <c r="OY261" s="1"/>
      <c r="OZ261" s="1"/>
      <c r="PA261" s="1"/>
      <c r="PB261" s="1"/>
      <c r="PC261" s="1"/>
      <c r="PD261" s="1"/>
      <c r="PE261" s="1"/>
      <c r="PF261" s="1"/>
      <c r="PG261" s="1"/>
      <c r="PH261" s="1"/>
      <c r="PI261" s="1"/>
      <c r="PJ261" s="1"/>
      <c r="PK261" s="1"/>
      <c r="PL261" s="1"/>
      <c r="PM261" s="1"/>
      <c r="PN261" s="1"/>
      <c r="PO261" s="1"/>
      <c r="PP261" s="1"/>
      <c r="PQ261" s="1"/>
      <c r="PR261" s="1"/>
      <c r="PS261" s="1"/>
      <c r="PT261" s="1"/>
      <c r="PU261" s="1"/>
      <c r="PV261" s="1"/>
      <c r="PW261" s="1"/>
      <c r="PX261" s="1"/>
      <c r="PY261" s="1"/>
      <c r="PZ261" s="1"/>
      <c r="QA261" s="1"/>
      <c r="QB261" s="1"/>
      <c r="QC261" s="1"/>
      <c r="QD261" s="1"/>
      <c r="QE261" s="1"/>
      <c r="QF261" s="1"/>
      <c r="QG261" s="1"/>
      <c r="QH261" s="1"/>
      <c r="QI261" s="1"/>
      <c r="QJ261" s="1"/>
      <c r="QK261" s="1"/>
      <c r="QL261" s="1"/>
      <c r="QM261" s="1"/>
      <c r="QN261" s="1"/>
      <c r="QO261" s="1"/>
      <c r="QP261" s="1"/>
      <c r="QQ261" s="1"/>
      <c r="QR261" s="1"/>
      <c r="QS261" s="1"/>
      <c r="QT261" s="1"/>
      <c r="QU261" s="1"/>
      <c r="QV261" s="1"/>
      <c r="QW261" s="1"/>
      <c r="QX261" s="1"/>
      <c r="QY261" s="1"/>
      <c r="QZ261" s="1"/>
      <c r="RA261" s="1"/>
      <c r="RB261" s="1"/>
      <c r="RC261" s="1"/>
      <c r="RD261" s="1"/>
      <c r="RE261" s="1"/>
      <c r="RF261" s="1"/>
      <c r="RG261" s="1"/>
      <c r="RH261" s="1"/>
      <c r="RI261" s="1"/>
      <c r="RJ261" s="1"/>
      <c r="RK261" s="1"/>
      <c r="RL261" s="1"/>
      <c r="RM261" s="1"/>
      <c r="RN261" s="1"/>
      <c r="RO261" s="1"/>
      <c r="RP261" s="1"/>
      <c r="RQ261" s="1"/>
      <c r="RR261" s="1"/>
      <c r="RS261" s="1"/>
      <c r="RT261" s="1"/>
      <c r="RU261" s="1"/>
      <c r="RV261" s="1"/>
      <c r="RW261" s="1"/>
      <c r="RX261" s="1"/>
      <c r="RY261" s="1"/>
      <c r="RZ261" s="1"/>
      <c r="SA261" s="1"/>
      <c r="SB261" s="1"/>
      <c r="SC261" s="1"/>
      <c r="SD261" s="1"/>
      <c r="SE261" s="1"/>
      <c r="SF261" s="1"/>
      <c r="SG261" s="1"/>
      <c r="SH261" s="1"/>
      <c r="SI261" s="1"/>
      <c r="SJ261" s="1"/>
      <c r="SK261" s="1"/>
      <c r="SL261" s="1"/>
      <c r="SM261" s="1"/>
      <c r="SN261" s="1"/>
      <c r="SO261" s="1"/>
      <c r="SP261" s="1"/>
      <c r="SQ261" s="1"/>
      <c r="SR261" s="1"/>
      <c r="SS261" s="1"/>
      <c r="ST261" s="1"/>
      <c r="SU261" s="1"/>
      <c r="SV261" s="1"/>
      <c r="SW261" s="1"/>
      <c r="SX261" s="1"/>
      <c r="SY261" s="1"/>
      <c r="SZ261" s="1"/>
      <c r="TA261" s="1"/>
      <c r="TB261" s="1"/>
      <c r="TC261" s="1"/>
      <c r="TD261" s="1"/>
      <c r="TE261" s="1"/>
      <c r="TF261" s="1"/>
      <c r="TG261" s="1"/>
      <c r="TH261" s="1"/>
      <c r="TI261" s="1"/>
      <c r="TJ261" s="1"/>
      <c r="TK261" s="1"/>
      <c r="TL261" s="1"/>
      <c r="TM261" s="1"/>
      <c r="TN261" s="1"/>
      <c r="TO261" s="1"/>
      <c r="TP261" s="1"/>
      <c r="TQ261" s="1"/>
      <c r="TR261" s="1"/>
      <c r="TS261" s="1"/>
      <c r="TT261" s="1"/>
      <c r="TU261" s="1"/>
      <c r="TV261" s="1"/>
      <c r="TW261" s="1"/>
      <c r="TX261" s="1"/>
      <c r="TY261" s="1"/>
      <c r="TZ261" s="1"/>
      <c r="UA261" s="1"/>
      <c r="UB261" s="1"/>
      <c r="UC261" s="1"/>
      <c r="UD261" s="1"/>
      <c r="UE261" s="1"/>
      <c r="UF261" s="1"/>
      <c r="UG261" s="1"/>
      <c r="UH261" s="1"/>
      <c r="UI261" s="1"/>
      <c r="UJ261" s="1"/>
      <c r="UK261" s="1"/>
      <c r="UL261" s="1"/>
      <c r="UM261" s="1"/>
      <c r="UN261" s="1"/>
      <c r="UO261" s="1"/>
      <c r="UP261" s="1"/>
      <c r="UQ261" s="1"/>
      <c r="UR261" s="1"/>
      <c r="US261" s="1"/>
      <c r="UT261" s="1"/>
      <c r="UU261" s="1"/>
      <c r="UV261" s="1"/>
      <c r="UW261" s="1"/>
      <c r="UX261" s="1"/>
      <c r="UY261" s="1"/>
      <c r="UZ261" s="1"/>
      <c r="VA261" s="1"/>
      <c r="VB261" s="1"/>
      <c r="VC261" s="1"/>
      <c r="VD261" s="1"/>
      <c r="VE261" s="1"/>
      <c r="VF261" s="1"/>
      <c r="VG261" s="1"/>
      <c r="VH261" s="1"/>
      <c r="VI261" s="1"/>
      <c r="VJ261" s="1"/>
      <c r="VK261" s="1"/>
      <c r="VL261" s="1"/>
      <c r="VM261" s="1"/>
      <c r="VN261" s="1"/>
      <c r="VO261" s="1"/>
      <c r="VP261" s="1"/>
      <c r="VQ261" s="1"/>
      <c r="VR261" s="1"/>
      <c r="VS261" s="1"/>
      <c r="VT261" s="1"/>
      <c r="VU261" s="1"/>
      <c r="VV261" s="1"/>
      <c r="VW261" s="1"/>
      <c r="VX261" s="1"/>
      <c r="VY261" s="1"/>
      <c r="VZ261" s="1"/>
      <c r="WA261" s="1"/>
      <c r="WB261" s="1"/>
      <c r="WC261" s="1"/>
      <c r="WD261" s="1"/>
      <c r="WE261" s="1"/>
      <c r="WF261" s="1"/>
      <c r="WG261" s="1"/>
      <c r="WH261" s="1"/>
      <c r="WI261" s="1"/>
      <c r="WJ261" s="1"/>
      <c r="WK261" s="1"/>
      <c r="WL261" s="1"/>
      <c r="WM261" s="1"/>
      <c r="WN261" s="1"/>
      <c r="WO261" s="1"/>
      <c r="WP261" s="1"/>
      <c r="WQ261" s="1"/>
      <c r="WR261" s="1"/>
      <c r="WS261" s="1"/>
      <c r="WT261" s="1"/>
      <c r="WU261" s="1"/>
      <c r="WV261" s="1"/>
      <c r="WW261" s="1"/>
      <c r="WX261" s="1"/>
      <c r="WY261" s="1"/>
      <c r="WZ261" s="1"/>
      <c r="XA261" s="1"/>
      <c r="XB261" s="1"/>
      <c r="XC261" s="1"/>
      <c r="XD261" s="1"/>
      <c r="XE261" s="1"/>
      <c r="XF261" s="1"/>
      <c r="XG261" s="1"/>
      <c r="XH261" s="1"/>
      <c r="XI261" s="1"/>
      <c r="XJ261" s="1"/>
      <c r="XK261" s="1"/>
      <c r="XL261" s="1"/>
      <c r="XM261" s="1"/>
      <c r="XN261" s="1"/>
      <c r="XO261" s="1"/>
      <c r="XP261" s="1"/>
      <c r="XQ261" s="1"/>
      <c r="XR261" s="1"/>
      <c r="XS261" s="1"/>
      <c r="XT261" s="1"/>
      <c r="XU261" s="1"/>
      <c r="XV261" s="1"/>
      <c r="XW261" s="1"/>
      <c r="XX261" s="1"/>
      <c r="XY261" s="1"/>
      <c r="XZ261" s="1"/>
      <c r="YA261" s="1"/>
      <c r="YB261" s="1"/>
      <c r="YC261" s="1"/>
      <c r="YD261" s="1"/>
      <c r="YE261" s="1"/>
      <c r="YF261" s="1"/>
      <c r="YG261" s="1"/>
      <c r="YH261" s="1"/>
      <c r="YI261" s="1"/>
      <c r="YJ261" s="1"/>
      <c r="YK261" s="1"/>
      <c r="YL261" s="1"/>
      <c r="YM261" s="1"/>
      <c r="YN261" s="1"/>
      <c r="YO261" s="1"/>
      <c r="YP261" s="1"/>
      <c r="YQ261" s="1"/>
      <c r="YR261" s="1"/>
      <c r="YS261" s="1"/>
      <c r="YT261" s="1"/>
      <c r="YU261" s="1"/>
      <c r="YV261" s="1"/>
      <c r="YW261" s="1"/>
      <c r="YX261" s="1"/>
      <c r="YY261" s="1"/>
      <c r="YZ261" s="1"/>
      <c r="ZA261" s="1"/>
      <c r="ZB261" s="1"/>
      <c r="ZC261" s="1"/>
      <c r="ZD261" s="1"/>
      <c r="ZE261" s="1"/>
      <c r="ZF261" s="1"/>
      <c r="ZG261" s="1"/>
      <c r="ZH261" s="1"/>
      <c r="ZI261" s="1"/>
      <c r="ZJ261" s="1"/>
      <c r="ZK261" s="1"/>
      <c r="ZL261" s="1"/>
      <c r="ZM261" s="1"/>
      <c r="ZN261" s="1"/>
      <c r="ZO261" s="1"/>
      <c r="ZP261" s="1"/>
      <c r="ZQ261" s="1"/>
      <c r="ZR261" s="1"/>
      <c r="ZS261" s="1"/>
      <c r="ZT261" s="1"/>
      <c r="ZU261" s="1"/>
      <c r="ZV261" s="1"/>
      <c r="ZW261" s="1"/>
      <c r="ZX261" s="1"/>
      <c r="ZY261" s="1"/>
      <c r="ZZ261" s="1"/>
      <c r="AAA261" s="1"/>
      <c r="AAB261" s="1"/>
      <c r="AAC261" s="1"/>
      <c r="AAD261" s="1"/>
      <c r="AAE261" s="1"/>
      <c r="AAF261" s="1"/>
      <c r="AAG261" s="1"/>
      <c r="AAH261" s="1"/>
      <c r="AAI261" s="1"/>
      <c r="AAJ261" s="1"/>
      <c r="AAK261" s="1"/>
      <c r="AAL261" s="1"/>
      <c r="AAM261" s="1"/>
      <c r="AAN261" s="1"/>
      <c r="AAO261" s="1"/>
      <c r="AAP261" s="1"/>
      <c r="AAQ261" s="1"/>
      <c r="AAR261" s="1"/>
      <c r="AAS261" s="1"/>
      <c r="AAT261" s="1"/>
      <c r="AAU261" s="1"/>
      <c r="AAV261" s="1"/>
      <c r="AAW261" s="1"/>
      <c r="AAX261" s="1"/>
      <c r="AAY261" s="1"/>
      <c r="AAZ261" s="1"/>
      <c r="ABA261" s="1"/>
      <c r="ABB261" s="1"/>
      <c r="ABC261" s="1"/>
      <c r="ABD261" s="1"/>
      <c r="ABE261" s="1"/>
      <c r="ABF261" s="1"/>
      <c r="ABG261" s="1"/>
      <c r="ABH261" s="1"/>
      <c r="ABI261" s="1"/>
      <c r="ABJ261" s="1"/>
      <c r="ABK261" s="1"/>
      <c r="ABL261" s="1"/>
      <c r="ABM261" s="1"/>
      <c r="ABN261" s="1"/>
      <c r="ABO261" s="1"/>
      <c r="ABP261" s="1"/>
      <c r="ABQ261" s="1"/>
      <c r="ABR261" s="1"/>
      <c r="ABS261" s="1"/>
      <c r="ABT261" s="1"/>
      <c r="ABU261" s="1"/>
      <c r="ABV261" s="1"/>
      <c r="ABW261" s="1"/>
      <c r="ABX261" s="1"/>
      <c r="ABY261" s="1"/>
      <c r="ABZ261" s="1"/>
      <c r="ACA261" s="1"/>
      <c r="ACB261" s="1"/>
      <c r="ACC261" s="1"/>
      <c r="ACD261" s="1"/>
      <c r="ACE261" s="1"/>
      <c r="ACF261" s="1"/>
      <c r="ACG261" s="1"/>
      <c r="ACH261" s="1"/>
      <c r="ACI261" s="1"/>
      <c r="ACJ261" s="1"/>
      <c r="ACK261" s="1"/>
      <c r="ACL261" s="1"/>
      <c r="ACM261" s="1"/>
      <c r="ACN261" s="1"/>
      <c r="ACO261" s="1"/>
      <c r="ACP261" s="1"/>
      <c r="ACQ261" s="1"/>
      <c r="ACR261" s="1"/>
      <c r="ACS261" s="1"/>
      <c r="ACT261" s="1"/>
      <c r="ACU261" s="1"/>
      <c r="ACV261" s="1"/>
      <c r="ACW261" s="1"/>
      <c r="ACX261" s="1"/>
      <c r="ACY261" s="1"/>
      <c r="ACZ261" s="1"/>
      <c r="ADA261" s="1"/>
    </row>
    <row r="262" spans="1:781" s="76" customFormat="1" ht="15.6" x14ac:dyDescent="0.3">
      <c r="A262" s="40">
        <v>3</v>
      </c>
      <c r="B262" s="21" t="s">
        <v>777</v>
      </c>
      <c r="C262" s="22" t="s">
        <v>40</v>
      </c>
      <c r="D262" s="23"/>
      <c r="E262" s="23"/>
      <c r="F262" s="23"/>
      <c r="G262" s="74"/>
      <c r="H262" s="23">
        <v>1</v>
      </c>
      <c r="I262" s="23" t="s">
        <v>71</v>
      </c>
      <c r="J262" s="23" t="s">
        <v>42</v>
      </c>
      <c r="K262" s="25">
        <v>1980</v>
      </c>
      <c r="L262" s="83">
        <v>1980</v>
      </c>
      <c r="M262" s="27"/>
      <c r="N262" s="28"/>
      <c r="O262" s="28"/>
      <c r="P262" s="29" t="s">
        <v>409</v>
      </c>
      <c r="Q262" s="30" t="s">
        <v>486</v>
      </c>
      <c r="R262" s="31" t="s">
        <v>319</v>
      </c>
      <c r="S262" s="32" t="str">
        <f t="shared" si="53"/>
        <v>Cu</v>
      </c>
      <c r="T262" s="33">
        <v>12000</v>
      </c>
      <c r="U262" s="33">
        <v>1</v>
      </c>
      <c r="V262" s="33"/>
      <c r="W262" s="33">
        <v>1</v>
      </c>
      <c r="X262" s="33"/>
      <c r="Y262" s="33">
        <v>580</v>
      </c>
      <c r="Z262" s="33" t="s">
        <v>320</v>
      </c>
      <c r="AA262" s="1"/>
      <c r="AB262" s="34">
        <f t="shared" si="52"/>
        <v>0</v>
      </c>
      <c r="AC262" s="34">
        <f t="shared" si="54"/>
        <v>0</v>
      </c>
      <c r="AD262" s="34">
        <f t="shared" si="55"/>
        <v>0</v>
      </c>
      <c r="AE262" s="34">
        <f t="shared" si="60"/>
        <v>0</v>
      </c>
      <c r="AF262" s="35"/>
      <c r="AG262" s="35">
        <f t="shared" si="57"/>
        <v>0</v>
      </c>
      <c r="AH262" s="35">
        <f t="shared" si="58"/>
        <v>0</v>
      </c>
      <c r="AI262" s="35">
        <f t="shared" si="59"/>
        <v>0</v>
      </c>
      <c r="AK262" s="1"/>
      <c r="AL262" s="1"/>
      <c r="AM262" s="1"/>
      <c r="AN262" s="1"/>
      <c r="AO262" s="1"/>
      <c r="AP262" s="1"/>
      <c r="AQ262" s="1"/>
      <c r="AR262" s="1"/>
      <c r="AS262" s="1"/>
      <c r="AT262" s="1"/>
      <c r="AU262" s="1"/>
      <c r="AV262" s="1"/>
      <c r="AW262" s="1"/>
      <c r="AX262" s="1"/>
      <c r="AY262" s="1"/>
      <c r="AZ262" s="1"/>
      <c r="BA262" s="1"/>
      <c r="BB262" s="1"/>
      <c r="BC262" s="1"/>
      <c r="BD262" s="1"/>
      <c r="BE262" s="1"/>
      <c r="BF262" s="1"/>
      <c r="BG262" s="1"/>
      <c r="BH262" s="1"/>
      <c r="BI262" s="1"/>
      <c r="BJ262" s="1"/>
      <c r="BK262" s="1"/>
      <c r="BL262" s="1"/>
      <c r="BM262" s="1"/>
      <c r="BN262" s="1"/>
      <c r="BO262" s="1"/>
      <c r="BP262" s="1"/>
      <c r="BQ262" s="1"/>
      <c r="BR262" s="1"/>
      <c r="BS262" s="1"/>
      <c r="BT262" s="1"/>
      <c r="BU262" s="1"/>
      <c r="BV262" s="1"/>
      <c r="BW262" s="1"/>
      <c r="BX262" s="1"/>
      <c r="BY262" s="1"/>
      <c r="BZ262" s="1"/>
      <c r="CA262" s="1"/>
      <c r="CB262" s="1"/>
      <c r="CC262" s="1"/>
      <c r="CD262" s="1"/>
      <c r="CE262" s="1"/>
      <c r="CF262" s="1"/>
      <c r="CG262" s="1"/>
      <c r="CH262" s="1"/>
      <c r="CI262" s="1"/>
      <c r="CJ262" s="1"/>
      <c r="CK262" s="1"/>
      <c r="CL262" s="1"/>
      <c r="CM262" s="1"/>
      <c r="CN262" s="1"/>
      <c r="CO262" s="1"/>
      <c r="CP262" s="1"/>
      <c r="CQ262" s="1"/>
      <c r="CR262" s="1"/>
      <c r="CS262" s="1"/>
      <c r="CT262" s="1"/>
      <c r="CU262" s="1"/>
      <c r="CV262" s="1"/>
      <c r="CW262" s="1"/>
      <c r="CX262" s="1"/>
      <c r="CY262" s="1"/>
      <c r="CZ262" s="1"/>
      <c r="DA262" s="1"/>
      <c r="DB262" s="1"/>
      <c r="DC262" s="1"/>
      <c r="DD262" s="1"/>
      <c r="DE262" s="1"/>
      <c r="DF262" s="1"/>
      <c r="DG262" s="1"/>
      <c r="DH262" s="1"/>
      <c r="DI262" s="1"/>
      <c r="DJ262" s="1"/>
      <c r="DK262" s="1"/>
      <c r="DL262" s="1"/>
      <c r="DM262" s="1"/>
      <c r="DN262" s="1"/>
      <c r="DO262" s="1"/>
      <c r="DP262" s="1"/>
      <c r="DQ262" s="1"/>
      <c r="DR262" s="1"/>
      <c r="DS262" s="1"/>
      <c r="DT262" s="1"/>
      <c r="DU262" s="1"/>
      <c r="DV262" s="1"/>
      <c r="DW262" s="1"/>
      <c r="DX262" s="1"/>
      <c r="DY262" s="1"/>
      <c r="DZ262" s="1"/>
      <c r="EA262" s="1"/>
      <c r="EB262" s="1"/>
      <c r="EC262" s="1"/>
      <c r="ED262" s="1"/>
      <c r="EE262" s="1"/>
      <c r="EF262" s="1"/>
      <c r="EG262" s="1"/>
      <c r="EH262" s="1"/>
      <c r="EI262" s="1"/>
      <c r="EJ262" s="1"/>
      <c r="EK262" s="1"/>
      <c r="EL262" s="1"/>
      <c r="EM262" s="1"/>
      <c r="EN262" s="1"/>
      <c r="EO262" s="1"/>
      <c r="EP262" s="1"/>
      <c r="EQ262" s="1"/>
      <c r="ER262" s="1"/>
      <c r="ES262" s="1"/>
      <c r="ET262" s="1"/>
      <c r="EU262" s="1"/>
      <c r="EV262" s="1"/>
      <c r="EW262" s="1"/>
      <c r="EX262" s="1"/>
      <c r="EY262" s="1"/>
      <c r="EZ262" s="1"/>
      <c r="FA262" s="1"/>
      <c r="FB262" s="1"/>
      <c r="FC262" s="1"/>
      <c r="FD262" s="1"/>
      <c r="FE262" s="1"/>
      <c r="FF262" s="1"/>
      <c r="FG262" s="1"/>
      <c r="FH262" s="1"/>
      <c r="FI262" s="1"/>
      <c r="FJ262" s="1"/>
      <c r="FK262" s="1"/>
      <c r="FL262" s="1"/>
      <c r="FM262" s="1"/>
      <c r="FN262" s="1"/>
      <c r="FO262" s="1"/>
      <c r="FP262" s="1"/>
      <c r="FQ262" s="1"/>
      <c r="FR262" s="1"/>
      <c r="FS262" s="1"/>
      <c r="FT262" s="1"/>
      <c r="FU262" s="1"/>
      <c r="FV262" s="1"/>
      <c r="FW262" s="1"/>
      <c r="FX262" s="1"/>
      <c r="FY262" s="1"/>
      <c r="FZ262" s="1"/>
      <c r="GA262" s="1"/>
      <c r="GB262" s="1"/>
      <c r="GC262" s="1"/>
      <c r="GD262" s="1"/>
      <c r="GE262" s="1"/>
      <c r="GF262" s="1"/>
      <c r="GG262" s="1"/>
      <c r="GH262" s="1"/>
      <c r="GI262" s="1"/>
      <c r="GJ262" s="1"/>
      <c r="GK262" s="1"/>
      <c r="GL262" s="1"/>
      <c r="GM262" s="1"/>
      <c r="GN262" s="1"/>
      <c r="GO262" s="1"/>
      <c r="GP262" s="1"/>
      <c r="GQ262" s="1"/>
      <c r="GR262" s="1"/>
      <c r="GS262" s="1"/>
      <c r="GT262" s="1"/>
      <c r="GU262" s="1"/>
      <c r="GV262" s="1"/>
      <c r="GW262" s="1"/>
      <c r="GX262" s="1"/>
      <c r="GY262" s="1"/>
      <c r="GZ262" s="1"/>
      <c r="HA262" s="1"/>
      <c r="HB262" s="1"/>
      <c r="HC262" s="1"/>
      <c r="HD262" s="1"/>
      <c r="HE262" s="1"/>
      <c r="HF262" s="1"/>
      <c r="HG262" s="1"/>
      <c r="HH262" s="1"/>
      <c r="HI262" s="1"/>
      <c r="HJ262" s="1"/>
      <c r="HK262" s="1"/>
      <c r="HL262" s="1"/>
      <c r="HM262" s="1"/>
      <c r="HN262" s="1"/>
      <c r="HO262" s="1"/>
      <c r="HP262" s="1"/>
      <c r="HQ262" s="1"/>
      <c r="HR262" s="1"/>
      <c r="HS262" s="1"/>
      <c r="HT262" s="1"/>
      <c r="HU262" s="1"/>
      <c r="HV262" s="1"/>
      <c r="HW262" s="1"/>
      <c r="HX262" s="1"/>
      <c r="HY262" s="1"/>
      <c r="HZ262" s="1"/>
      <c r="IA262" s="1"/>
      <c r="IB262" s="1"/>
      <c r="IC262" s="1"/>
      <c r="ID262" s="1"/>
      <c r="IE262" s="1"/>
      <c r="IF262" s="1"/>
      <c r="IG262" s="1"/>
      <c r="IH262" s="1"/>
      <c r="II262" s="1"/>
      <c r="IJ262" s="1"/>
      <c r="IK262" s="1"/>
      <c r="IL262" s="1"/>
      <c r="IM262" s="1"/>
      <c r="IN262" s="1"/>
      <c r="IO262" s="1"/>
      <c r="IP262" s="1"/>
      <c r="IQ262" s="1"/>
      <c r="IR262" s="1"/>
      <c r="IS262" s="1"/>
      <c r="IT262" s="1"/>
      <c r="IU262" s="1"/>
      <c r="IV262" s="1"/>
      <c r="IW262" s="1"/>
      <c r="IX262" s="1"/>
      <c r="IY262" s="1"/>
      <c r="IZ262" s="1"/>
      <c r="JA262" s="1"/>
      <c r="JB262" s="1"/>
      <c r="JC262" s="1"/>
      <c r="JD262" s="1"/>
      <c r="JE262" s="1"/>
      <c r="JF262" s="1"/>
      <c r="JG262" s="1"/>
      <c r="JH262" s="1"/>
      <c r="JI262" s="1"/>
      <c r="JJ262" s="1"/>
      <c r="JK262" s="1"/>
      <c r="JL262" s="1"/>
      <c r="JM262" s="1"/>
      <c r="JN262" s="1"/>
      <c r="JO262" s="1"/>
      <c r="JP262" s="1"/>
      <c r="JQ262" s="1"/>
      <c r="JR262" s="1"/>
      <c r="JS262" s="1"/>
      <c r="JT262" s="1"/>
      <c r="JU262" s="1"/>
      <c r="JV262" s="1"/>
      <c r="JW262" s="1"/>
      <c r="JX262" s="1"/>
      <c r="JY262" s="1"/>
      <c r="JZ262" s="1"/>
      <c r="KA262" s="1"/>
      <c r="KB262" s="1"/>
      <c r="KC262" s="1"/>
      <c r="KD262" s="1"/>
      <c r="KE262" s="1"/>
      <c r="KF262" s="1"/>
      <c r="KG262" s="1"/>
      <c r="KH262" s="1"/>
      <c r="KI262" s="1"/>
      <c r="KJ262" s="1"/>
      <c r="KK262" s="1"/>
      <c r="KL262" s="1"/>
      <c r="KM262" s="1"/>
      <c r="KN262" s="1"/>
      <c r="KO262" s="1"/>
      <c r="KP262" s="1"/>
      <c r="KQ262" s="1"/>
      <c r="KR262" s="1"/>
      <c r="KS262" s="1"/>
      <c r="KT262" s="1"/>
      <c r="KU262" s="1"/>
      <c r="KV262" s="1"/>
      <c r="KW262" s="1"/>
      <c r="KX262" s="1"/>
      <c r="KY262" s="1"/>
      <c r="KZ262" s="1"/>
      <c r="LA262" s="1"/>
      <c r="LB262" s="1"/>
      <c r="LC262" s="1"/>
      <c r="LD262" s="1"/>
      <c r="LE262" s="1"/>
      <c r="LF262" s="1"/>
      <c r="LG262" s="1"/>
      <c r="LH262" s="1"/>
      <c r="LI262" s="1"/>
      <c r="LJ262" s="1"/>
      <c r="LK262" s="1"/>
      <c r="LL262" s="1"/>
      <c r="LM262" s="1"/>
      <c r="LN262" s="1"/>
      <c r="LO262" s="1"/>
      <c r="LP262" s="1"/>
      <c r="LQ262" s="1"/>
      <c r="LR262" s="1"/>
      <c r="LS262" s="1"/>
      <c r="LT262" s="1"/>
      <c r="LU262" s="1"/>
      <c r="LV262" s="1"/>
      <c r="LW262" s="1"/>
      <c r="LX262" s="1"/>
      <c r="LY262" s="1"/>
      <c r="LZ262" s="1"/>
      <c r="MA262" s="1"/>
      <c r="MB262" s="1"/>
      <c r="MC262" s="1"/>
      <c r="MD262" s="1"/>
      <c r="ME262" s="1"/>
      <c r="MF262" s="1"/>
      <c r="MG262" s="1"/>
      <c r="MH262" s="1"/>
      <c r="MI262" s="1"/>
      <c r="MJ262" s="1"/>
      <c r="MK262" s="1"/>
      <c r="ML262" s="1"/>
      <c r="MM262" s="1"/>
      <c r="MN262" s="1"/>
      <c r="MO262" s="1"/>
      <c r="MP262" s="1"/>
      <c r="MQ262" s="1"/>
      <c r="MR262" s="1"/>
      <c r="MS262" s="1"/>
      <c r="MT262" s="1"/>
      <c r="MU262" s="1"/>
      <c r="MV262" s="1"/>
      <c r="MW262" s="1"/>
      <c r="MX262" s="1"/>
      <c r="MY262" s="1"/>
      <c r="MZ262" s="1"/>
      <c r="NA262" s="1"/>
      <c r="NB262" s="1"/>
      <c r="NC262" s="1"/>
      <c r="ND262" s="1"/>
      <c r="NE262" s="1"/>
      <c r="NF262" s="1"/>
      <c r="NG262" s="1"/>
      <c r="NH262" s="1"/>
      <c r="NI262" s="1"/>
      <c r="NJ262" s="1"/>
      <c r="NK262" s="1"/>
      <c r="NL262" s="1"/>
      <c r="NM262" s="1"/>
      <c r="NN262" s="1"/>
      <c r="NO262" s="1"/>
      <c r="NP262" s="1"/>
      <c r="NQ262" s="1"/>
      <c r="NR262" s="1"/>
      <c r="NS262" s="1"/>
      <c r="NT262" s="1"/>
      <c r="NU262" s="1"/>
      <c r="NV262" s="1"/>
      <c r="NW262" s="1"/>
      <c r="NX262" s="1"/>
      <c r="NY262" s="1"/>
      <c r="NZ262" s="1"/>
      <c r="OA262" s="1"/>
      <c r="OB262" s="1"/>
      <c r="OC262" s="1"/>
      <c r="OD262" s="1"/>
      <c r="OE262" s="1"/>
      <c r="OF262" s="1"/>
      <c r="OG262" s="1"/>
      <c r="OH262" s="1"/>
      <c r="OI262" s="1"/>
      <c r="OJ262" s="1"/>
      <c r="OK262" s="1"/>
      <c r="OL262" s="1"/>
      <c r="OM262" s="1"/>
      <c r="ON262" s="1"/>
      <c r="OO262" s="1"/>
      <c r="OP262" s="1"/>
      <c r="OQ262" s="1"/>
      <c r="OR262" s="1"/>
      <c r="OS262" s="1"/>
      <c r="OT262" s="1"/>
      <c r="OU262" s="1"/>
      <c r="OV262" s="1"/>
      <c r="OW262" s="1"/>
      <c r="OX262" s="1"/>
      <c r="OY262" s="1"/>
      <c r="OZ262" s="1"/>
      <c r="PA262" s="1"/>
      <c r="PB262" s="1"/>
      <c r="PC262" s="1"/>
      <c r="PD262" s="1"/>
      <c r="PE262" s="1"/>
      <c r="PF262" s="1"/>
      <c r="PG262" s="1"/>
      <c r="PH262" s="1"/>
      <c r="PI262" s="1"/>
      <c r="PJ262" s="1"/>
      <c r="PK262" s="1"/>
      <c r="PL262" s="1"/>
      <c r="PM262" s="1"/>
      <c r="PN262" s="1"/>
      <c r="PO262" s="1"/>
      <c r="PP262" s="1"/>
      <c r="PQ262" s="1"/>
      <c r="PR262" s="1"/>
      <c r="PS262" s="1"/>
      <c r="PT262" s="1"/>
      <c r="PU262" s="1"/>
      <c r="PV262" s="1"/>
      <c r="PW262" s="1"/>
      <c r="PX262" s="1"/>
      <c r="PY262" s="1"/>
      <c r="PZ262" s="1"/>
      <c r="QA262" s="1"/>
      <c r="QB262" s="1"/>
      <c r="QC262" s="1"/>
      <c r="QD262" s="1"/>
      <c r="QE262" s="1"/>
      <c r="QF262" s="1"/>
      <c r="QG262" s="1"/>
      <c r="QH262" s="1"/>
      <c r="QI262" s="1"/>
      <c r="QJ262" s="1"/>
      <c r="QK262" s="1"/>
      <c r="QL262" s="1"/>
      <c r="QM262" s="1"/>
      <c r="QN262" s="1"/>
      <c r="QO262" s="1"/>
      <c r="QP262" s="1"/>
      <c r="QQ262" s="1"/>
      <c r="QR262" s="1"/>
      <c r="QS262" s="1"/>
      <c r="QT262" s="1"/>
      <c r="QU262" s="1"/>
      <c r="QV262" s="1"/>
      <c r="QW262" s="1"/>
      <c r="QX262" s="1"/>
      <c r="QY262" s="1"/>
      <c r="QZ262" s="1"/>
      <c r="RA262" s="1"/>
      <c r="RB262" s="1"/>
      <c r="RC262" s="1"/>
      <c r="RD262" s="1"/>
      <c r="RE262" s="1"/>
      <c r="RF262" s="1"/>
      <c r="RG262" s="1"/>
      <c r="RH262" s="1"/>
      <c r="RI262" s="1"/>
      <c r="RJ262" s="1"/>
      <c r="RK262" s="1"/>
      <c r="RL262" s="1"/>
      <c r="RM262" s="1"/>
      <c r="RN262" s="1"/>
      <c r="RO262" s="1"/>
      <c r="RP262" s="1"/>
      <c r="RQ262" s="1"/>
      <c r="RR262" s="1"/>
      <c r="RS262" s="1"/>
      <c r="RT262" s="1"/>
      <c r="RU262" s="1"/>
      <c r="RV262" s="1"/>
      <c r="RW262" s="1"/>
      <c r="RX262" s="1"/>
      <c r="RY262" s="1"/>
      <c r="RZ262" s="1"/>
      <c r="SA262" s="1"/>
      <c r="SB262" s="1"/>
      <c r="SC262" s="1"/>
      <c r="SD262" s="1"/>
      <c r="SE262" s="1"/>
      <c r="SF262" s="1"/>
      <c r="SG262" s="1"/>
      <c r="SH262" s="1"/>
      <c r="SI262" s="1"/>
      <c r="SJ262" s="1"/>
      <c r="SK262" s="1"/>
      <c r="SL262" s="1"/>
      <c r="SM262" s="1"/>
      <c r="SN262" s="1"/>
      <c r="SO262" s="1"/>
      <c r="SP262" s="1"/>
      <c r="SQ262" s="1"/>
      <c r="SR262" s="1"/>
      <c r="SS262" s="1"/>
      <c r="ST262" s="1"/>
      <c r="SU262" s="1"/>
      <c r="SV262" s="1"/>
      <c r="SW262" s="1"/>
      <c r="SX262" s="1"/>
      <c r="SY262" s="1"/>
      <c r="SZ262" s="1"/>
      <c r="TA262" s="1"/>
      <c r="TB262" s="1"/>
      <c r="TC262" s="1"/>
      <c r="TD262" s="1"/>
      <c r="TE262" s="1"/>
      <c r="TF262" s="1"/>
      <c r="TG262" s="1"/>
      <c r="TH262" s="1"/>
      <c r="TI262" s="1"/>
      <c r="TJ262" s="1"/>
      <c r="TK262" s="1"/>
      <c r="TL262" s="1"/>
      <c r="TM262" s="1"/>
      <c r="TN262" s="1"/>
      <c r="TO262" s="1"/>
      <c r="TP262" s="1"/>
      <c r="TQ262" s="1"/>
      <c r="TR262" s="1"/>
      <c r="TS262" s="1"/>
      <c r="TT262" s="1"/>
      <c r="TU262" s="1"/>
      <c r="TV262" s="1"/>
      <c r="TW262" s="1"/>
      <c r="TX262" s="1"/>
      <c r="TY262" s="1"/>
      <c r="TZ262" s="1"/>
      <c r="UA262" s="1"/>
      <c r="UB262" s="1"/>
      <c r="UC262" s="1"/>
      <c r="UD262" s="1"/>
      <c r="UE262" s="1"/>
      <c r="UF262" s="1"/>
      <c r="UG262" s="1"/>
      <c r="UH262" s="1"/>
      <c r="UI262" s="1"/>
      <c r="UJ262" s="1"/>
      <c r="UK262" s="1"/>
      <c r="UL262" s="1"/>
      <c r="UM262" s="1"/>
      <c r="UN262" s="1"/>
      <c r="UO262" s="1"/>
      <c r="UP262" s="1"/>
      <c r="UQ262" s="1"/>
      <c r="UR262" s="1"/>
      <c r="US262" s="1"/>
      <c r="UT262" s="1"/>
      <c r="UU262" s="1"/>
      <c r="UV262" s="1"/>
      <c r="UW262" s="1"/>
      <c r="UX262" s="1"/>
      <c r="UY262" s="1"/>
      <c r="UZ262" s="1"/>
      <c r="VA262" s="1"/>
      <c r="VB262" s="1"/>
      <c r="VC262" s="1"/>
      <c r="VD262" s="1"/>
      <c r="VE262" s="1"/>
      <c r="VF262" s="1"/>
      <c r="VG262" s="1"/>
      <c r="VH262" s="1"/>
      <c r="VI262" s="1"/>
      <c r="VJ262" s="1"/>
      <c r="VK262" s="1"/>
      <c r="VL262" s="1"/>
      <c r="VM262" s="1"/>
      <c r="VN262" s="1"/>
      <c r="VO262" s="1"/>
      <c r="VP262" s="1"/>
      <c r="VQ262" s="1"/>
      <c r="VR262" s="1"/>
      <c r="VS262" s="1"/>
      <c r="VT262" s="1"/>
      <c r="VU262" s="1"/>
      <c r="VV262" s="1"/>
      <c r="VW262" s="1"/>
      <c r="VX262" s="1"/>
      <c r="VY262" s="1"/>
      <c r="VZ262" s="1"/>
      <c r="WA262" s="1"/>
      <c r="WB262" s="1"/>
      <c r="WC262" s="1"/>
      <c r="WD262" s="1"/>
      <c r="WE262" s="1"/>
      <c r="WF262" s="1"/>
      <c r="WG262" s="1"/>
      <c r="WH262" s="1"/>
      <c r="WI262" s="1"/>
      <c r="WJ262" s="1"/>
      <c r="WK262" s="1"/>
      <c r="WL262" s="1"/>
      <c r="WM262" s="1"/>
      <c r="WN262" s="1"/>
      <c r="WO262" s="1"/>
      <c r="WP262" s="1"/>
      <c r="WQ262" s="1"/>
      <c r="WR262" s="1"/>
      <c r="WS262" s="1"/>
      <c r="WT262" s="1"/>
      <c r="WU262" s="1"/>
      <c r="WV262" s="1"/>
      <c r="WW262" s="1"/>
      <c r="WX262" s="1"/>
      <c r="WY262" s="1"/>
      <c r="WZ262" s="1"/>
      <c r="XA262" s="1"/>
      <c r="XB262" s="1"/>
      <c r="XC262" s="1"/>
      <c r="XD262" s="1"/>
      <c r="XE262" s="1"/>
      <c r="XF262" s="1"/>
      <c r="XG262" s="1"/>
      <c r="XH262" s="1"/>
      <c r="XI262" s="1"/>
      <c r="XJ262" s="1"/>
      <c r="XK262" s="1"/>
      <c r="XL262" s="1"/>
      <c r="XM262" s="1"/>
      <c r="XN262" s="1"/>
      <c r="XO262" s="1"/>
      <c r="XP262" s="1"/>
      <c r="XQ262" s="1"/>
      <c r="XR262" s="1"/>
      <c r="XS262" s="1"/>
      <c r="XT262" s="1"/>
      <c r="XU262" s="1"/>
      <c r="XV262" s="1"/>
      <c r="XW262" s="1"/>
      <c r="XX262" s="1"/>
      <c r="XY262" s="1"/>
      <c r="XZ262" s="1"/>
      <c r="YA262" s="1"/>
      <c r="YB262" s="1"/>
      <c r="YC262" s="1"/>
      <c r="YD262" s="1"/>
      <c r="YE262" s="1"/>
      <c r="YF262" s="1"/>
      <c r="YG262" s="1"/>
      <c r="YH262" s="1"/>
      <c r="YI262" s="1"/>
      <c r="YJ262" s="1"/>
      <c r="YK262" s="1"/>
      <c r="YL262" s="1"/>
      <c r="YM262" s="1"/>
      <c r="YN262" s="1"/>
      <c r="YO262" s="1"/>
      <c r="YP262" s="1"/>
      <c r="YQ262" s="1"/>
      <c r="YR262" s="1"/>
      <c r="YS262" s="1"/>
      <c r="YT262" s="1"/>
      <c r="YU262" s="1"/>
      <c r="YV262" s="1"/>
      <c r="YW262" s="1"/>
      <c r="YX262" s="1"/>
      <c r="YY262" s="1"/>
      <c r="YZ262" s="1"/>
      <c r="ZA262" s="1"/>
      <c r="ZB262" s="1"/>
      <c r="ZC262" s="1"/>
      <c r="ZD262" s="1"/>
      <c r="ZE262" s="1"/>
      <c r="ZF262" s="1"/>
      <c r="ZG262" s="1"/>
      <c r="ZH262" s="1"/>
      <c r="ZI262" s="1"/>
      <c r="ZJ262" s="1"/>
      <c r="ZK262" s="1"/>
      <c r="ZL262" s="1"/>
      <c r="ZM262" s="1"/>
      <c r="ZN262" s="1"/>
      <c r="ZO262" s="1"/>
      <c r="ZP262" s="1"/>
      <c r="ZQ262" s="1"/>
      <c r="ZR262" s="1"/>
      <c r="ZS262" s="1"/>
      <c r="ZT262" s="1"/>
      <c r="ZU262" s="1"/>
      <c r="ZV262" s="1"/>
      <c r="ZW262" s="1"/>
      <c r="ZX262" s="1"/>
      <c r="ZY262" s="1"/>
      <c r="ZZ262" s="1"/>
      <c r="AAA262" s="1"/>
      <c r="AAB262" s="1"/>
      <c r="AAC262" s="1"/>
      <c r="AAD262" s="1"/>
      <c r="AAE262" s="1"/>
      <c r="AAF262" s="1"/>
      <c r="AAG262" s="1"/>
      <c r="AAH262" s="1"/>
      <c r="AAI262" s="1"/>
      <c r="AAJ262" s="1"/>
      <c r="AAK262" s="1"/>
      <c r="AAL262" s="1"/>
      <c r="AAM262" s="1"/>
      <c r="AAN262" s="1"/>
      <c r="AAO262" s="1"/>
      <c r="AAP262" s="1"/>
      <c r="AAQ262" s="1"/>
      <c r="AAR262" s="1"/>
      <c r="AAS262" s="1"/>
      <c r="AAT262" s="1"/>
      <c r="AAU262" s="1"/>
      <c r="AAV262" s="1"/>
      <c r="AAW262" s="1"/>
      <c r="AAX262" s="1"/>
      <c r="AAY262" s="1"/>
      <c r="AAZ262" s="1"/>
      <c r="ABA262" s="1"/>
      <c r="ABB262" s="1"/>
      <c r="ABC262" s="1"/>
      <c r="ABD262" s="1"/>
      <c r="ABE262" s="1"/>
      <c r="ABF262" s="1"/>
      <c r="ABG262" s="1"/>
      <c r="ABH262" s="1"/>
      <c r="ABI262" s="1"/>
      <c r="ABJ262" s="1"/>
      <c r="ABK262" s="1"/>
      <c r="ABL262" s="1"/>
      <c r="ABM262" s="1"/>
      <c r="ABN262" s="1"/>
      <c r="ABO262" s="1"/>
      <c r="ABP262" s="1"/>
      <c r="ABQ262" s="1"/>
      <c r="ABR262" s="1"/>
      <c r="ABS262" s="1"/>
      <c r="ABT262" s="1"/>
      <c r="ABU262" s="1"/>
      <c r="ABV262" s="1"/>
      <c r="ABW262" s="1"/>
      <c r="ABX262" s="1"/>
      <c r="ABY262" s="1"/>
      <c r="ABZ262" s="1"/>
      <c r="ACA262" s="1"/>
      <c r="ACB262" s="1"/>
      <c r="ACC262" s="1"/>
      <c r="ACD262" s="1"/>
      <c r="ACE262" s="1"/>
      <c r="ACF262" s="1"/>
      <c r="ACG262" s="1"/>
      <c r="ACH262" s="1"/>
      <c r="ACI262" s="1"/>
      <c r="ACJ262" s="1"/>
      <c r="ACK262" s="1"/>
      <c r="ACL262" s="1"/>
      <c r="ACM262" s="1"/>
      <c r="ACN262" s="1"/>
      <c r="ACO262" s="1"/>
      <c r="ACP262" s="1"/>
      <c r="ACQ262" s="1"/>
      <c r="ACR262" s="1"/>
      <c r="ACS262" s="1"/>
      <c r="ACT262" s="1"/>
      <c r="ACU262" s="1"/>
      <c r="ACV262" s="1"/>
      <c r="ACW262" s="1"/>
      <c r="ACX262" s="1"/>
      <c r="ACY262" s="1"/>
      <c r="ACZ262" s="1"/>
      <c r="ADA262" s="1"/>
    </row>
    <row r="263" spans="1:781" s="76" customFormat="1" ht="15.6" x14ac:dyDescent="0.3">
      <c r="A263" s="40">
        <v>3</v>
      </c>
      <c r="B263" s="21" t="s">
        <v>778</v>
      </c>
      <c r="C263" s="22"/>
      <c r="D263" s="23"/>
      <c r="E263" s="23"/>
      <c r="F263" s="23"/>
      <c r="G263" s="74"/>
      <c r="H263" s="23">
        <v>1</v>
      </c>
      <c r="I263" s="23" t="s">
        <v>71</v>
      </c>
      <c r="J263" s="23" t="s">
        <v>47</v>
      </c>
      <c r="K263" s="25">
        <v>1980</v>
      </c>
      <c r="L263" s="86">
        <v>1980</v>
      </c>
      <c r="M263" s="27"/>
      <c r="N263" s="28"/>
      <c r="O263" s="28"/>
      <c r="P263" s="29" t="s">
        <v>570</v>
      </c>
      <c r="Q263" s="30" t="s">
        <v>779</v>
      </c>
      <c r="R263" s="31"/>
      <c r="S263" s="32"/>
      <c r="T263" s="33"/>
      <c r="U263" s="33"/>
      <c r="V263" s="33"/>
      <c r="W263" s="33"/>
      <c r="X263" s="33"/>
      <c r="Y263" s="33"/>
      <c r="Z263" s="33"/>
      <c r="AA263" s="1"/>
      <c r="AB263" s="34"/>
      <c r="AC263" s="34"/>
      <c r="AD263" s="34"/>
      <c r="AE263" s="34"/>
      <c r="AF263" s="35"/>
      <c r="AG263" s="35"/>
      <c r="AH263" s="35"/>
      <c r="AI263" s="35"/>
      <c r="AK263" s="1"/>
      <c r="AL263" s="1"/>
      <c r="AM263" s="1"/>
      <c r="AN263" s="1"/>
      <c r="AO263" s="1"/>
      <c r="AP263" s="1"/>
      <c r="AQ263" s="1"/>
      <c r="AR263" s="1"/>
      <c r="AS263" s="1"/>
      <c r="AT263" s="1"/>
      <c r="AU263" s="1"/>
      <c r="AV263" s="1"/>
      <c r="AW263" s="1"/>
      <c r="AX263" s="1"/>
      <c r="AY263" s="1"/>
      <c r="AZ263" s="1"/>
      <c r="BA263" s="1"/>
      <c r="BB263" s="1"/>
      <c r="BC263" s="1"/>
      <c r="BD263" s="1"/>
      <c r="BE263" s="1"/>
      <c r="BF263" s="1"/>
      <c r="BG263" s="1"/>
      <c r="BH263" s="1"/>
      <c r="BI263" s="1"/>
      <c r="BJ263" s="1"/>
      <c r="BK263" s="1"/>
      <c r="BL263" s="1"/>
      <c r="BM263" s="1"/>
      <c r="BN263" s="1"/>
      <c r="BO263" s="1"/>
      <c r="BP263" s="1"/>
      <c r="BQ263" s="1"/>
      <c r="BR263" s="1"/>
      <c r="BS263" s="1"/>
      <c r="BT263" s="1"/>
      <c r="BU263" s="1"/>
      <c r="BV263" s="1"/>
      <c r="BW263" s="1"/>
      <c r="BX263" s="1"/>
      <c r="BY263" s="1"/>
      <c r="BZ263" s="1"/>
      <c r="CA263" s="1"/>
      <c r="CB263" s="1"/>
      <c r="CC263" s="1"/>
      <c r="CD263" s="1"/>
      <c r="CE263" s="1"/>
      <c r="CF263" s="1"/>
      <c r="CG263" s="1"/>
      <c r="CH263" s="1"/>
      <c r="CI263" s="1"/>
      <c r="CJ263" s="1"/>
      <c r="CK263" s="1"/>
      <c r="CL263" s="1"/>
      <c r="CM263" s="1"/>
      <c r="CN263" s="1"/>
      <c r="CO263" s="1"/>
      <c r="CP263" s="1"/>
      <c r="CQ263" s="1"/>
      <c r="CR263" s="1"/>
      <c r="CS263" s="1"/>
      <c r="CT263" s="1"/>
      <c r="CU263" s="1"/>
      <c r="CV263" s="1"/>
      <c r="CW263" s="1"/>
      <c r="CX263" s="1"/>
      <c r="CY263" s="1"/>
      <c r="CZ263" s="1"/>
      <c r="DA263" s="1"/>
      <c r="DB263" s="1"/>
      <c r="DC263" s="1"/>
      <c r="DD263" s="1"/>
      <c r="DE263" s="1"/>
      <c r="DF263" s="1"/>
      <c r="DG263" s="1"/>
      <c r="DH263" s="1"/>
      <c r="DI263" s="1"/>
      <c r="DJ263" s="1"/>
      <c r="DK263" s="1"/>
      <c r="DL263" s="1"/>
      <c r="DM263" s="1"/>
      <c r="DN263" s="1"/>
      <c r="DO263" s="1"/>
      <c r="DP263" s="1"/>
      <c r="DQ263" s="1"/>
      <c r="DR263" s="1"/>
      <c r="DS263" s="1"/>
      <c r="DT263" s="1"/>
      <c r="DU263" s="1"/>
      <c r="DV263" s="1"/>
      <c r="DW263" s="1"/>
      <c r="DX263" s="1"/>
      <c r="DY263" s="1"/>
      <c r="DZ263" s="1"/>
      <c r="EA263" s="1"/>
      <c r="EB263" s="1"/>
      <c r="EC263" s="1"/>
      <c r="ED263" s="1"/>
      <c r="EE263" s="1"/>
      <c r="EF263" s="1"/>
      <c r="EG263" s="1"/>
      <c r="EH263" s="1"/>
      <c r="EI263" s="1"/>
      <c r="EJ263" s="1"/>
      <c r="EK263" s="1"/>
      <c r="EL263" s="1"/>
      <c r="EM263" s="1"/>
      <c r="EN263" s="1"/>
      <c r="EO263" s="1"/>
      <c r="EP263" s="1"/>
      <c r="EQ263" s="1"/>
      <c r="ER263" s="1"/>
      <c r="ES263" s="1"/>
      <c r="ET263" s="1"/>
      <c r="EU263" s="1"/>
      <c r="EV263" s="1"/>
      <c r="EW263" s="1"/>
      <c r="EX263" s="1"/>
      <c r="EY263" s="1"/>
      <c r="EZ263" s="1"/>
      <c r="FA263" s="1"/>
      <c r="FB263" s="1"/>
      <c r="FC263" s="1"/>
      <c r="FD263" s="1"/>
      <c r="FE263" s="1"/>
      <c r="FF263" s="1"/>
      <c r="FG263" s="1"/>
      <c r="FH263" s="1"/>
      <c r="FI263" s="1"/>
      <c r="FJ263" s="1"/>
      <c r="FK263" s="1"/>
      <c r="FL263" s="1"/>
      <c r="FM263" s="1"/>
      <c r="FN263" s="1"/>
      <c r="FO263" s="1"/>
      <c r="FP263" s="1"/>
      <c r="FQ263" s="1"/>
      <c r="FR263" s="1"/>
      <c r="FS263" s="1"/>
      <c r="FT263" s="1"/>
      <c r="FU263" s="1"/>
      <c r="FV263" s="1"/>
      <c r="FW263" s="1"/>
      <c r="FX263" s="1"/>
      <c r="FY263" s="1"/>
      <c r="FZ263" s="1"/>
      <c r="GA263" s="1"/>
      <c r="GB263" s="1"/>
      <c r="GC263" s="1"/>
      <c r="GD263" s="1"/>
      <c r="GE263" s="1"/>
      <c r="GF263" s="1"/>
      <c r="GG263" s="1"/>
      <c r="GH263" s="1"/>
      <c r="GI263" s="1"/>
      <c r="GJ263" s="1"/>
      <c r="GK263" s="1"/>
      <c r="GL263" s="1"/>
      <c r="GM263" s="1"/>
      <c r="GN263" s="1"/>
      <c r="GO263" s="1"/>
      <c r="GP263" s="1"/>
      <c r="GQ263" s="1"/>
      <c r="GR263" s="1"/>
      <c r="GS263" s="1"/>
      <c r="GT263" s="1"/>
      <c r="GU263" s="1"/>
      <c r="GV263" s="1"/>
      <c r="GW263" s="1"/>
      <c r="GX263" s="1"/>
      <c r="GY263" s="1"/>
      <c r="GZ263" s="1"/>
      <c r="HA263" s="1"/>
      <c r="HB263" s="1"/>
      <c r="HC263" s="1"/>
      <c r="HD263" s="1"/>
      <c r="HE263" s="1"/>
      <c r="HF263" s="1"/>
      <c r="HG263" s="1"/>
      <c r="HH263" s="1"/>
      <c r="HI263" s="1"/>
      <c r="HJ263" s="1"/>
      <c r="HK263" s="1"/>
      <c r="HL263" s="1"/>
      <c r="HM263" s="1"/>
      <c r="HN263" s="1"/>
      <c r="HO263" s="1"/>
      <c r="HP263" s="1"/>
      <c r="HQ263" s="1"/>
      <c r="HR263" s="1"/>
      <c r="HS263" s="1"/>
      <c r="HT263" s="1"/>
      <c r="HU263" s="1"/>
      <c r="HV263" s="1"/>
      <c r="HW263" s="1"/>
      <c r="HX263" s="1"/>
      <c r="HY263" s="1"/>
      <c r="HZ263" s="1"/>
      <c r="IA263" s="1"/>
      <c r="IB263" s="1"/>
      <c r="IC263" s="1"/>
      <c r="ID263" s="1"/>
      <c r="IE263" s="1"/>
      <c r="IF263" s="1"/>
      <c r="IG263" s="1"/>
      <c r="IH263" s="1"/>
      <c r="II263" s="1"/>
      <c r="IJ263" s="1"/>
      <c r="IK263" s="1"/>
      <c r="IL263" s="1"/>
      <c r="IM263" s="1"/>
      <c r="IN263" s="1"/>
      <c r="IO263" s="1"/>
      <c r="IP263" s="1"/>
      <c r="IQ263" s="1"/>
      <c r="IR263" s="1"/>
      <c r="IS263" s="1"/>
      <c r="IT263" s="1"/>
      <c r="IU263" s="1"/>
      <c r="IV263" s="1"/>
      <c r="IW263" s="1"/>
      <c r="IX263" s="1"/>
      <c r="IY263" s="1"/>
      <c r="IZ263" s="1"/>
      <c r="JA263" s="1"/>
      <c r="JB263" s="1"/>
      <c r="JC263" s="1"/>
      <c r="JD263" s="1"/>
      <c r="JE263" s="1"/>
      <c r="JF263" s="1"/>
      <c r="JG263" s="1"/>
      <c r="JH263" s="1"/>
      <c r="JI263" s="1"/>
      <c r="JJ263" s="1"/>
      <c r="JK263" s="1"/>
      <c r="JL263" s="1"/>
      <c r="JM263" s="1"/>
      <c r="JN263" s="1"/>
      <c r="JO263" s="1"/>
      <c r="JP263" s="1"/>
      <c r="JQ263" s="1"/>
      <c r="JR263" s="1"/>
      <c r="JS263" s="1"/>
      <c r="JT263" s="1"/>
      <c r="JU263" s="1"/>
      <c r="JV263" s="1"/>
      <c r="JW263" s="1"/>
      <c r="JX263" s="1"/>
      <c r="JY263" s="1"/>
      <c r="JZ263" s="1"/>
      <c r="KA263" s="1"/>
      <c r="KB263" s="1"/>
      <c r="KC263" s="1"/>
      <c r="KD263" s="1"/>
      <c r="KE263" s="1"/>
      <c r="KF263" s="1"/>
      <c r="KG263" s="1"/>
      <c r="KH263" s="1"/>
      <c r="KI263" s="1"/>
      <c r="KJ263" s="1"/>
      <c r="KK263" s="1"/>
      <c r="KL263" s="1"/>
      <c r="KM263" s="1"/>
      <c r="KN263" s="1"/>
      <c r="KO263" s="1"/>
      <c r="KP263" s="1"/>
      <c r="KQ263" s="1"/>
      <c r="KR263" s="1"/>
      <c r="KS263" s="1"/>
      <c r="KT263" s="1"/>
      <c r="KU263" s="1"/>
      <c r="KV263" s="1"/>
      <c r="KW263" s="1"/>
      <c r="KX263" s="1"/>
      <c r="KY263" s="1"/>
      <c r="KZ263" s="1"/>
      <c r="LA263" s="1"/>
      <c r="LB263" s="1"/>
      <c r="LC263" s="1"/>
      <c r="LD263" s="1"/>
      <c r="LE263" s="1"/>
      <c r="LF263" s="1"/>
      <c r="LG263" s="1"/>
      <c r="LH263" s="1"/>
      <c r="LI263" s="1"/>
      <c r="LJ263" s="1"/>
      <c r="LK263" s="1"/>
      <c r="LL263" s="1"/>
      <c r="LM263" s="1"/>
      <c r="LN263" s="1"/>
      <c r="LO263" s="1"/>
      <c r="LP263" s="1"/>
      <c r="LQ263" s="1"/>
      <c r="LR263" s="1"/>
      <c r="LS263" s="1"/>
      <c r="LT263" s="1"/>
      <c r="LU263" s="1"/>
      <c r="LV263" s="1"/>
      <c r="LW263" s="1"/>
      <c r="LX263" s="1"/>
      <c r="LY263" s="1"/>
      <c r="LZ263" s="1"/>
      <c r="MA263" s="1"/>
      <c r="MB263" s="1"/>
      <c r="MC263" s="1"/>
      <c r="MD263" s="1"/>
      <c r="ME263" s="1"/>
      <c r="MF263" s="1"/>
      <c r="MG263" s="1"/>
      <c r="MH263" s="1"/>
      <c r="MI263" s="1"/>
      <c r="MJ263" s="1"/>
      <c r="MK263" s="1"/>
      <c r="ML263" s="1"/>
      <c r="MM263" s="1"/>
      <c r="MN263" s="1"/>
      <c r="MO263" s="1"/>
      <c r="MP263" s="1"/>
      <c r="MQ263" s="1"/>
      <c r="MR263" s="1"/>
      <c r="MS263" s="1"/>
      <c r="MT263" s="1"/>
      <c r="MU263" s="1"/>
      <c r="MV263" s="1"/>
      <c r="MW263" s="1"/>
      <c r="MX263" s="1"/>
      <c r="MY263" s="1"/>
      <c r="MZ263" s="1"/>
      <c r="NA263" s="1"/>
      <c r="NB263" s="1"/>
      <c r="NC263" s="1"/>
      <c r="ND263" s="1"/>
      <c r="NE263" s="1"/>
      <c r="NF263" s="1"/>
      <c r="NG263" s="1"/>
      <c r="NH263" s="1"/>
      <c r="NI263" s="1"/>
      <c r="NJ263" s="1"/>
      <c r="NK263" s="1"/>
      <c r="NL263" s="1"/>
      <c r="NM263" s="1"/>
      <c r="NN263" s="1"/>
      <c r="NO263" s="1"/>
      <c r="NP263" s="1"/>
      <c r="NQ263" s="1"/>
      <c r="NR263" s="1"/>
      <c r="NS263" s="1"/>
      <c r="NT263" s="1"/>
      <c r="NU263" s="1"/>
      <c r="NV263" s="1"/>
      <c r="NW263" s="1"/>
      <c r="NX263" s="1"/>
      <c r="NY263" s="1"/>
      <c r="NZ263" s="1"/>
      <c r="OA263" s="1"/>
      <c r="OB263" s="1"/>
      <c r="OC263" s="1"/>
      <c r="OD263" s="1"/>
      <c r="OE263" s="1"/>
      <c r="OF263" s="1"/>
      <c r="OG263" s="1"/>
      <c r="OH263" s="1"/>
      <c r="OI263" s="1"/>
      <c r="OJ263" s="1"/>
      <c r="OK263" s="1"/>
      <c r="OL263" s="1"/>
      <c r="OM263" s="1"/>
      <c r="ON263" s="1"/>
      <c r="OO263" s="1"/>
      <c r="OP263" s="1"/>
      <c r="OQ263" s="1"/>
      <c r="OR263" s="1"/>
      <c r="OS263" s="1"/>
      <c r="OT263" s="1"/>
      <c r="OU263" s="1"/>
      <c r="OV263" s="1"/>
      <c r="OW263" s="1"/>
      <c r="OX263" s="1"/>
      <c r="OY263" s="1"/>
      <c r="OZ263" s="1"/>
      <c r="PA263" s="1"/>
      <c r="PB263" s="1"/>
      <c r="PC263" s="1"/>
      <c r="PD263" s="1"/>
      <c r="PE263" s="1"/>
      <c r="PF263" s="1"/>
      <c r="PG263" s="1"/>
      <c r="PH263" s="1"/>
      <c r="PI263" s="1"/>
      <c r="PJ263" s="1"/>
      <c r="PK263" s="1"/>
      <c r="PL263" s="1"/>
      <c r="PM263" s="1"/>
      <c r="PN263" s="1"/>
      <c r="PO263" s="1"/>
      <c r="PP263" s="1"/>
      <c r="PQ263" s="1"/>
      <c r="PR263" s="1"/>
      <c r="PS263" s="1"/>
      <c r="PT263" s="1"/>
      <c r="PU263" s="1"/>
      <c r="PV263" s="1"/>
      <c r="PW263" s="1"/>
      <c r="PX263" s="1"/>
      <c r="PY263" s="1"/>
      <c r="PZ263" s="1"/>
      <c r="QA263" s="1"/>
      <c r="QB263" s="1"/>
      <c r="QC263" s="1"/>
      <c r="QD263" s="1"/>
      <c r="QE263" s="1"/>
      <c r="QF263" s="1"/>
      <c r="QG263" s="1"/>
      <c r="QH263" s="1"/>
      <c r="QI263" s="1"/>
      <c r="QJ263" s="1"/>
      <c r="QK263" s="1"/>
      <c r="QL263" s="1"/>
      <c r="QM263" s="1"/>
      <c r="QN263" s="1"/>
      <c r="QO263" s="1"/>
      <c r="QP263" s="1"/>
      <c r="QQ263" s="1"/>
      <c r="QR263" s="1"/>
      <c r="QS263" s="1"/>
      <c r="QT263" s="1"/>
      <c r="QU263" s="1"/>
      <c r="QV263" s="1"/>
      <c r="QW263" s="1"/>
      <c r="QX263" s="1"/>
      <c r="QY263" s="1"/>
      <c r="QZ263" s="1"/>
      <c r="RA263" s="1"/>
      <c r="RB263" s="1"/>
      <c r="RC263" s="1"/>
      <c r="RD263" s="1"/>
      <c r="RE263" s="1"/>
      <c r="RF263" s="1"/>
      <c r="RG263" s="1"/>
      <c r="RH263" s="1"/>
      <c r="RI263" s="1"/>
      <c r="RJ263" s="1"/>
      <c r="RK263" s="1"/>
      <c r="RL263" s="1"/>
      <c r="RM263" s="1"/>
      <c r="RN263" s="1"/>
      <c r="RO263" s="1"/>
      <c r="RP263" s="1"/>
      <c r="RQ263" s="1"/>
      <c r="RR263" s="1"/>
      <c r="RS263" s="1"/>
      <c r="RT263" s="1"/>
      <c r="RU263" s="1"/>
      <c r="RV263" s="1"/>
      <c r="RW263" s="1"/>
      <c r="RX263" s="1"/>
      <c r="RY263" s="1"/>
      <c r="RZ263" s="1"/>
      <c r="SA263" s="1"/>
      <c r="SB263" s="1"/>
      <c r="SC263" s="1"/>
      <c r="SD263" s="1"/>
      <c r="SE263" s="1"/>
      <c r="SF263" s="1"/>
      <c r="SG263" s="1"/>
      <c r="SH263" s="1"/>
      <c r="SI263" s="1"/>
      <c r="SJ263" s="1"/>
      <c r="SK263" s="1"/>
      <c r="SL263" s="1"/>
      <c r="SM263" s="1"/>
      <c r="SN263" s="1"/>
      <c r="SO263" s="1"/>
      <c r="SP263" s="1"/>
      <c r="SQ263" s="1"/>
      <c r="SR263" s="1"/>
      <c r="SS263" s="1"/>
      <c r="ST263" s="1"/>
      <c r="SU263" s="1"/>
      <c r="SV263" s="1"/>
      <c r="SW263" s="1"/>
      <c r="SX263" s="1"/>
      <c r="SY263" s="1"/>
      <c r="SZ263" s="1"/>
      <c r="TA263" s="1"/>
      <c r="TB263" s="1"/>
      <c r="TC263" s="1"/>
      <c r="TD263" s="1"/>
      <c r="TE263" s="1"/>
      <c r="TF263" s="1"/>
      <c r="TG263" s="1"/>
      <c r="TH263" s="1"/>
      <c r="TI263" s="1"/>
      <c r="TJ263" s="1"/>
      <c r="TK263" s="1"/>
      <c r="TL263" s="1"/>
      <c r="TM263" s="1"/>
      <c r="TN263" s="1"/>
      <c r="TO263" s="1"/>
      <c r="TP263" s="1"/>
      <c r="TQ263" s="1"/>
      <c r="TR263" s="1"/>
      <c r="TS263" s="1"/>
      <c r="TT263" s="1"/>
      <c r="TU263" s="1"/>
      <c r="TV263" s="1"/>
      <c r="TW263" s="1"/>
      <c r="TX263" s="1"/>
      <c r="TY263" s="1"/>
      <c r="TZ263" s="1"/>
      <c r="UA263" s="1"/>
      <c r="UB263" s="1"/>
      <c r="UC263" s="1"/>
      <c r="UD263" s="1"/>
      <c r="UE263" s="1"/>
      <c r="UF263" s="1"/>
      <c r="UG263" s="1"/>
      <c r="UH263" s="1"/>
      <c r="UI263" s="1"/>
      <c r="UJ263" s="1"/>
      <c r="UK263" s="1"/>
      <c r="UL263" s="1"/>
      <c r="UM263" s="1"/>
      <c r="UN263" s="1"/>
      <c r="UO263" s="1"/>
      <c r="UP263" s="1"/>
      <c r="UQ263" s="1"/>
      <c r="UR263" s="1"/>
      <c r="US263" s="1"/>
      <c r="UT263" s="1"/>
      <c r="UU263" s="1"/>
      <c r="UV263" s="1"/>
      <c r="UW263" s="1"/>
      <c r="UX263" s="1"/>
      <c r="UY263" s="1"/>
      <c r="UZ263" s="1"/>
      <c r="VA263" s="1"/>
      <c r="VB263" s="1"/>
      <c r="VC263" s="1"/>
      <c r="VD263" s="1"/>
      <c r="VE263" s="1"/>
      <c r="VF263" s="1"/>
      <c r="VG263" s="1"/>
      <c r="VH263" s="1"/>
      <c r="VI263" s="1"/>
      <c r="VJ263" s="1"/>
      <c r="VK263" s="1"/>
      <c r="VL263" s="1"/>
      <c r="VM263" s="1"/>
      <c r="VN263" s="1"/>
      <c r="VO263" s="1"/>
      <c r="VP263" s="1"/>
      <c r="VQ263" s="1"/>
      <c r="VR263" s="1"/>
      <c r="VS263" s="1"/>
      <c r="VT263" s="1"/>
      <c r="VU263" s="1"/>
      <c r="VV263" s="1"/>
      <c r="VW263" s="1"/>
      <c r="VX263" s="1"/>
      <c r="VY263" s="1"/>
      <c r="VZ263" s="1"/>
      <c r="WA263" s="1"/>
      <c r="WB263" s="1"/>
      <c r="WC263" s="1"/>
      <c r="WD263" s="1"/>
      <c r="WE263" s="1"/>
      <c r="WF263" s="1"/>
      <c r="WG263" s="1"/>
      <c r="WH263" s="1"/>
      <c r="WI263" s="1"/>
      <c r="WJ263" s="1"/>
      <c r="WK263" s="1"/>
      <c r="WL263" s="1"/>
      <c r="WM263" s="1"/>
      <c r="WN263" s="1"/>
      <c r="WO263" s="1"/>
      <c r="WP263" s="1"/>
      <c r="WQ263" s="1"/>
      <c r="WR263" s="1"/>
      <c r="WS263" s="1"/>
      <c r="WT263" s="1"/>
      <c r="WU263" s="1"/>
      <c r="WV263" s="1"/>
      <c r="WW263" s="1"/>
      <c r="WX263" s="1"/>
      <c r="WY263" s="1"/>
      <c r="WZ263" s="1"/>
      <c r="XA263" s="1"/>
      <c r="XB263" s="1"/>
      <c r="XC263" s="1"/>
      <c r="XD263" s="1"/>
      <c r="XE263" s="1"/>
      <c r="XF263" s="1"/>
      <c r="XG263" s="1"/>
      <c r="XH263" s="1"/>
      <c r="XI263" s="1"/>
      <c r="XJ263" s="1"/>
      <c r="XK263" s="1"/>
      <c r="XL263" s="1"/>
      <c r="XM263" s="1"/>
      <c r="XN263" s="1"/>
      <c r="XO263" s="1"/>
      <c r="XP263" s="1"/>
      <c r="XQ263" s="1"/>
      <c r="XR263" s="1"/>
      <c r="XS263" s="1"/>
      <c r="XT263" s="1"/>
      <c r="XU263" s="1"/>
      <c r="XV263" s="1"/>
      <c r="XW263" s="1"/>
      <c r="XX263" s="1"/>
      <c r="XY263" s="1"/>
      <c r="XZ263" s="1"/>
      <c r="YA263" s="1"/>
      <c r="YB263" s="1"/>
      <c r="YC263" s="1"/>
      <c r="YD263" s="1"/>
      <c r="YE263" s="1"/>
      <c r="YF263" s="1"/>
      <c r="YG263" s="1"/>
      <c r="YH263" s="1"/>
      <c r="YI263" s="1"/>
      <c r="YJ263" s="1"/>
      <c r="YK263" s="1"/>
      <c r="YL263" s="1"/>
      <c r="YM263" s="1"/>
      <c r="YN263" s="1"/>
      <c r="YO263" s="1"/>
      <c r="YP263" s="1"/>
      <c r="YQ263" s="1"/>
      <c r="YR263" s="1"/>
      <c r="YS263" s="1"/>
      <c r="YT263" s="1"/>
      <c r="YU263" s="1"/>
      <c r="YV263" s="1"/>
      <c r="YW263" s="1"/>
      <c r="YX263" s="1"/>
      <c r="YY263" s="1"/>
      <c r="YZ263" s="1"/>
      <c r="ZA263" s="1"/>
      <c r="ZB263" s="1"/>
      <c r="ZC263" s="1"/>
      <c r="ZD263" s="1"/>
      <c r="ZE263" s="1"/>
      <c r="ZF263" s="1"/>
      <c r="ZG263" s="1"/>
      <c r="ZH263" s="1"/>
      <c r="ZI263" s="1"/>
      <c r="ZJ263" s="1"/>
      <c r="ZK263" s="1"/>
      <c r="ZL263" s="1"/>
      <c r="ZM263" s="1"/>
      <c r="ZN263" s="1"/>
      <c r="ZO263" s="1"/>
      <c r="ZP263" s="1"/>
      <c r="ZQ263" s="1"/>
      <c r="ZR263" s="1"/>
      <c r="ZS263" s="1"/>
      <c r="ZT263" s="1"/>
      <c r="ZU263" s="1"/>
      <c r="ZV263" s="1"/>
      <c r="ZW263" s="1"/>
      <c r="ZX263" s="1"/>
      <c r="ZY263" s="1"/>
      <c r="ZZ263" s="1"/>
      <c r="AAA263" s="1"/>
      <c r="AAB263" s="1"/>
      <c r="AAC263" s="1"/>
      <c r="AAD263" s="1"/>
      <c r="AAE263" s="1"/>
      <c r="AAF263" s="1"/>
      <c r="AAG263" s="1"/>
      <c r="AAH263" s="1"/>
      <c r="AAI263" s="1"/>
      <c r="AAJ263" s="1"/>
      <c r="AAK263" s="1"/>
      <c r="AAL263" s="1"/>
      <c r="AAM263" s="1"/>
      <c r="AAN263" s="1"/>
      <c r="AAO263" s="1"/>
      <c r="AAP263" s="1"/>
      <c r="AAQ263" s="1"/>
      <c r="AAR263" s="1"/>
      <c r="AAS263" s="1"/>
      <c r="AAT263" s="1"/>
      <c r="AAU263" s="1"/>
      <c r="AAV263" s="1"/>
      <c r="AAW263" s="1"/>
      <c r="AAX263" s="1"/>
      <c r="AAY263" s="1"/>
      <c r="AAZ263" s="1"/>
      <c r="ABA263" s="1"/>
      <c r="ABB263" s="1"/>
      <c r="ABC263" s="1"/>
      <c r="ABD263" s="1"/>
      <c r="ABE263" s="1"/>
      <c r="ABF263" s="1"/>
      <c r="ABG263" s="1"/>
      <c r="ABH263" s="1"/>
      <c r="ABI263" s="1"/>
      <c r="ABJ263" s="1"/>
      <c r="ABK263" s="1"/>
      <c r="ABL263" s="1"/>
      <c r="ABM263" s="1"/>
      <c r="ABN263" s="1"/>
      <c r="ABO263" s="1"/>
      <c r="ABP263" s="1"/>
      <c r="ABQ263" s="1"/>
      <c r="ABR263" s="1"/>
      <c r="ABS263" s="1"/>
      <c r="ABT263" s="1"/>
      <c r="ABU263" s="1"/>
      <c r="ABV263" s="1"/>
      <c r="ABW263" s="1"/>
      <c r="ABX263" s="1"/>
      <c r="ABY263" s="1"/>
      <c r="ABZ263" s="1"/>
      <c r="ACA263" s="1"/>
      <c r="ACB263" s="1"/>
      <c r="ACC263" s="1"/>
      <c r="ACD263" s="1"/>
      <c r="ACE263" s="1"/>
      <c r="ACF263" s="1"/>
      <c r="ACG263" s="1"/>
      <c r="ACH263" s="1"/>
      <c r="ACI263" s="1"/>
      <c r="ACJ263" s="1"/>
      <c r="ACK263" s="1"/>
      <c r="ACL263" s="1"/>
      <c r="ACM263" s="1"/>
      <c r="ACN263" s="1"/>
      <c r="ACO263" s="1"/>
      <c r="ACP263" s="1"/>
      <c r="ACQ263" s="1"/>
      <c r="ACR263" s="1"/>
      <c r="ACS263" s="1"/>
      <c r="ACT263" s="1"/>
      <c r="ACU263" s="1"/>
      <c r="ACV263" s="1"/>
      <c r="ACW263" s="1"/>
      <c r="ACX263" s="1"/>
      <c r="ACY263" s="1"/>
      <c r="ACZ263" s="1"/>
      <c r="ADA263" s="1"/>
    </row>
    <row r="264" spans="1:781" s="76" customFormat="1" ht="15.6" x14ac:dyDescent="0.3">
      <c r="A264" s="40">
        <v>3</v>
      </c>
      <c r="B264" s="21" t="s">
        <v>780</v>
      </c>
      <c r="C264" s="22" t="s">
        <v>781</v>
      </c>
      <c r="D264" s="23"/>
      <c r="E264" s="23"/>
      <c r="F264" s="23">
        <v>11</v>
      </c>
      <c r="G264" s="74">
        <v>430000</v>
      </c>
      <c r="H264" s="23">
        <v>1</v>
      </c>
      <c r="I264" s="23" t="s">
        <v>71</v>
      </c>
      <c r="J264" s="23" t="s">
        <v>42</v>
      </c>
      <c r="K264" s="25">
        <v>1980</v>
      </c>
      <c r="L264" s="86">
        <v>1980</v>
      </c>
      <c r="M264" s="27"/>
      <c r="N264" s="28"/>
      <c r="O264" s="28"/>
      <c r="P264" s="29" t="s">
        <v>593</v>
      </c>
      <c r="Q264" s="30"/>
      <c r="R264" s="31"/>
      <c r="S264" s="32" t="str">
        <f t="shared" ref="S264:S314" si="61">C264</f>
        <v>Kyanite</v>
      </c>
      <c r="T264" s="33"/>
      <c r="U264" s="33"/>
      <c r="V264" s="33"/>
      <c r="W264" s="33"/>
      <c r="X264" s="33"/>
      <c r="Y264" s="33"/>
      <c r="Z264" s="33"/>
      <c r="AA264" s="1"/>
      <c r="AB264" s="34">
        <f t="shared" ref="AB264:AB309" si="62">M264/1896653</f>
        <v>0</v>
      </c>
      <c r="AC264" s="34">
        <f t="shared" ref="AC264:AC309" si="63">N264/39</f>
        <v>0</v>
      </c>
      <c r="AD264" s="34">
        <f t="shared" ref="AD264:AD309" si="64">O264/14</f>
        <v>0</v>
      </c>
      <c r="AE264" s="34">
        <f t="shared" ref="AE264:AE309" si="65">SUM(AB264:AD264)</f>
        <v>0</v>
      </c>
      <c r="AF264" s="35"/>
      <c r="AG264" s="35">
        <f t="shared" ref="AG264:AG300" si="66">IF(A264=1,AE264,0)</f>
        <v>0</v>
      </c>
      <c r="AH264" s="35">
        <f t="shared" ref="AH264:AH300" si="67">IF(A264=2,AE264,0)</f>
        <v>0</v>
      </c>
      <c r="AI264" s="35">
        <f t="shared" ref="AI264:AI300" si="68">IF(A264=3,AE264,0)</f>
        <v>0</v>
      </c>
      <c r="AK264" s="1"/>
      <c r="AL264" s="1"/>
      <c r="AM264" s="1"/>
      <c r="AN264" s="1"/>
      <c r="AO264" s="1"/>
      <c r="AP264" s="1"/>
      <c r="AQ264" s="1"/>
      <c r="AR264" s="1"/>
      <c r="AS264" s="1"/>
      <c r="AT264" s="1"/>
      <c r="AU264" s="1"/>
      <c r="AV264" s="1"/>
      <c r="AW264" s="1"/>
      <c r="AX264" s="1"/>
      <c r="AY264" s="1"/>
      <c r="AZ264" s="1"/>
      <c r="BA264" s="1"/>
      <c r="BB264" s="1"/>
      <c r="BC264" s="1"/>
      <c r="BD264" s="1"/>
      <c r="BE264" s="1"/>
      <c r="BF264" s="1"/>
      <c r="BG264" s="1"/>
      <c r="BH264" s="1"/>
      <c r="BI264" s="1"/>
      <c r="BJ264" s="1"/>
      <c r="BK264" s="1"/>
      <c r="BL264" s="1"/>
      <c r="BM264" s="1"/>
      <c r="BN264" s="1"/>
      <c r="BO264" s="1"/>
      <c r="BP264" s="1"/>
      <c r="BQ264" s="1"/>
      <c r="BR264" s="1"/>
      <c r="BS264" s="1"/>
      <c r="BT264" s="1"/>
      <c r="BU264" s="1"/>
      <c r="BV264" s="1"/>
      <c r="BW264" s="1"/>
      <c r="BX264" s="1"/>
      <c r="BY264" s="1"/>
      <c r="BZ264" s="1"/>
      <c r="CA264" s="1"/>
      <c r="CB264" s="1"/>
      <c r="CC264" s="1"/>
      <c r="CD264" s="1"/>
      <c r="CE264" s="1"/>
      <c r="CF264" s="1"/>
      <c r="CG264" s="1"/>
      <c r="CH264" s="1"/>
      <c r="CI264" s="1"/>
      <c r="CJ264" s="1"/>
      <c r="CK264" s="1"/>
      <c r="CL264" s="1"/>
      <c r="CM264" s="1"/>
      <c r="CN264" s="1"/>
      <c r="CO264" s="1"/>
      <c r="CP264" s="1"/>
      <c r="CQ264" s="1"/>
      <c r="CR264" s="1"/>
      <c r="CS264" s="1"/>
      <c r="CT264" s="1"/>
      <c r="CU264" s="1"/>
      <c r="CV264" s="1"/>
      <c r="CW264" s="1"/>
      <c r="CX264" s="1"/>
      <c r="CY264" s="1"/>
      <c r="CZ264" s="1"/>
      <c r="DA264" s="1"/>
      <c r="DB264" s="1"/>
      <c r="DC264" s="1"/>
      <c r="DD264" s="1"/>
      <c r="DE264" s="1"/>
      <c r="DF264" s="1"/>
      <c r="DG264" s="1"/>
      <c r="DH264" s="1"/>
      <c r="DI264" s="1"/>
      <c r="DJ264" s="1"/>
      <c r="DK264" s="1"/>
      <c r="DL264" s="1"/>
      <c r="DM264" s="1"/>
      <c r="DN264" s="1"/>
      <c r="DO264" s="1"/>
      <c r="DP264" s="1"/>
      <c r="DQ264" s="1"/>
      <c r="DR264" s="1"/>
      <c r="DS264" s="1"/>
      <c r="DT264" s="1"/>
      <c r="DU264" s="1"/>
      <c r="DV264" s="1"/>
      <c r="DW264" s="1"/>
      <c r="DX264" s="1"/>
      <c r="DY264" s="1"/>
      <c r="DZ264" s="1"/>
      <c r="EA264" s="1"/>
      <c r="EB264" s="1"/>
      <c r="EC264" s="1"/>
      <c r="ED264" s="1"/>
      <c r="EE264" s="1"/>
      <c r="EF264" s="1"/>
      <c r="EG264" s="1"/>
      <c r="EH264" s="1"/>
      <c r="EI264" s="1"/>
      <c r="EJ264" s="1"/>
      <c r="EK264" s="1"/>
      <c r="EL264" s="1"/>
      <c r="EM264" s="1"/>
      <c r="EN264" s="1"/>
      <c r="EO264" s="1"/>
      <c r="EP264" s="1"/>
      <c r="EQ264" s="1"/>
      <c r="ER264" s="1"/>
      <c r="ES264" s="1"/>
      <c r="ET264" s="1"/>
      <c r="EU264" s="1"/>
      <c r="EV264" s="1"/>
      <c r="EW264" s="1"/>
      <c r="EX264" s="1"/>
      <c r="EY264" s="1"/>
      <c r="EZ264" s="1"/>
      <c r="FA264" s="1"/>
      <c r="FB264" s="1"/>
      <c r="FC264" s="1"/>
      <c r="FD264" s="1"/>
      <c r="FE264" s="1"/>
      <c r="FF264" s="1"/>
      <c r="FG264" s="1"/>
      <c r="FH264" s="1"/>
      <c r="FI264" s="1"/>
      <c r="FJ264" s="1"/>
      <c r="FK264" s="1"/>
      <c r="FL264" s="1"/>
      <c r="FM264" s="1"/>
      <c r="FN264" s="1"/>
      <c r="FO264" s="1"/>
      <c r="FP264" s="1"/>
      <c r="FQ264" s="1"/>
      <c r="FR264" s="1"/>
      <c r="FS264" s="1"/>
      <c r="FT264" s="1"/>
      <c r="FU264" s="1"/>
      <c r="FV264" s="1"/>
      <c r="FW264" s="1"/>
      <c r="FX264" s="1"/>
      <c r="FY264" s="1"/>
      <c r="FZ264" s="1"/>
      <c r="GA264" s="1"/>
      <c r="GB264" s="1"/>
      <c r="GC264" s="1"/>
      <c r="GD264" s="1"/>
      <c r="GE264" s="1"/>
      <c r="GF264" s="1"/>
      <c r="GG264" s="1"/>
      <c r="GH264" s="1"/>
      <c r="GI264" s="1"/>
      <c r="GJ264" s="1"/>
      <c r="GK264" s="1"/>
      <c r="GL264" s="1"/>
      <c r="GM264" s="1"/>
      <c r="GN264" s="1"/>
      <c r="GO264" s="1"/>
      <c r="GP264" s="1"/>
      <c r="GQ264" s="1"/>
      <c r="GR264" s="1"/>
      <c r="GS264" s="1"/>
      <c r="GT264" s="1"/>
      <c r="GU264" s="1"/>
      <c r="GV264" s="1"/>
      <c r="GW264" s="1"/>
      <c r="GX264" s="1"/>
      <c r="GY264" s="1"/>
      <c r="GZ264" s="1"/>
      <c r="HA264" s="1"/>
      <c r="HB264" s="1"/>
      <c r="HC264" s="1"/>
      <c r="HD264" s="1"/>
      <c r="HE264" s="1"/>
      <c r="HF264" s="1"/>
      <c r="HG264" s="1"/>
      <c r="HH264" s="1"/>
      <c r="HI264" s="1"/>
      <c r="HJ264" s="1"/>
      <c r="HK264" s="1"/>
      <c r="HL264" s="1"/>
      <c r="HM264" s="1"/>
      <c r="HN264" s="1"/>
      <c r="HO264" s="1"/>
      <c r="HP264" s="1"/>
      <c r="HQ264" s="1"/>
      <c r="HR264" s="1"/>
      <c r="HS264" s="1"/>
      <c r="HT264" s="1"/>
      <c r="HU264" s="1"/>
      <c r="HV264" s="1"/>
      <c r="HW264" s="1"/>
      <c r="HX264" s="1"/>
      <c r="HY264" s="1"/>
      <c r="HZ264" s="1"/>
      <c r="IA264" s="1"/>
      <c r="IB264" s="1"/>
      <c r="IC264" s="1"/>
      <c r="ID264" s="1"/>
      <c r="IE264" s="1"/>
      <c r="IF264" s="1"/>
      <c r="IG264" s="1"/>
      <c r="IH264" s="1"/>
      <c r="II264" s="1"/>
      <c r="IJ264" s="1"/>
      <c r="IK264" s="1"/>
      <c r="IL264" s="1"/>
      <c r="IM264" s="1"/>
      <c r="IN264" s="1"/>
      <c r="IO264" s="1"/>
      <c r="IP264" s="1"/>
      <c r="IQ264" s="1"/>
      <c r="IR264" s="1"/>
      <c r="IS264" s="1"/>
      <c r="IT264" s="1"/>
      <c r="IU264" s="1"/>
      <c r="IV264" s="1"/>
      <c r="IW264" s="1"/>
      <c r="IX264" s="1"/>
      <c r="IY264" s="1"/>
      <c r="IZ264" s="1"/>
      <c r="JA264" s="1"/>
      <c r="JB264" s="1"/>
      <c r="JC264" s="1"/>
      <c r="JD264" s="1"/>
      <c r="JE264" s="1"/>
      <c r="JF264" s="1"/>
      <c r="JG264" s="1"/>
      <c r="JH264" s="1"/>
      <c r="JI264" s="1"/>
      <c r="JJ264" s="1"/>
      <c r="JK264" s="1"/>
      <c r="JL264" s="1"/>
      <c r="JM264" s="1"/>
      <c r="JN264" s="1"/>
      <c r="JO264" s="1"/>
      <c r="JP264" s="1"/>
      <c r="JQ264" s="1"/>
      <c r="JR264" s="1"/>
      <c r="JS264" s="1"/>
      <c r="JT264" s="1"/>
      <c r="JU264" s="1"/>
      <c r="JV264" s="1"/>
      <c r="JW264" s="1"/>
      <c r="JX264" s="1"/>
      <c r="JY264" s="1"/>
      <c r="JZ264" s="1"/>
      <c r="KA264" s="1"/>
      <c r="KB264" s="1"/>
      <c r="KC264" s="1"/>
      <c r="KD264" s="1"/>
      <c r="KE264" s="1"/>
      <c r="KF264" s="1"/>
      <c r="KG264" s="1"/>
      <c r="KH264" s="1"/>
      <c r="KI264" s="1"/>
      <c r="KJ264" s="1"/>
      <c r="KK264" s="1"/>
      <c r="KL264" s="1"/>
      <c r="KM264" s="1"/>
      <c r="KN264" s="1"/>
      <c r="KO264" s="1"/>
      <c r="KP264" s="1"/>
      <c r="KQ264" s="1"/>
      <c r="KR264" s="1"/>
      <c r="KS264" s="1"/>
      <c r="KT264" s="1"/>
      <c r="KU264" s="1"/>
      <c r="KV264" s="1"/>
      <c r="KW264" s="1"/>
      <c r="KX264" s="1"/>
      <c r="KY264" s="1"/>
      <c r="KZ264" s="1"/>
      <c r="LA264" s="1"/>
      <c r="LB264" s="1"/>
      <c r="LC264" s="1"/>
      <c r="LD264" s="1"/>
      <c r="LE264" s="1"/>
      <c r="LF264" s="1"/>
      <c r="LG264" s="1"/>
      <c r="LH264" s="1"/>
      <c r="LI264" s="1"/>
      <c r="LJ264" s="1"/>
      <c r="LK264" s="1"/>
      <c r="LL264" s="1"/>
      <c r="LM264" s="1"/>
      <c r="LN264" s="1"/>
      <c r="LO264" s="1"/>
      <c r="LP264" s="1"/>
      <c r="LQ264" s="1"/>
      <c r="LR264" s="1"/>
      <c r="LS264" s="1"/>
      <c r="LT264" s="1"/>
      <c r="LU264" s="1"/>
      <c r="LV264" s="1"/>
      <c r="LW264" s="1"/>
      <c r="LX264" s="1"/>
      <c r="LY264" s="1"/>
      <c r="LZ264" s="1"/>
      <c r="MA264" s="1"/>
      <c r="MB264" s="1"/>
      <c r="MC264" s="1"/>
      <c r="MD264" s="1"/>
      <c r="ME264" s="1"/>
      <c r="MF264" s="1"/>
      <c r="MG264" s="1"/>
      <c r="MH264" s="1"/>
      <c r="MI264" s="1"/>
      <c r="MJ264" s="1"/>
      <c r="MK264" s="1"/>
      <c r="ML264" s="1"/>
      <c r="MM264" s="1"/>
      <c r="MN264" s="1"/>
      <c r="MO264" s="1"/>
      <c r="MP264" s="1"/>
      <c r="MQ264" s="1"/>
      <c r="MR264" s="1"/>
      <c r="MS264" s="1"/>
      <c r="MT264" s="1"/>
      <c r="MU264" s="1"/>
      <c r="MV264" s="1"/>
      <c r="MW264" s="1"/>
      <c r="MX264" s="1"/>
      <c r="MY264" s="1"/>
      <c r="MZ264" s="1"/>
      <c r="NA264" s="1"/>
      <c r="NB264" s="1"/>
      <c r="NC264" s="1"/>
      <c r="ND264" s="1"/>
      <c r="NE264" s="1"/>
      <c r="NF264" s="1"/>
      <c r="NG264" s="1"/>
      <c r="NH264" s="1"/>
      <c r="NI264" s="1"/>
      <c r="NJ264" s="1"/>
      <c r="NK264" s="1"/>
      <c r="NL264" s="1"/>
      <c r="NM264" s="1"/>
      <c r="NN264" s="1"/>
      <c r="NO264" s="1"/>
      <c r="NP264" s="1"/>
      <c r="NQ264" s="1"/>
      <c r="NR264" s="1"/>
      <c r="NS264" s="1"/>
      <c r="NT264" s="1"/>
      <c r="NU264" s="1"/>
      <c r="NV264" s="1"/>
      <c r="NW264" s="1"/>
      <c r="NX264" s="1"/>
      <c r="NY264" s="1"/>
      <c r="NZ264" s="1"/>
      <c r="OA264" s="1"/>
      <c r="OB264" s="1"/>
      <c r="OC264" s="1"/>
      <c r="OD264" s="1"/>
      <c r="OE264" s="1"/>
      <c r="OF264" s="1"/>
      <c r="OG264" s="1"/>
      <c r="OH264" s="1"/>
      <c r="OI264" s="1"/>
      <c r="OJ264" s="1"/>
      <c r="OK264" s="1"/>
      <c r="OL264" s="1"/>
      <c r="OM264" s="1"/>
      <c r="ON264" s="1"/>
      <c r="OO264" s="1"/>
      <c r="OP264" s="1"/>
      <c r="OQ264" s="1"/>
      <c r="OR264" s="1"/>
      <c r="OS264" s="1"/>
      <c r="OT264" s="1"/>
      <c r="OU264" s="1"/>
      <c r="OV264" s="1"/>
      <c r="OW264" s="1"/>
      <c r="OX264" s="1"/>
      <c r="OY264" s="1"/>
      <c r="OZ264" s="1"/>
      <c r="PA264" s="1"/>
      <c r="PB264" s="1"/>
      <c r="PC264" s="1"/>
      <c r="PD264" s="1"/>
      <c r="PE264" s="1"/>
      <c r="PF264" s="1"/>
      <c r="PG264" s="1"/>
      <c r="PH264" s="1"/>
      <c r="PI264" s="1"/>
      <c r="PJ264" s="1"/>
      <c r="PK264" s="1"/>
      <c r="PL264" s="1"/>
      <c r="PM264" s="1"/>
      <c r="PN264" s="1"/>
      <c r="PO264" s="1"/>
      <c r="PP264" s="1"/>
      <c r="PQ264" s="1"/>
      <c r="PR264" s="1"/>
      <c r="PS264" s="1"/>
      <c r="PT264" s="1"/>
      <c r="PU264" s="1"/>
      <c r="PV264" s="1"/>
      <c r="PW264" s="1"/>
      <c r="PX264" s="1"/>
      <c r="PY264" s="1"/>
      <c r="PZ264" s="1"/>
      <c r="QA264" s="1"/>
      <c r="QB264" s="1"/>
      <c r="QC264" s="1"/>
      <c r="QD264" s="1"/>
      <c r="QE264" s="1"/>
      <c r="QF264" s="1"/>
      <c r="QG264" s="1"/>
      <c r="QH264" s="1"/>
      <c r="QI264" s="1"/>
      <c r="QJ264" s="1"/>
      <c r="QK264" s="1"/>
      <c r="QL264" s="1"/>
      <c r="QM264" s="1"/>
      <c r="QN264" s="1"/>
      <c r="QO264" s="1"/>
      <c r="QP264" s="1"/>
      <c r="QQ264" s="1"/>
      <c r="QR264" s="1"/>
      <c r="QS264" s="1"/>
      <c r="QT264" s="1"/>
      <c r="QU264" s="1"/>
      <c r="QV264" s="1"/>
      <c r="QW264" s="1"/>
      <c r="QX264" s="1"/>
      <c r="QY264" s="1"/>
      <c r="QZ264" s="1"/>
      <c r="RA264" s="1"/>
      <c r="RB264" s="1"/>
      <c r="RC264" s="1"/>
      <c r="RD264" s="1"/>
      <c r="RE264" s="1"/>
      <c r="RF264" s="1"/>
      <c r="RG264" s="1"/>
      <c r="RH264" s="1"/>
      <c r="RI264" s="1"/>
      <c r="RJ264" s="1"/>
      <c r="RK264" s="1"/>
      <c r="RL264" s="1"/>
      <c r="RM264" s="1"/>
      <c r="RN264" s="1"/>
      <c r="RO264" s="1"/>
      <c r="RP264" s="1"/>
      <c r="RQ264" s="1"/>
      <c r="RR264" s="1"/>
      <c r="RS264" s="1"/>
      <c r="RT264" s="1"/>
      <c r="RU264" s="1"/>
      <c r="RV264" s="1"/>
      <c r="RW264" s="1"/>
      <c r="RX264" s="1"/>
      <c r="RY264" s="1"/>
      <c r="RZ264" s="1"/>
      <c r="SA264" s="1"/>
      <c r="SB264" s="1"/>
      <c r="SC264" s="1"/>
      <c r="SD264" s="1"/>
      <c r="SE264" s="1"/>
      <c r="SF264" s="1"/>
      <c r="SG264" s="1"/>
      <c r="SH264" s="1"/>
      <c r="SI264" s="1"/>
      <c r="SJ264" s="1"/>
      <c r="SK264" s="1"/>
      <c r="SL264" s="1"/>
      <c r="SM264" s="1"/>
      <c r="SN264" s="1"/>
      <c r="SO264" s="1"/>
      <c r="SP264" s="1"/>
      <c r="SQ264" s="1"/>
      <c r="SR264" s="1"/>
      <c r="SS264" s="1"/>
      <c r="ST264" s="1"/>
      <c r="SU264" s="1"/>
      <c r="SV264" s="1"/>
      <c r="SW264" s="1"/>
      <c r="SX264" s="1"/>
      <c r="SY264" s="1"/>
      <c r="SZ264" s="1"/>
      <c r="TA264" s="1"/>
      <c r="TB264" s="1"/>
      <c r="TC264" s="1"/>
      <c r="TD264" s="1"/>
      <c r="TE264" s="1"/>
      <c r="TF264" s="1"/>
      <c r="TG264" s="1"/>
      <c r="TH264" s="1"/>
      <c r="TI264" s="1"/>
      <c r="TJ264" s="1"/>
      <c r="TK264" s="1"/>
      <c r="TL264" s="1"/>
      <c r="TM264" s="1"/>
      <c r="TN264" s="1"/>
      <c r="TO264" s="1"/>
      <c r="TP264" s="1"/>
      <c r="TQ264" s="1"/>
      <c r="TR264" s="1"/>
      <c r="TS264" s="1"/>
      <c r="TT264" s="1"/>
      <c r="TU264" s="1"/>
      <c r="TV264" s="1"/>
      <c r="TW264" s="1"/>
      <c r="TX264" s="1"/>
      <c r="TY264" s="1"/>
      <c r="TZ264" s="1"/>
      <c r="UA264" s="1"/>
      <c r="UB264" s="1"/>
      <c r="UC264" s="1"/>
      <c r="UD264" s="1"/>
      <c r="UE264" s="1"/>
      <c r="UF264" s="1"/>
      <c r="UG264" s="1"/>
      <c r="UH264" s="1"/>
      <c r="UI264" s="1"/>
      <c r="UJ264" s="1"/>
      <c r="UK264" s="1"/>
      <c r="UL264" s="1"/>
      <c r="UM264" s="1"/>
      <c r="UN264" s="1"/>
      <c r="UO264" s="1"/>
      <c r="UP264" s="1"/>
      <c r="UQ264" s="1"/>
      <c r="UR264" s="1"/>
      <c r="US264" s="1"/>
      <c r="UT264" s="1"/>
      <c r="UU264" s="1"/>
      <c r="UV264" s="1"/>
      <c r="UW264" s="1"/>
      <c r="UX264" s="1"/>
      <c r="UY264" s="1"/>
      <c r="UZ264" s="1"/>
      <c r="VA264" s="1"/>
      <c r="VB264" s="1"/>
      <c r="VC264" s="1"/>
      <c r="VD264" s="1"/>
      <c r="VE264" s="1"/>
      <c r="VF264" s="1"/>
      <c r="VG264" s="1"/>
      <c r="VH264" s="1"/>
      <c r="VI264" s="1"/>
      <c r="VJ264" s="1"/>
      <c r="VK264" s="1"/>
      <c r="VL264" s="1"/>
      <c r="VM264" s="1"/>
      <c r="VN264" s="1"/>
      <c r="VO264" s="1"/>
      <c r="VP264" s="1"/>
      <c r="VQ264" s="1"/>
      <c r="VR264" s="1"/>
      <c r="VS264" s="1"/>
      <c r="VT264" s="1"/>
      <c r="VU264" s="1"/>
      <c r="VV264" s="1"/>
      <c r="VW264" s="1"/>
      <c r="VX264" s="1"/>
      <c r="VY264" s="1"/>
      <c r="VZ264" s="1"/>
      <c r="WA264" s="1"/>
      <c r="WB264" s="1"/>
      <c r="WC264" s="1"/>
      <c r="WD264" s="1"/>
      <c r="WE264" s="1"/>
      <c r="WF264" s="1"/>
      <c r="WG264" s="1"/>
      <c r="WH264" s="1"/>
      <c r="WI264" s="1"/>
      <c r="WJ264" s="1"/>
      <c r="WK264" s="1"/>
      <c r="WL264" s="1"/>
      <c r="WM264" s="1"/>
      <c r="WN264" s="1"/>
      <c r="WO264" s="1"/>
      <c r="WP264" s="1"/>
      <c r="WQ264" s="1"/>
      <c r="WR264" s="1"/>
      <c r="WS264" s="1"/>
      <c r="WT264" s="1"/>
      <c r="WU264" s="1"/>
      <c r="WV264" s="1"/>
      <c r="WW264" s="1"/>
      <c r="WX264" s="1"/>
      <c r="WY264" s="1"/>
      <c r="WZ264" s="1"/>
      <c r="XA264" s="1"/>
      <c r="XB264" s="1"/>
      <c r="XC264" s="1"/>
      <c r="XD264" s="1"/>
      <c r="XE264" s="1"/>
      <c r="XF264" s="1"/>
      <c r="XG264" s="1"/>
      <c r="XH264" s="1"/>
      <c r="XI264" s="1"/>
      <c r="XJ264" s="1"/>
      <c r="XK264" s="1"/>
      <c r="XL264" s="1"/>
      <c r="XM264" s="1"/>
      <c r="XN264" s="1"/>
      <c r="XO264" s="1"/>
      <c r="XP264" s="1"/>
      <c r="XQ264" s="1"/>
      <c r="XR264" s="1"/>
      <c r="XS264" s="1"/>
      <c r="XT264" s="1"/>
      <c r="XU264" s="1"/>
      <c r="XV264" s="1"/>
      <c r="XW264" s="1"/>
      <c r="XX264" s="1"/>
      <c r="XY264" s="1"/>
      <c r="XZ264" s="1"/>
      <c r="YA264" s="1"/>
      <c r="YB264" s="1"/>
      <c r="YC264" s="1"/>
      <c r="YD264" s="1"/>
      <c r="YE264" s="1"/>
      <c r="YF264" s="1"/>
      <c r="YG264" s="1"/>
      <c r="YH264" s="1"/>
      <c r="YI264" s="1"/>
      <c r="YJ264" s="1"/>
      <c r="YK264" s="1"/>
      <c r="YL264" s="1"/>
      <c r="YM264" s="1"/>
      <c r="YN264" s="1"/>
      <c r="YO264" s="1"/>
      <c r="YP264" s="1"/>
      <c r="YQ264" s="1"/>
      <c r="YR264" s="1"/>
      <c r="YS264" s="1"/>
      <c r="YT264" s="1"/>
      <c r="YU264" s="1"/>
      <c r="YV264" s="1"/>
      <c r="YW264" s="1"/>
      <c r="YX264" s="1"/>
      <c r="YY264" s="1"/>
      <c r="YZ264" s="1"/>
      <c r="ZA264" s="1"/>
      <c r="ZB264" s="1"/>
      <c r="ZC264" s="1"/>
      <c r="ZD264" s="1"/>
      <c r="ZE264" s="1"/>
      <c r="ZF264" s="1"/>
      <c r="ZG264" s="1"/>
      <c r="ZH264" s="1"/>
      <c r="ZI264" s="1"/>
      <c r="ZJ264" s="1"/>
      <c r="ZK264" s="1"/>
      <c r="ZL264" s="1"/>
      <c r="ZM264" s="1"/>
      <c r="ZN264" s="1"/>
      <c r="ZO264" s="1"/>
      <c r="ZP264" s="1"/>
      <c r="ZQ264" s="1"/>
      <c r="ZR264" s="1"/>
      <c r="ZS264" s="1"/>
      <c r="ZT264" s="1"/>
      <c r="ZU264" s="1"/>
      <c r="ZV264" s="1"/>
      <c r="ZW264" s="1"/>
      <c r="ZX264" s="1"/>
      <c r="ZY264" s="1"/>
      <c r="ZZ264" s="1"/>
      <c r="AAA264" s="1"/>
      <c r="AAB264" s="1"/>
      <c r="AAC264" s="1"/>
      <c r="AAD264" s="1"/>
      <c r="AAE264" s="1"/>
      <c r="AAF264" s="1"/>
      <c r="AAG264" s="1"/>
      <c r="AAH264" s="1"/>
      <c r="AAI264" s="1"/>
      <c r="AAJ264" s="1"/>
      <c r="AAK264" s="1"/>
      <c r="AAL264" s="1"/>
      <c r="AAM264" s="1"/>
      <c r="AAN264" s="1"/>
      <c r="AAO264" s="1"/>
      <c r="AAP264" s="1"/>
      <c r="AAQ264" s="1"/>
      <c r="AAR264" s="1"/>
      <c r="AAS264" s="1"/>
      <c r="AAT264" s="1"/>
      <c r="AAU264" s="1"/>
      <c r="AAV264" s="1"/>
      <c r="AAW264" s="1"/>
      <c r="AAX264" s="1"/>
      <c r="AAY264" s="1"/>
      <c r="AAZ264" s="1"/>
      <c r="ABA264" s="1"/>
      <c r="ABB264" s="1"/>
      <c r="ABC264" s="1"/>
      <c r="ABD264" s="1"/>
      <c r="ABE264" s="1"/>
      <c r="ABF264" s="1"/>
      <c r="ABG264" s="1"/>
      <c r="ABH264" s="1"/>
      <c r="ABI264" s="1"/>
      <c r="ABJ264" s="1"/>
      <c r="ABK264" s="1"/>
      <c r="ABL264" s="1"/>
      <c r="ABM264" s="1"/>
      <c r="ABN264" s="1"/>
      <c r="ABO264" s="1"/>
      <c r="ABP264" s="1"/>
      <c r="ABQ264" s="1"/>
      <c r="ABR264" s="1"/>
      <c r="ABS264" s="1"/>
      <c r="ABT264" s="1"/>
      <c r="ABU264" s="1"/>
      <c r="ABV264" s="1"/>
      <c r="ABW264" s="1"/>
      <c r="ABX264" s="1"/>
      <c r="ABY264" s="1"/>
      <c r="ABZ264" s="1"/>
      <c r="ACA264" s="1"/>
      <c r="ACB264" s="1"/>
      <c r="ACC264" s="1"/>
      <c r="ACD264" s="1"/>
      <c r="ACE264" s="1"/>
      <c r="ACF264" s="1"/>
      <c r="ACG264" s="1"/>
      <c r="ACH264" s="1"/>
      <c r="ACI264" s="1"/>
      <c r="ACJ264" s="1"/>
      <c r="ACK264" s="1"/>
      <c r="ACL264" s="1"/>
      <c r="ACM264" s="1"/>
      <c r="ACN264" s="1"/>
      <c r="ACO264" s="1"/>
      <c r="ACP264" s="1"/>
      <c r="ACQ264" s="1"/>
      <c r="ACR264" s="1"/>
      <c r="ACS264" s="1"/>
      <c r="ACT264" s="1"/>
      <c r="ACU264" s="1"/>
      <c r="ACV264" s="1"/>
      <c r="ACW264" s="1"/>
      <c r="ACX264" s="1"/>
      <c r="ACY264" s="1"/>
      <c r="ACZ264" s="1"/>
      <c r="ADA264" s="1"/>
    </row>
    <row r="265" spans="1:781" s="1" customFormat="1" ht="15.6" x14ac:dyDescent="0.3">
      <c r="A265" s="40">
        <v>3</v>
      </c>
      <c r="B265" s="91" t="s">
        <v>782</v>
      </c>
      <c r="C265" s="92" t="s">
        <v>40</v>
      </c>
      <c r="D265" s="93"/>
      <c r="E265" s="93"/>
      <c r="F265" s="93"/>
      <c r="G265" s="48"/>
      <c r="H265" s="93">
        <v>1</v>
      </c>
      <c r="I265" s="93" t="s">
        <v>41</v>
      </c>
      <c r="J265" s="93" t="s">
        <v>86</v>
      </c>
      <c r="K265" s="94">
        <v>1979</v>
      </c>
      <c r="L265" s="62">
        <v>29190</v>
      </c>
      <c r="M265" s="95">
        <v>37854.1</v>
      </c>
      <c r="N265" s="96"/>
      <c r="O265" s="96"/>
      <c r="P265" s="52" t="s">
        <v>537</v>
      </c>
      <c r="Q265" s="73" t="s">
        <v>783</v>
      </c>
      <c r="R265" s="31"/>
      <c r="S265" s="32" t="str">
        <f t="shared" si="61"/>
        <v>Cu</v>
      </c>
      <c r="T265" s="33"/>
      <c r="U265" s="33"/>
      <c r="V265" s="33"/>
      <c r="W265" s="33"/>
      <c r="X265" s="33"/>
      <c r="Y265" s="33"/>
      <c r="Z265" s="33"/>
      <c r="AB265" s="34">
        <f t="shared" si="62"/>
        <v>1.9958368768562305E-2</v>
      </c>
      <c r="AC265" s="34">
        <f t="shared" si="63"/>
        <v>0</v>
      </c>
      <c r="AD265" s="34">
        <f t="shared" si="64"/>
        <v>0</v>
      </c>
      <c r="AE265" s="34">
        <f t="shared" si="65"/>
        <v>1.9958368768562305E-2</v>
      </c>
      <c r="AF265" s="35"/>
      <c r="AG265" s="35">
        <f t="shared" si="66"/>
        <v>0</v>
      </c>
      <c r="AH265" s="35">
        <f t="shared" si="67"/>
        <v>0</v>
      </c>
      <c r="AI265" s="35">
        <f t="shared" si="68"/>
        <v>1.9958368768562305E-2</v>
      </c>
    </row>
    <row r="266" spans="1:781" s="1" customFormat="1" ht="24" x14ac:dyDescent="0.3">
      <c r="A266" s="42">
        <v>2</v>
      </c>
      <c r="B266" s="91" t="s">
        <v>784</v>
      </c>
      <c r="C266" s="92" t="s">
        <v>235</v>
      </c>
      <c r="D266" s="93" t="s">
        <v>101</v>
      </c>
      <c r="E266" s="93" t="s">
        <v>356</v>
      </c>
      <c r="F266" s="93">
        <v>11</v>
      </c>
      <c r="G266" s="48">
        <v>370000</v>
      </c>
      <c r="H266" s="93">
        <v>1</v>
      </c>
      <c r="I266" s="93" t="s">
        <v>41</v>
      </c>
      <c r="J266" s="93" t="s">
        <v>133</v>
      </c>
      <c r="K266" s="94">
        <v>1979</v>
      </c>
      <c r="L266" s="62">
        <v>29052</v>
      </c>
      <c r="M266" s="95">
        <v>370000</v>
      </c>
      <c r="N266" s="96">
        <v>110</v>
      </c>
      <c r="O266" s="96"/>
      <c r="P266" s="52" t="s">
        <v>785</v>
      </c>
      <c r="Q266" s="73" t="s">
        <v>786</v>
      </c>
      <c r="R266" s="31"/>
      <c r="S266" s="32" t="str">
        <f t="shared" si="61"/>
        <v>U</v>
      </c>
      <c r="T266" s="33"/>
      <c r="U266" s="33"/>
      <c r="V266" s="33"/>
      <c r="W266" s="33"/>
      <c r="X266" s="33">
        <v>1967</v>
      </c>
      <c r="Y266" s="33">
        <v>3</v>
      </c>
      <c r="Z266" s="33" t="s">
        <v>235</v>
      </c>
      <c r="AB266" s="34">
        <f t="shared" si="62"/>
        <v>0.19508049179264736</v>
      </c>
      <c r="AC266" s="34">
        <f t="shared" si="63"/>
        <v>2.8205128205128207</v>
      </c>
      <c r="AD266" s="34">
        <f t="shared" si="64"/>
        <v>0</v>
      </c>
      <c r="AE266" s="34">
        <f t="shared" si="65"/>
        <v>3.0155933123054681</v>
      </c>
      <c r="AF266" s="35"/>
      <c r="AG266" s="35">
        <f t="shared" si="66"/>
        <v>0</v>
      </c>
      <c r="AH266" s="35">
        <f t="shared" si="67"/>
        <v>3.0155933123054681</v>
      </c>
      <c r="AI266" s="35">
        <f t="shared" si="68"/>
        <v>0</v>
      </c>
    </row>
    <row r="267" spans="1:781" s="1" customFormat="1" ht="24" x14ac:dyDescent="0.3">
      <c r="A267" s="40">
        <v>3</v>
      </c>
      <c r="B267" s="91" t="s">
        <v>787</v>
      </c>
      <c r="C267" s="92" t="s">
        <v>235</v>
      </c>
      <c r="D267" s="93" t="s">
        <v>204</v>
      </c>
      <c r="E267" s="93" t="s">
        <v>222</v>
      </c>
      <c r="F267" s="93">
        <v>43</v>
      </c>
      <c r="G267" s="48"/>
      <c r="H267" s="93">
        <v>2</v>
      </c>
      <c r="I267" s="93" t="s">
        <v>41</v>
      </c>
      <c r="J267" s="93" t="s">
        <v>72</v>
      </c>
      <c r="K267" s="94">
        <v>1979</v>
      </c>
      <c r="L267" s="57">
        <v>28915</v>
      </c>
      <c r="M267" s="95"/>
      <c r="N267" s="96"/>
      <c r="O267" s="96"/>
      <c r="P267" s="52" t="s">
        <v>593</v>
      </c>
      <c r="Q267" s="73" t="s">
        <v>788</v>
      </c>
      <c r="R267" s="31"/>
      <c r="S267" s="32" t="str">
        <f t="shared" si="61"/>
        <v>U</v>
      </c>
      <c r="T267" s="33"/>
      <c r="U267" s="33"/>
      <c r="V267" s="33"/>
      <c r="W267" s="33"/>
      <c r="X267" s="33"/>
      <c r="Y267" s="33"/>
      <c r="Z267" s="33"/>
      <c r="AB267" s="34">
        <f t="shared" si="62"/>
        <v>0</v>
      </c>
      <c r="AC267" s="34">
        <f t="shared" si="63"/>
        <v>0</v>
      </c>
      <c r="AD267" s="34">
        <f t="shared" si="64"/>
        <v>0</v>
      </c>
      <c r="AE267" s="34">
        <f t="shared" si="65"/>
        <v>0</v>
      </c>
      <c r="AF267" s="35"/>
      <c r="AG267" s="35">
        <f t="shared" si="66"/>
        <v>0</v>
      </c>
      <c r="AH267" s="35">
        <f t="shared" si="67"/>
        <v>0</v>
      </c>
      <c r="AI267" s="35">
        <f t="shared" si="68"/>
        <v>0</v>
      </c>
    </row>
    <row r="268" spans="1:781" s="1" customFormat="1" ht="15.6" x14ac:dyDescent="0.3">
      <c r="A268" s="40">
        <v>3</v>
      </c>
      <c r="B268" s="91" t="s">
        <v>789</v>
      </c>
      <c r="C268" s="92" t="s">
        <v>69</v>
      </c>
      <c r="D268" s="93"/>
      <c r="E268" s="93"/>
      <c r="F268" s="93"/>
      <c r="G268" s="48"/>
      <c r="H268" s="93">
        <v>1</v>
      </c>
      <c r="I268" s="93" t="s">
        <v>41</v>
      </c>
      <c r="J268" s="93" t="s">
        <v>133</v>
      </c>
      <c r="K268" s="94">
        <v>1979</v>
      </c>
      <c r="L268" s="111">
        <v>1979</v>
      </c>
      <c r="M268" s="95">
        <v>40000</v>
      </c>
      <c r="N268" s="96"/>
      <c r="O268" s="96"/>
      <c r="P268" s="52" t="s">
        <v>112</v>
      </c>
      <c r="Q268" s="73" t="s">
        <v>790</v>
      </c>
      <c r="R268" s="31"/>
      <c r="S268" s="32" t="str">
        <f t="shared" si="61"/>
        <v>?</v>
      </c>
      <c r="T268" s="33"/>
      <c r="U268" s="33"/>
      <c r="V268" s="33"/>
      <c r="W268" s="33"/>
      <c r="X268" s="33"/>
      <c r="Y268" s="33"/>
      <c r="Z268" s="33"/>
      <c r="AB268" s="34">
        <f t="shared" si="62"/>
        <v>2.1089782896502419E-2</v>
      </c>
      <c r="AC268" s="34">
        <f t="shared" si="63"/>
        <v>0</v>
      </c>
      <c r="AD268" s="34">
        <f t="shared" si="64"/>
        <v>0</v>
      </c>
      <c r="AE268" s="34">
        <f t="shared" si="65"/>
        <v>2.1089782896502419E-2</v>
      </c>
      <c r="AF268" s="35"/>
      <c r="AG268" s="35">
        <f t="shared" si="66"/>
        <v>0</v>
      </c>
      <c r="AH268" s="35">
        <f t="shared" si="67"/>
        <v>0</v>
      </c>
      <c r="AI268" s="35">
        <f t="shared" si="68"/>
        <v>2.1089782896502419E-2</v>
      </c>
    </row>
    <row r="269" spans="1:781" s="1" customFormat="1" ht="15.6" x14ac:dyDescent="0.3">
      <c r="A269" s="40">
        <v>3</v>
      </c>
      <c r="B269" s="91" t="s">
        <v>791</v>
      </c>
      <c r="C269" s="92" t="s">
        <v>792</v>
      </c>
      <c r="D269" s="93" t="s">
        <v>426</v>
      </c>
      <c r="E269" s="93" t="s">
        <v>244</v>
      </c>
      <c r="F269" s="93">
        <v>30</v>
      </c>
      <c r="G269" s="48"/>
      <c r="H269" s="93">
        <v>1</v>
      </c>
      <c r="I269" s="93" t="s">
        <v>71</v>
      </c>
      <c r="J269" s="93" t="s">
        <v>72</v>
      </c>
      <c r="K269" s="94">
        <v>1979</v>
      </c>
      <c r="L269" s="111">
        <v>1979</v>
      </c>
      <c r="M269" s="95"/>
      <c r="N269" s="96"/>
      <c r="O269" s="96"/>
      <c r="P269" s="52" t="s">
        <v>593</v>
      </c>
      <c r="Q269" s="73" t="s">
        <v>793</v>
      </c>
      <c r="R269" s="97" t="s">
        <v>424</v>
      </c>
      <c r="S269" s="32" t="str">
        <f t="shared" si="61"/>
        <v>Oil Sands</v>
      </c>
      <c r="T269" s="33"/>
      <c r="U269" s="33"/>
      <c r="V269" s="33"/>
      <c r="W269" s="33"/>
      <c r="X269" s="33"/>
      <c r="Y269" s="33"/>
      <c r="Z269" s="33"/>
      <c r="AB269" s="34">
        <f t="shared" si="62"/>
        <v>0</v>
      </c>
      <c r="AC269" s="34">
        <f t="shared" si="63"/>
        <v>0</v>
      </c>
      <c r="AD269" s="34">
        <f t="shared" si="64"/>
        <v>0</v>
      </c>
      <c r="AE269" s="34">
        <f t="shared" si="65"/>
        <v>0</v>
      </c>
      <c r="AF269" s="35"/>
      <c r="AG269" s="35">
        <f t="shared" si="66"/>
        <v>0</v>
      </c>
      <c r="AH269" s="35">
        <f t="shared" si="67"/>
        <v>0</v>
      </c>
      <c r="AI269" s="35">
        <f t="shared" si="68"/>
        <v>0</v>
      </c>
      <c r="ED269" s="112"/>
      <c r="EE269" s="112"/>
      <c r="EF269" s="112"/>
      <c r="EG269" s="112"/>
      <c r="EH269" s="112"/>
      <c r="EI269" s="112"/>
      <c r="EJ269" s="112"/>
      <c r="EK269" s="112"/>
      <c r="EL269" s="112"/>
      <c r="EM269" s="112"/>
      <c r="EN269" s="112"/>
      <c r="EO269" s="112"/>
      <c r="EP269" s="112"/>
      <c r="EQ269" s="112"/>
      <c r="ER269" s="112"/>
      <c r="ES269" s="112"/>
      <c r="ET269" s="112"/>
      <c r="EU269" s="112"/>
      <c r="EV269" s="112"/>
      <c r="EW269" s="112"/>
      <c r="EX269" s="112"/>
      <c r="EY269" s="112"/>
      <c r="EZ269" s="112"/>
      <c r="FA269" s="112"/>
      <c r="FB269" s="112"/>
      <c r="FC269" s="112"/>
      <c r="FD269" s="112"/>
      <c r="FE269" s="112"/>
      <c r="FF269" s="112"/>
      <c r="FG269" s="112"/>
      <c r="FH269" s="112"/>
      <c r="FI269" s="112"/>
      <c r="FJ269" s="112"/>
      <c r="FK269" s="112"/>
      <c r="FL269" s="112"/>
      <c r="FM269" s="112"/>
      <c r="FN269" s="112"/>
      <c r="FO269" s="112"/>
      <c r="FP269" s="112"/>
      <c r="FQ269" s="112"/>
      <c r="FR269" s="112"/>
      <c r="FS269" s="112"/>
      <c r="FT269" s="112"/>
      <c r="FU269" s="112"/>
      <c r="FV269" s="112"/>
      <c r="FW269" s="112"/>
      <c r="FX269" s="112"/>
      <c r="FY269" s="112"/>
      <c r="FZ269" s="112"/>
      <c r="GA269" s="112"/>
      <c r="GB269" s="112"/>
      <c r="GC269" s="112"/>
      <c r="GD269" s="112"/>
      <c r="GE269" s="112"/>
      <c r="GF269" s="112"/>
      <c r="GG269" s="112"/>
      <c r="GH269" s="112"/>
      <c r="GI269" s="112"/>
      <c r="GJ269" s="112"/>
      <c r="GK269" s="112"/>
      <c r="GL269" s="112"/>
      <c r="GM269" s="112"/>
      <c r="GN269" s="112"/>
      <c r="GO269" s="112"/>
      <c r="GP269" s="112"/>
      <c r="GQ269" s="112"/>
      <c r="GR269" s="112"/>
      <c r="GS269" s="112"/>
      <c r="GT269" s="112"/>
      <c r="GU269" s="112"/>
      <c r="GV269" s="112"/>
      <c r="GW269" s="112"/>
      <c r="GX269" s="112"/>
      <c r="GY269" s="112"/>
      <c r="GZ269" s="112"/>
      <c r="HA269" s="112"/>
      <c r="HB269" s="112"/>
      <c r="HC269" s="112"/>
      <c r="HD269" s="112"/>
      <c r="HE269" s="112"/>
      <c r="HF269" s="112"/>
      <c r="HG269" s="112"/>
      <c r="HH269" s="112"/>
      <c r="HI269" s="112"/>
      <c r="HJ269" s="112"/>
      <c r="HK269" s="112"/>
      <c r="HL269" s="112"/>
      <c r="HM269" s="112"/>
      <c r="HN269" s="112"/>
      <c r="HO269" s="112"/>
      <c r="HP269" s="112"/>
      <c r="HQ269" s="112"/>
      <c r="HR269" s="112"/>
      <c r="HS269" s="112"/>
      <c r="HT269" s="112"/>
      <c r="HU269" s="112"/>
      <c r="HV269" s="112"/>
      <c r="HW269" s="112"/>
      <c r="HX269" s="112"/>
      <c r="HY269" s="112"/>
      <c r="HZ269" s="112"/>
      <c r="IA269" s="112"/>
      <c r="IB269" s="112"/>
      <c r="IC269" s="112"/>
      <c r="ID269" s="112"/>
      <c r="IE269" s="112"/>
      <c r="IF269" s="112"/>
      <c r="IG269" s="112"/>
      <c r="IH269" s="112"/>
      <c r="II269" s="112"/>
      <c r="IJ269" s="112"/>
      <c r="IK269" s="112"/>
      <c r="IL269" s="112"/>
      <c r="IM269" s="112"/>
      <c r="IN269" s="112"/>
      <c r="IO269" s="112"/>
      <c r="IP269" s="112"/>
      <c r="IQ269" s="112"/>
      <c r="IR269" s="112"/>
      <c r="IS269" s="112"/>
      <c r="IT269" s="112"/>
      <c r="IU269" s="112"/>
      <c r="IV269" s="112"/>
      <c r="IW269" s="112"/>
      <c r="IX269" s="112"/>
      <c r="IY269" s="112"/>
      <c r="IZ269" s="112"/>
      <c r="JA269" s="112"/>
      <c r="JB269" s="112"/>
      <c r="JC269" s="112"/>
      <c r="JD269" s="112"/>
      <c r="JE269" s="112"/>
      <c r="JF269" s="112"/>
      <c r="JG269" s="112"/>
      <c r="JH269" s="112"/>
      <c r="JI269" s="112"/>
      <c r="JJ269" s="112"/>
      <c r="JK269" s="112"/>
      <c r="JL269" s="112"/>
      <c r="JM269" s="112"/>
      <c r="JN269" s="112"/>
      <c r="JO269" s="112"/>
      <c r="JP269" s="112"/>
      <c r="JQ269" s="112"/>
      <c r="JR269" s="112"/>
      <c r="JS269" s="112"/>
      <c r="JT269" s="112"/>
      <c r="JU269" s="112"/>
      <c r="JV269" s="112"/>
      <c r="JW269" s="112"/>
      <c r="JX269" s="112"/>
      <c r="JY269" s="112"/>
      <c r="JZ269" s="112"/>
      <c r="KA269" s="112"/>
      <c r="KB269" s="112"/>
      <c r="KC269" s="112"/>
      <c r="KD269" s="112"/>
      <c r="KE269" s="112"/>
      <c r="KF269" s="112"/>
      <c r="KG269" s="112"/>
      <c r="KH269" s="112"/>
      <c r="KI269" s="112"/>
      <c r="KJ269" s="112"/>
      <c r="KK269" s="112"/>
      <c r="KL269" s="112"/>
      <c r="KM269" s="112"/>
      <c r="KN269" s="112"/>
      <c r="KO269" s="112"/>
      <c r="KP269" s="112"/>
      <c r="KQ269" s="112"/>
      <c r="KR269" s="112"/>
      <c r="KS269" s="112"/>
      <c r="KT269" s="112"/>
      <c r="KU269" s="112"/>
      <c r="KV269" s="112"/>
      <c r="KW269" s="112"/>
      <c r="KX269" s="112"/>
      <c r="KY269" s="112"/>
      <c r="KZ269" s="112"/>
      <c r="LA269" s="112"/>
      <c r="LB269" s="112"/>
      <c r="LC269" s="112"/>
      <c r="LD269" s="112"/>
      <c r="LE269" s="112"/>
      <c r="LF269" s="112"/>
      <c r="LG269" s="112"/>
      <c r="LH269" s="112"/>
      <c r="LI269" s="112"/>
      <c r="LJ269" s="112"/>
      <c r="LK269" s="112"/>
      <c r="LL269" s="112"/>
      <c r="LM269" s="112"/>
      <c r="LN269" s="112"/>
      <c r="LO269" s="112"/>
      <c r="LP269" s="112"/>
      <c r="LQ269" s="112"/>
      <c r="LR269" s="112"/>
      <c r="LS269" s="112"/>
      <c r="LT269" s="112"/>
      <c r="LU269" s="112"/>
      <c r="LV269" s="112"/>
      <c r="LW269" s="112"/>
      <c r="LX269" s="112"/>
      <c r="LY269" s="112"/>
      <c r="LZ269" s="112"/>
      <c r="MA269" s="112"/>
      <c r="MB269" s="112"/>
      <c r="MC269" s="112"/>
      <c r="MD269" s="112"/>
      <c r="ME269" s="112"/>
      <c r="MF269" s="112"/>
      <c r="MG269" s="112"/>
      <c r="MH269" s="112"/>
      <c r="MI269" s="112"/>
      <c r="MJ269" s="112"/>
      <c r="MK269" s="112"/>
      <c r="ML269" s="112"/>
      <c r="MM269" s="112"/>
      <c r="MN269" s="112"/>
      <c r="MO269" s="112"/>
      <c r="MP269" s="112"/>
      <c r="MQ269" s="112"/>
      <c r="MR269" s="112"/>
      <c r="MS269" s="112"/>
      <c r="MT269" s="112"/>
      <c r="MU269" s="112"/>
      <c r="MV269" s="112"/>
      <c r="MW269" s="112"/>
      <c r="MX269" s="112"/>
      <c r="MY269" s="112"/>
      <c r="MZ269" s="112"/>
      <c r="NA269" s="112"/>
      <c r="NB269" s="112"/>
      <c r="NC269" s="112"/>
      <c r="ND269" s="112"/>
      <c r="NE269" s="112"/>
      <c r="NF269" s="112"/>
      <c r="NG269" s="112"/>
      <c r="NH269" s="112"/>
      <c r="NI269" s="112"/>
      <c r="NJ269" s="112"/>
      <c r="NK269" s="112"/>
      <c r="NL269" s="112"/>
      <c r="NM269" s="112"/>
      <c r="NN269" s="112"/>
      <c r="NO269" s="112"/>
      <c r="NP269" s="112"/>
      <c r="NQ269" s="112"/>
      <c r="NR269" s="112"/>
      <c r="NS269" s="112"/>
      <c r="NT269" s="112"/>
      <c r="NU269" s="112"/>
      <c r="NV269" s="112"/>
      <c r="NW269" s="112"/>
      <c r="NX269" s="112"/>
      <c r="NY269" s="112"/>
      <c r="NZ269" s="112"/>
      <c r="OA269" s="112"/>
      <c r="OB269" s="112"/>
      <c r="OC269" s="112"/>
      <c r="OD269" s="112"/>
      <c r="OE269" s="112"/>
      <c r="OF269" s="112"/>
      <c r="OG269" s="112"/>
      <c r="OH269" s="112"/>
      <c r="OI269" s="112"/>
      <c r="OJ269" s="112"/>
      <c r="OK269" s="112"/>
      <c r="OL269" s="112"/>
      <c r="OM269" s="112"/>
      <c r="ON269" s="112"/>
      <c r="OO269" s="112"/>
      <c r="OP269" s="112"/>
      <c r="OQ269" s="112"/>
      <c r="OR269" s="112"/>
      <c r="OS269" s="112"/>
      <c r="OT269" s="112"/>
      <c r="OU269" s="112"/>
      <c r="OV269" s="112"/>
      <c r="OW269" s="112"/>
      <c r="OX269" s="112"/>
      <c r="OY269" s="112"/>
      <c r="OZ269" s="112"/>
      <c r="PA269" s="112"/>
      <c r="PB269" s="112"/>
      <c r="PC269" s="112"/>
      <c r="PD269" s="112"/>
      <c r="PE269" s="112"/>
      <c r="PF269" s="112"/>
      <c r="PG269" s="112"/>
      <c r="PH269" s="112"/>
      <c r="PI269" s="112"/>
      <c r="PJ269" s="112"/>
      <c r="PK269" s="112"/>
      <c r="PL269" s="112"/>
      <c r="PM269" s="112"/>
      <c r="PN269" s="112"/>
      <c r="PO269" s="112"/>
      <c r="PP269" s="112"/>
      <c r="PQ269" s="112"/>
      <c r="PR269" s="112"/>
      <c r="PS269" s="112"/>
      <c r="PT269" s="112"/>
      <c r="PU269" s="112"/>
      <c r="PV269" s="112"/>
      <c r="PW269" s="112"/>
      <c r="PX269" s="112"/>
      <c r="PY269" s="112"/>
      <c r="PZ269" s="112"/>
      <c r="QA269" s="112"/>
      <c r="QB269" s="112"/>
      <c r="QC269" s="112"/>
      <c r="QD269" s="112"/>
      <c r="QE269" s="112"/>
      <c r="QF269" s="112"/>
      <c r="QG269" s="112"/>
      <c r="QH269" s="112"/>
      <c r="QI269" s="112"/>
      <c r="QJ269" s="112"/>
      <c r="QK269" s="112"/>
      <c r="QL269" s="112"/>
      <c r="QM269" s="112"/>
      <c r="QN269" s="112"/>
      <c r="QO269" s="112"/>
      <c r="QP269" s="112"/>
      <c r="QQ269" s="112"/>
      <c r="QR269" s="112"/>
      <c r="QS269" s="112"/>
      <c r="QT269" s="112"/>
      <c r="QU269" s="112"/>
      <c r="QV269" s="112"/>
      <c r="QW269" s="112"/>
      <c r="QX269" s="112"/>
      <c r="QY269" s="112"/>
      <c r="QZ269" s="112"/>
      <c r="RA269" s="112"/>
      <c r="RB269" s="112"/>
      <c r="RC269" s="112"/>
      <c r="RD269" s="112"/>
      <c r="RE269" s="112"/>
      <c r="RF269" s="112"/>
      <c r="RG269" s="112"/>
      <c r="RH269" s="112"/>
      <c r="RI269" s="112"/>
      <c r="RJ269" s="112"/>
      <c r="RK269" s="112"/>
      <c r="RL269" s="112"/>
      <c r="RM269" s="112"/>
      <c r="RN269" s="112"/>
      <c r="RO269" s="112"/>
      <c r="RP269" s="112"/>
      <c r="RQ269" s="112"/>
      <c r="RR269" s="112"/>
      <c r="RS269" s="112"/>
      <c r="RT269" s="112"/>
      <c r="RU269" s="112"/>
      <c r="RV269" s="112"/>
      <c r="RW269" s="112"/>
      <c r="RX269" s="112"/>
      <c r="RY269" s="112"/>
      <c r="RZ269" s="112"/>
      <c r="SA269" s="112"/>
      <c r="SB269" s="112"/>
      <c r="SC269" s="112"/>
      <c r="SD269" s="112"/>
      <c r="SE269" s="112"/>
      <c r="SF269" s="112"/>
      <c r="SG269" s="112"/>
      <c r="SH269" s="112"/>
      <c r="SI269" s="112"/>
      <c r="SJ269" s="112"/>
      <c r="SK269" s="112"/>
      <c r="SL269" s="112"/>
      <c r="SM269" s="112"/>
      <c r="SN269" s="112"/>
      <c r="SO269" s="112"/>
      <c r="SP269" s="112"/>
      <c r="SQ269" s="112"/>
      <c r="SR269" s="112"/>
      <c r="SS269" s="112"/>
      <c r="ST269" s="112"/>
      <c r="SU269" s="112"/>
      <c r="SV269" s="112"/>
      <c r="SW269" s="112"/>
      <c r="SX269" s="112"/>
      <c r="SY269" s="112"/>
      <c r="SZ269" s="112"/>
      <c r="TA269" s="112"/>
      <c r="TB269" s="112"/>
      <c r="TC269" s="112"/>
      <c r="TD269" s="112"/>
      <c r="TE269" s="112"/>
      <c r="TF269" s="112"/>
      <c r="TG269" s="112"/>
      <c r="TH269" s="112"/>
      <c r="TI269" s="112"/>
      <c r="TJ269" s="112"/>
      <c r="TK269" s="112"/>
      <c r="TL269" s="112"/>
      <c r="TM269" s="112"/>
      <c r="TN269" s="112"/>
      <c r="TO269" s="112"/>
      <c r="TP269" s="112"/>
      <c r="TQ269" s="112"/>
      <c r="TR269" s="112"/>
      <c r="TS269" s="112"/>
      <c r="TT269" s="112"/>
      <c r="TU269" s="112"/>
      <c r="TV269" s="112"/>
      <c r="TW269" s="112"/>
      <c r="TX269" s="112"/>
      <c r="TY269" s="112"/>
      <c r="TZ269" s="112"/>
      <c r="UA269" s="112"/>
      <c r="UB269" s="112"/>
      <c r="UC269" s="112"/>
      <c r="UD269" s="112"/>
      <c r="UE269" s="112"/>
      <c r="UF269" s="112"/>
      <c r="UG269" s="112"/>
      <c r="UH269" s="112"/>
      <c r="UI269" s="112"/>
      <c r="UJ269" s="112"/>
      <c r="UK269" s="112"/>
      <c r="UL269" s="112"/>
      <c r="UM269" s="112"/>
      <c r="UN269" s="112"/>
      <c r="UO269" s="112"/>
      <c r="UP269" s="112"/>
      <c r="UQ269" s="112"/>
      <c r="UR269" s="112"/>
      <c r="US269" s="112"/>
      <c r="UT269" s="112"/>
      <c r="UU269" s="112"/>
      <c r="UV269" s="112"/>
      <c r="UW269" s="112"/>
      <c r="UX269" s="112"/>
      <c r="UY269" s="112"/>
      <c r="UZ269" s="112"/>
      <c r="VA269" s="112"/>
      <c r="VB269" s="112"/>
      <c r="VC269" s="112"/>
      <c r="VD269" s="112"/>
      <c r="VE269" s="112"/>
      <c r="VF269" s="112"/>
      <c r="VG269" s="112"/>
      <c r="VH269" s="112"/>
      <c r="VI269" s="112"/>
      <c r="VJ269" s="112"/>
      <c r="VK269" s="112"/>
      <c r="VL269" s="112"/>
      <c r="VM269" s="112"/>
      <c r="VN269" s="112"/>
      <c r="VO269" s="112"/>
      <c r="VP269" s="112"/>
      <c r="VQ269" s="112"/>
      <c r="VR269" s="112"/>
      <c r="VS269" s="112"/>
      <c r="VT269" s="112"/>
      <c r="VU269" s="112"/>
      <c r="VV269" s="112"/>
      <c r="VW269" s="112"/>
      <c r="VX269" s="112"/>
      <c r="VY269" s="112"/>
      <c r="VZ269" s="112"/>
      <c r="WA269" s="112"/>
      <c r="WB269" s="112"/>
      <c r="WC269" s="112"/>
      <c r="WD269" s="112"/>
      <c r="WE269" s="112"/>
      <c r="WF269" s="112"/>
      <c r="WG269" s="112"/>
      <c r="WH269" s="112"/>
      <c r="WI269" s="112"/>
      <c r="WJ269" s="112"/>
      <c r="WK269" s="112"/>
      <c r="WL269" s="112"/>
      <c r="WM269" s="112"/>
      <c r="WN269" s="112"/>
      <c r="WO269" s="112"/>
      <c r="WP269" s="112"/>
      <c r="WQ269" s="112"/>
      <c r="WR269" s="112"/>
      <c r="WS269" s="112"/>
      <c r="WT269" s="112"/>
      <c r="WU269" s="112"/>
      <c r="WV269" s="112"/>
      <c r="WW269" s="112"/>
      <c r="WX269" s="112"/>
      <c r="WY269" s="112"/>
      <c r="WZ269" s="112"/>
      <c r="XA269" s="112"/>
      <c r="XB269" s="112"/>
      <c r="XC269" s="112"/>
      <c r="XD269" s="112"/>
      <c r="XE269" s="112"/>
      <c r="XF269" s="112"/>
      <c r="XG269" s="112"/>
      <c r="XH269" s="112"/>
      <c r="XI269" s="112"/>
      <c r="XJ269" s="112"/>
      <c r="XK269" s="112"/>
      <c r="XL269" s="112"/>
      <c r="XM269" s="112"/>
      <c r="XN269" s="112"/>
      <c r="XO269" s="112"/>
      <c r="XP269" s="112"/>
      <c r="XQ269" s="112"/>
      <c r="XR269" s="112"/>
      <c r="XS269" s="112"/>
      <c r="XT269" s="112"/>
      <c r="XU269" s="112"/>
      <c r="XV269" s="112"/>
      <c r="XW269" s="112"/>
      <c r="XX269" s="112"/>
      <c r="XY269" s="112"/>
      <c r="XZ269" s="112"/>
      <c r="YA269" s="112"/>
      <c r="YB269" s="112"/>
      <c r="YC269" s="112"/>
      <c r="YD269" s="112"/>
      <c r="YE269" s="112"/>
      <c r="YF269" s="112"/>
      <c r="YG269" s="112"/>
      <c r="YH269" s="112"/>
      <c r="YI269" s="112"/>
      <c r="YJ269" s="112"/>
      <c r="YK269" s="112"/>
      <c r="YL269" s="112"/>
      <c r="YM269" s="112"/>
      <c r="YN269" s="112"/>
      <c r="YO269" s="112"/>
      <c r="YP269" s="112"/>
      <c r="YQ269" s="112"/>
      <c r="YR269" s="112"/>
      <c r="YS269" s="112"/>
      <c r="YT269" s="112"/>
      <c r="YU269" s="112"/>
      <c r="YV269" s="112"/>
      <c r="YW269" s="112"/>
      <c r="YX269" s="112"/>
      <c r="YY269" s="112"/>
      <c r="YZ269" s="112"/>
      <c r="ZA269" s="112"/>
      <c r="ZB269" s="112"/>
      <c r="ZC269" s="112"/>
      <c r="ZD269" s="112"/>
      <c r="ZE269" s="112"/>
      <c r="ZF269" s="112"/>
      <c r="ZG269" s="112"/>
      <c r="ZH269" s="112"/>
      <c r="ZI269" s="112"/>
      <c r="ZJ269" s="112"/>
      <c r="ZK269" s="112"/>
      <c r="ZL269" s="112"/>
      <c r="ZM269" s="112"/>
      <c r="ZN269" s="112"/>
      <c r="ZO269" s="112"/>
      <c r="ZP269" s="112"/>
      <c r="ZQ269" s="112"/>
      <c r="ZR269" s="112"/>
      <c r="ZS269" s="112"/>
      <c r="ZT269" s="112"/>
      <c r="ZU269" s="112"/>
      <c r="ZV269" s="112"/>
      <c r="ZW269" s="112"/>
      <c r="ZX269" s="112"/>
      <c r="ZY269" s="112"/>
      <c r="ZZ269" s="112"/>
      <c r="AAA269" s="112"/>
      <c r="AAB269" s="112"/>
      <c r="AAC269" s="112"/>
      <c r="AAD269" s="112"/>
      <c r="AAE269" s="112"/>
      <c r="AAF269" s="112"/>
      <c r="AAG269" s="112"/>
      <c r="AAH269" s="112"/>
      <c r="AAI269" s="112"/>
      <c r="AAJ269" s="112"/>
      <c r="AAK269" s="112"/>
      <c r="AAL269" s="112"/>
      <c r="AAM269" s="112"/>
      <c r="AAN269" s="112"/>
      <c r="AAO269" s="112"/>
      <c r="AAP269" s="112"/>
      <c r="AAQ269" s="112"/>
      <c r="AAR269" s="112"/>
      <c r="AAS269" s="112"/>
      <c r="AAT269" s="112"/>
      <c r="AAU269" s="112"/>
      <c r="AAV269" s="112"/>
      <c r="AAW269" s="112"/>
      <c r="AAX269" s="112"/>
      <c r="AAY269" s="112"/>
      <c r="AAZ269" s="112"/>
      <c r="ABA269" s="112"/>
      <c r="ABB269" s="112"/>
      <c r="ABC269" s="112"/>
      <c r="ABD269" s="112"/>
      <c r="ABE269" s="112"/>
      <c r="ABF269" s="112"/>
      <c r="ABG269" s="112"/>
      <c r="ABH269" s="112"/>
      <c r="ABI269" s="112"/>
      <c r="ABJ269" s="112"/>
      <c r="ABK269" s="112"/>
      <c r="ABL269" s="112"/>
      <c r="ABM269" s="112"/>
      <c r="ABN269" s="112"/>
      <c r="ABO269" s="112"/>
      <c r="ABP269" s="112"/>
      <c r="ABQ269" s="112"/>
      <c r="ABR269" s="112"/>
      <c r="ABS269" s="112"/>
      <c r="ABT269" s="112"/>
      <c r="ABU269" s="112"/>
      <c r="ABV269" s="112"/>
      <c r="ABW269" s="112"/>
      <c r="ABX269" s="112"/>
      <c r="ABY269" s="112"/>
      <c r="ABZ269" s="112"/>
      <c r="ACA269" s="112"/>
      <c r="ACB269" s="112"/>
      <c r="ACC269" s="112"/>
      <c r="ACD269" s="112"/>
      <c r="ACE269" s="112"/>
      <c r="ACF269" s="112"/>
      <c r="ACG269" s="112"/>
      <c r="ACH269" s="112"/>
      <c r="ACI269" s="112"/>
      <c r="ACJ269" s="112"/>
      <c r="ACK269" s="112"/>
      <c r="ACL269" s="112"/>
      <c r="ACM269" s="112"/>
      <c r="ACN269" s="112"/>
      <c r="ACO269" s="112"/>
      <c r="ACP269" s="112"/>
      <c r="ACQ269" s="112"/>
      <c r="ACR269" s="112"/>
      <c r="ACS269" s="112"/>
      <c r="ACT269" s="112"/>
      <c r="ACU269" s="112"/>
      <c r="ACV269" s="112"/>
      <c r="ACW269" s="112"/>
      <c r="ACX269" s="112"/>
      <c r="ACY269" s="112"/>
      <c r="ACZ269" s="112"/>
      <c r="ADA269" s="112"/>
    </row>
    <row r="270" spans="1:781" s="1" customFormat="1" ht="36" x14ac:dyDescent="0.3">
      <c r="A270" s="41">
        <v>4</v>
      </c>
      <c r="B270" s="91" t="s">
        <v>794</v>
      </c>
      <c r="C270" s="92" t="s">
        <v>235</v>
      </c>
      <c r="D270" s="93" t="s">
        <v>426</v>
      </c>
      <c r="E270" s="93" t="s">
        <v>356</v>
      </c>
      <c r="F270" s="93">
        <v>9</v>
      </c>
      <c r="G270" s="48"/>
      <c r="H270" s="93">
        <v>3</v>
      </c>
      <c r="I270" s="93" t="s">
        <v>235</v>
      </c>
      <c r="J270" s="93" t="s">
        <v>235</v>
      </c>
      <c r="K270" s="94">
        <v>1979</v>
      </c>
      <c r="L270" s="111">
        <v>1979</v>
      </c>
      <c r="M270" s="95"/>
      <c r="N270" s="96"/>
      <c r="O270" s="96"/>
      <c r="P270" s="52" t="s">
        <v>593</v>
      </c>
      <c r="Q270" s="73" t="s">
        <v>795</v>
      </c>
      <c r="R270" s="31"/>
      <c r="S270" s="32" t="str">
        <f t="shared" si="61"/>
        <v>U</v>
      </c>
      <c r="T270" s="33"/>
      <c r="U270" s="33"/>
      <c r="V270" s="33"/>
      <c r="W270" s="33"/>
      <c r="X270" s="33"/>
      <c r="Y270" s="33"/>
      <c r="Z270" s="33"/>
      <c r="AB270" s="34">
        <f t="shared" si="62"/>
        <v>0</v>
      </c>
      <c r="AC270" s="34">
        <f t="shared" si="63"/>
        <v>0</v>
      </c>
      <c r="AD270" s="34">
        <f t="shared" si="64"/>
        <v>0</v>
      </c>
      <c r="AE270" s="34">
        <f t="shared" si="65"/>
        <v>0</v>
      </c>
      <c r="AF270" s="35"/>
      <c r="AG270" s="35">
        <f t="shared" si="66"/>
        <v>0</v>
      </c>
      <c r="AH270" s="35">
        <f t="shared" si="67"/>
        <v>0</v>
      </c>
      <c r="AI270" s="35">
        <f t="shared" si="68"/>
        <v>0</v>
      </c>
    </row>
    <row r="271" spans="1:781" s="1" customFormat="1" ht="36" x14ac:dyDescent="0.3">
      <c r="A271" s="42">
        <v>2</v>
      </c>
      <c r="B271" s="91" t="s">
        <v>796</v>
      </c>
      <c r="C271" s="92" t="s">
        <v>65</v>
      </c>
      <c r="D271" s="93" t="s">
        <v>204</v>
      </c>
      <c r="E271" s="93" t="s">
        <v>222</v>
      </c>
      <c r="F271" s="93">
        <v>25</v>
      </c>
      <c r="G271" s="48">
        <v>680000</v>
      </c>
      <c r="H271" s="93">
        <v>1</v>
      </c>
      <c r="I271" s="93" t="s">
        <v>41</v>
      </c>
      <c r="J271" s="93" t="s">
        <v>42</v>
      </c>
      <c r="K271" s="94">
        <v>1978</v>
      </c>
      <c r="L271" s="62">
        <v>28521</v>
      </c>
      <c r="M271" s="95">
        <v>39000</v>
      </c>
      <c r="N271" s="96">
        <v>0.3</v>
      </c>
      <c r="O271" s="96">
        <v>1</v>
      </c>
      <c r="P271" s="52" t="s">
        <v>528</v>
      </c>
      <c r="Q271" s="73" t="s">
        <v>797</v>
      </c>
      <c r="R271" s="31"/>
      <c r="S271" s="32" t="str">
        <f t="shared" si="61"/>
        <v>Au</v>
      </c>
      <c r="T271" s="33"/>
      <c r="U271" s="33"/>
      <c r="V271" s="33"/>
      <c r="W271" s="33"/>
      <c r="X271" s="33"/>
      <c r="Y271" s="33"/>
      <c r="Z271" s="33" t="s">
        <v>798</v>
      </c>
      <c r="AB271" s="34">
        <f t="shared" si="62"/>
        <v>2.0562538324089857E-2</v>
      </c>
      <c r="AC271" s="34">
        <f t="shared" si="63"/>
        <v>7.6923076923076919E-3</v>
      </c>
      <c r="AD271" s="34">
        <f t="shared" si="64"/>
        <v>7.1428571428571425E-2</v>
      </c>
      <c r="AE271" s="34">
        <f t="shared" si="65"/>
        <v>9.9683417444968975E-2</v>
      </c>
      <c r="AF271" s="35"/>
      <c r="AG271" s="35">
        <f t="shared" si="66"/>
        <v>0</v>
      </c>
      <c r="AH271" s="35">
        <f t="shared" si="67"/>
        <v>9.9683417444968975E-2</v>
      </c>
      <c r="AI271" s="35">
        <f t="shared" si="68"/>
        <v>0</v>
      </c>
    </row>
    <row r="272" spans="1:781" s="1" customFormat="1" ht="15.6" x14ac:dyDescent="0.3">
      <c r="A272" s="40">
        <v>3</v>
      </c>
      <c r="B272" s="91" t="s">
        <v>799</v>
      </c>
      <c r="C272" s="92" t="s">
        <v>65</v>
      </c>
      <c r="D272" s="93" t="s">
        <v>204</v>
      </c>
      <c r="E272" s="93" t="s">
        <v>222</v>
      </c>
      <c r="F272" s="93">
        <v>19</v>
      </c>
      <c r="G272" s="48">
        <v>480000</v>
      </c>
      <c r="H272" s="93">
        <v>1</v>
      </c>
      <c r="I272" s="93" t="s">
        <v>41</v>
      </c>
      <c r="J272" s="93" t="s">
        <v>386</v>
      </c>
      <c r="K272" s="94">
        <v>1978</v>
      </c>
      <c r="L272" s="113">
        <v>28505</v>
      </c>
      <c r="M272" s="95">
        <v>3000</v>
      </c>
      <c r="N272" s="96">
        <v>0.24</v>
      </c>
      <c r="O272" s="96"/>
      <c r="P272" s="52" t="s">
        <v>800</v>
      </c>
      <c r="Q272" s="73" t="s">
        <v>801</v>
      </c>
      <c r="R272" s="31"/>
      <c r="S272" s="32" t="str">
        <f t="shared" si="61"/>
        <v>Au</v>
      </c>
      <c r="T272" s="33"/>
      <c r="U272" s="33"/>
      <c r="V272" s="33"/>
      <c r="W272" s="33"/>
      <c r="X272" s="33"/>
      <c r="Y272" s="33"/>
      <c r="Z272" s="33"/>
      <c r="AB272" s="34">
        <f>M272/1896653</f>
        <v>1.5817337172376812E-3</v>
      </c>
      <c r="AC272" s="34">
        <f>N272/39</f>
        <v>6.1538461538461538E-3</v>
      </c>
      <c r="AD272" s="34">
        <f>O272/14</f>
        <v>0</v>
      </c>
      <c r="AE272" s="34">
        <f>SUM(AB272:AD272)</f>
        <v>7.7355798710838346E-3</v>
      </c>
      <c r="AF272" s="35"/>
      <c r="AG272" s="35">
        <f t="shared" si="66"/>
        <v>0</v>
      </c>
      <c r="AH272" s="35">
        <f t="shared" si="67"/>
        <v>0</v>
      </c>
      <c r="AI272" s="35">
        <f t="shared" si="68"/>
        <v>7.7355798710838346E-3</v>
      </c>
    </row>
    <row r="273" spans="1:781" s="1" customFormat="1" ht="15.6" x14ac:dyDescent="0.3">
      <c r="A273" s="42">
        <v>2</v>
      </c>
      <c r="B273" s="91" t="s">
        <v>802</v>
      </c>
      <c r="C273" s="92" t="s">
        <v>65</v>
      </c>
      <c r="D273" s="93" t="s">
        <v>204</v>
      </c>
      <c r="E273" s="93" t="s">
        <v>222</v>
      </c>
      <c r="F273" s="93">
        <v>28</v>
      </c>
      <c r="G273" s="48">
        <v>480000</v>
      </c>
      <c r="H273" s="93">
        <v>1</v>
      </c>
      <c r="I273" s="93" t="s">
        <v>41</v>
      </c>
      <c r="J273" s="93" t="s">
        <v>386</v>
      </c>
      <c r="K273" s="94">
        <v>1978</v>
      </c>
      <c r="L273" s="62">
        <v>28504</v>
      </c>
      <c r="M273" s="95">
        <v>80000</v>
      </c>
      <c r="N273" s="96">
        <v>8</v>
      </c>
      <c r="O273" s="96">
        <v>1</v>
      </c>
      <c r="P273" s="52" t="s">
        <v>803</v>
      </c>
      <c r="Q273" s="73" t="s">
        <v>804</v>
      </c>
      <c r="R273" s="31"/>
      <c r="S273" s="32" t="str">
        <f t="shared" si="61"/>
        <v>Au</v>
      </c>
      <c r="T273" s="33"/>
      <c r="U273" s="33"/>
      <c r="V273" s="33"/>
      <c r="W273" s="33"/>
      <c r="X273" s="33"/>
      <c r="Y273" s="33"/>
      <c r="Z273" s="33"/>
      <c r="AB273" s="34">
        <f t="shared" si="62"/>
        <v>4.2179565793004838E-2</v>
      </c>
      <c r="AC273" s="34">
        <f t="shared" si="63"/>
        <v>0.20512820512820512</v>
      </c>
      <c r="AD273" s="34">
        <f t="shared" si="64"/>
        <v>7.1428571428571425E-2</v>
      </c>
      <c r="AE273" s="34">
        <f t="shared" si="65"/>
        <v>0.31873634234978138</v>
      </c>
      <c r="AF273" s="35"/>
      <c r="AG273" s="35">
        <f t="shared" si="66"/>
        <v>0</v>
      </c>
      <c r="AH273" s="35">
        <f t="shared" si="67"/>
        <v>0.31873634234978138</v>
      </c>
      <c r="AI273" s="35">
        <f t="shared" si="68"/>
        <v>0</v>
      </c>
    </row>
    <row r="274" spans="1:781" s="1" customFormat="1" ht="15.6" x14ac:dyDescent="0.3">
      <c r="A274" s="40">
        <v>3</v>
      </c>
      <c r="B274" s="91" t="s">
        <v>805</v>
      </c>
      <c r="C274" s="92" t="s">
        <v>65</v>
      </c>
      <c r="D274" s="93" t="s">
        <v>123</v>
      </c>
      <c r="E274" s="93"/>
      <c r="F274" s="93">
        <v>24</v>
      </c>
      <c r="G274" s="48">
        <v>225000</v>
      </c>
      <c r="H274" s="93">
        <v>1</v>
      </c>
      <c r="I274" s="93" t="s">
        <v>71</v>
      </c>
      <c r="J274" s="93" t="s">
        <v>386</v>
      </c>
      <c r="K274" s="94">
        <v>1978</v>
      </c>
      <c r="L274" s="62">
        <v>28505</v>
      </c>
      <c r="M274" s="95"/>
      <c r="N274" s="96"/>
      <c r="O274" s="96"/>
      <c r="P274" s="52" t="s">
        <v>806</v>
      </c>
      <c r="Q274" s="73"/>
      <c r="R274" s="31"/>
      <c r="S274" s="32" t="str">
        <f t="shared" si="61"/>
        <v>Au</v>
      </c>
      <c r="T274" s="33"/>
      <c r="U274" s="33"/>
      <c r="V274" s="33"/>
      <c r="W274" s="33"/>
      <c r="X274" s="33"/>
      <c r="Y274" s="33"/>
      <c r="Z274" s="33"/>
      <c r="AB274" s="34">
        <f t="shared" si="62"/>
        <v>0</v>
      </c>
      <c r="AC274" s="34">
        <f t="shared" si="63"/>
        <v>0</v>
      </c>
      <c r="AD274" s="34">
        <f t="shared" si="64"/>
        <v>0</v>
      </c>
      <c r="AE274" s="34">
        <f t="shared" si="65"/>
        <v>0</v>
      </c>
      <c r="AF274" s="35"/>
      <c r="AG274" s="35">
        <f t="shared" si="66"/>
        <v>0</v>
      </c>
      <c r="AH274" s="35">
        <f t="shared" si="67"/>
        <v>0</v>
      </c>
      <c r="AI274" s="35">
        <f t="shared" si="68"/>
        <v>0</v>
      </c>
    </row>
    <row r="275" spans="1:781" s="1" customFormat="1" ht="15.6" x14ac:dyDescent="0.3">
      <c r="A275" s="40">
        <v>3</v>
      </c>
      <c r="B275" s="91" t="s">
        <v>807</v>
      </c>
      <c r="C275" s="92" t="s">
        <v>65</v>
      </c>
      <c r="D275" s="93" t="s">
        <v>123</v>
      </c>
      <c r="E275" s="93"/>
      <c r="F275" s="93">
        <v>9</v>
      </c>
      <c r="G275" s="48">
        <v>87000</v>
      </c>
      <c r="H275" s="93">
        <v>1</v>
      </c>
      <c r="I275" s="93" t="s">
        <v>71</v>
      </c>
      <c r="J275" s="93" t="s">
        <v>386</v>
      </c>
      <c r="K275" s="94">
        <v>1978</v>
      </c>
      <c r="L275" s="111">
        <v>1978</v>
      </c>
      <c r="M275" s="95"/>
      <c r="N275" s="96"/>
      <c r="O275" s="96"/>
      <c r="P275" s="52" t="s">
        <v>593</v>
      </c>
      <c r="Q275" s="73"/>
      <c r="R275" s="31"/>
      <c r="S275" s="32" t="str">
        <f t="shared" si="61"/>
        <v>Au</v>
      </c>
      <c r="T275" s="33"/>
      <c r="U275" s="33"/>
      <c r="V275" s="33"/>
      <c r="W275" s="33"/>
      <c r="X275" s="33"/>
      <c r="Y275" s="33"/>
      <c r="Z275" s="33"/>
      <c r="AB275" s="34">
        <f t="shared" si="62"/>
        <v>0</v>
      </c>
      <c r="AC275" s="34">
        <f t="shared" si="63"/>
        <v>0</v>
      </c>
      <c r="AD275" s="34">
        <f t="shared" si="64"/>
        <v>0</v>
      </c>
      <c r="AE275" s="34">
        <f t="shared" si="65"/>
        <v>0</v>
      </c>
      <c r="AF275" s="35"/>
      <c r="AG275" s="35">
        <f t="shared" si="66"/>
        <v>0</v>
      </c>
      <c r="AH275" s="35">
        <f t="shared" si="67"/>
        <v>0</v>
      </c>
      <c r="AI275" s="35">
        <f t="shared" si="68"/>
        <v>0</v>
      </c>
    </row>
    <row r="276" spans="1:781" customFormat="1" ht="36" x14ac:dyDescent="0.3">
      <c r="A276" s="40">
        <v>3</v>
      </c>
      <c r="B276" s="91" t="s">
        <v>808</v>
      </c>
      <c r="C276" s="92" t="s">
        <v>792</v>
      </c>
      <c r="D276" s="93" t="s">
        <v>101</v>
      </c>
      <c r="E276" s="93" t="s">
        <v>222</v>
      </c>
      <c r="F276" s="93"/>
      <c r="G276" s="48"/>
      <c r="H276" s="93">
        <v>1</v>
      </c>
      <c r="I276" s="93" t="s">
        <v>71</v>
      </c>
      <c r="J276" s="93" t="s">
        <v>133</v>
      </c>
      <c r="K276" s="94">
        <v>1978</v>
      </c>
      <c r="L276" s="111">
        <v>1978</v>
      </c>
      <c r="M276" s="95"/>
      <c r="N276" s="96"/>
      <c r="O276" s="96"/>
      <c r="P276" s="52" t="s">
        <v>593</v>
      </c>
      <c r="Q276" s="73" t="s">
        <v>809</v>
      </c>
      <c r="R276" s="97" t="s">
        <v>424</v>
      </c>
      <c r="S276" s="32" t="str">
        <f t="shared" si="61"/>
        <v>Oil Sands</v>
      </c>
      <c r="T276" s="33"/>
      <c r="U276" s="33"/>
      <c r="V276" s="33"/>
      <c r="W276" s="33"/>
      <c r="X276" s="33"/>
      <c r="Y276" s="33"/>
      <c r="Z276" s="33"/>
      <c r="AA276" s="1"/>
      <c r="AB276" s="34">
        <f t="shared" si="62"/>
        <v>0</v>
      </c>
      <c r="AC276" s="34">
        <f t="shared" si="63"/>
        <v>0</v>
      </c>
      <c r="AD276" s="34">
        <f t="shared" si="64"/>
        <v>0</v>
      </c>
      <c r="AE276" s="34">
        <f t="shared" si="65"/>
        <v>0</v>
      </c>
      <c r="AF276" s="35"/>
      <c r="AG276" s="35">
        <f t="shared" si="66"/>
        <v>0</v>
      </c>
      <c r="AH276" s="35">
        <f t="shared" si="67"/>
        <v>0</v>
      </c>
      <c r="AI276" s="35">
        <f t="shared" si="68"/>
        <v>0</v>
      </c>
      <c r="AJ276" s="1"/>
      <c r="AK276" s="1"/>
      <c r="AL276" s="1"/>
      <c r="AM276" s="1"/>
      <c r="AN276" s="1"/>
      <c r="AO276" s="1"/>
      <c r="AP276" s="1"/>
      <c r="AQ276" s="1"/>
      <c r="AR276" s="1"/>
      <c r="AS276" s="1"/>
      <c r="AT276" s="1"/>
      <c r="AU276" s="1"/>
      <c r="AV276" s="1"/>
      <c r="AW276" s="1"/>
      <c r="AX276" s="1"/>
      <c r="AY276" s="1"/>
      <c r="AZ276" s="1"/>
      <c r="BA276" s="1"/>
      <c r="BB276" s="1"/>
      <c r="BC276" s="1"/>
      <c r="BD276" s="1"/>
      <c r="BE276" s="1"/>
      <c r="BF276" s="1"/>
      <c r="BG276" s="1"/>
      <c r="BH276" s="1"/>
      <c r="BI276" s="1"/>
      <c r="BJ276" s="1"/>
      <c r="BK276" s="1"/>
      <c r="BL276" s="1"/>
      <c r="BM276" s="1"/>
      <c r="BN276" s="1"/>
      <c r="BO276" s="1"/>
      <c r="BP276" s="1"/>
      <c r="BQ276" s="1"/>
      <c r="BR276" s="1"/>
      <c r="BS276" s="1"/>
      <c r="BT276" s="1"/>
      <c r="BU276" s="1"/>
      <c r="BV276" s="1"/>
      <c r="BW276" s="1"/>
      <c r="BX276" s="1"/>
      <c r="BY276" s="1"/>
      <c r="BZ276" s="1"/>
      <c r="CA276" s="1"/>
      <c r="CB276" s="1"/>
      <c r="CC276" s="1"/>
      <c r="CD276" s="1"/>
      <c r="CE276" s="1"/>
      <c r="CF276" s="1"/>
      <c r="CG276" s="1"/>
      <c r="CH276" s="1"/>
      <c r="CI276" s="1"/>
      <c r="CJ276" s="1"/>
      <c r="CK276" s="1"/>
      <c r="CL276" s="1"/>
      <c r="CM276" s="1"/>
      <c r="CN276" s="1"/>
      <c r="CO276" s="1"/>
      <c r="CP276" s="1"/>
      <c r="CQ276" s="1"/>
      <c r="CR276" s="1"/>
      <c r="CS276" s="1"/>
      <c r="CT276" s="1"/>
      <c r="CU276" s="1"/>
      <c r="CV276" s="1"/>
      <c r="CW276" s="1"/>
      <c r="CX276" s="1"/>
      <c r="CY276" s="1"/>
      <c r="CZ276" s="1"/>
      <c r="DA276" s="1"/>
      <c r="DB276" s="1"/>
      <c r="DC276" s="1"/>
      <c r="DD276" s="1"/>
      <c r="DE276" s="1"/>
      <c r="DF276" s="1"/>
      <c r="DG276" s="1"/>
      <c r="DH276" s="1"/>
      <c r="DI276" s="1"/>
      <c r="DJ276" s="1"/>
      <c r="DK276" s="1"/>
      <c r="DL276" s="1"/>
      <c r="DM276" s="1"/>
      <c r="DN276" s="1"/>
      <c r="DO276" s="1"/>
      <c r="DP276" s="1"/>
      <c r="DQ276" s="1"/>
      <c r="DR276" s="1"/>
      <c r="DS276" s="1"/>
      <c r="DT276" s="1"/>
      <c r="DU276" s="1"/>
      <c r="DV276" s="1"/>
      <c r="DW276" s="1"/>
      <c r="DX276" s="1"/>
      <c r="DY276" s="1"/>
      <c r="DZ276" s="1"/>
      <c r="EA276" s="1"/>
      <c r="EB276" s="1"/>
      <c r="EC276" s="1"/>
      <c r="ED276" s="114"/>
      <c r="EE276" s="114"/>
      <c r="EF276" s="114"/>
      <c r="EG276" s="114"/>
      <c r="EH276" s="114"/>
      <c r="EI276" s="114"/>
      <c r="EJ276" s="114"/>
      <c r="EK276" s="114"/>
      <c r="EL276" s="114"/>
      <c r="EM276" s="114"/>
      <c r="EN276" s="114"/>
      <c r="EO276" s="114"/>
      <c r="EP276" s="114"/>
      <c r="EQ276" s="114"/>
      <c r="ER276" s="114"/>
      <c r="ES276" s="114"/>
      <c r="ET276" s="114"/>
      <c r="EU276" s="114"/>
      <c r="EV276" s="114"/>
      <c r="EW276" s="114"/>
      <c r="EX276" s="114"/>
      <c r="EY276" s="114"/>
      <c r="EZ276" s="114"/>
      <c r="FA276" s="114"/>
      <c r="FB276" s="114"/>
      <c r="FC276" s="114"/>
      <c r="FD276" s="114"/>
      <c r="FE276" s="114"/>
      <c r="FF276" s="114"/>
      <c r="FG276" s="114"/>
      <c r="FH276" s="114"/>
      <c r="FI276" s="114"/>
      <c r="FJ276" s="114"/>
      <c r="FK276" s="114"/>
      <c r="FL276" s="114"/>
      <c r="FM276" s="114"/>
      <c r="FN276" s="114"/>
      <c r="FO276" s="114"/>
      <c r="FP276" s="114"/>
      <c r="FQ276" s="114"/>
      <c r="FR276" s="114"/>
      <c r="FS276" s="114"/>
      <c r="FT276" s="114"/>
      <c r="FU276" s="114"/>
      <c r="FV276" s="114"/>
      <c r="FW276" s="114"/>
      <c r="FX276" s="114"/>
      <c r="FY276" s="114"/>
      <c r="FZ276" s="114"/>
      <c r="GA276" s="114"/>
      <c r="GB276" s="114"/>
      <c r="GC276" s="114"/>
      <c r="GD276" s="114"/>
      <c r="GE276" s="114"/>
      <c r="GF276" s="114"/>
      <c r="GG276" s="114"/>
      <c r="GH276" s="114"/>
      <c r="GI276" s="114"/>
      <c r="GJ276" s="114"/>
      <c r="GK276" s="114"/>
      <c r="GL276" s="114"/>
      <c r="GM276" s="114"/>
      <c r="GN276" s="114"/>
      <c r="GO276" s="114"/>
      <c r="GP276" s="114"/>
      <c r="GQ276" s="114"/>
      <c r="GR276" s="114"/>
      <c r="GS276" s="114"/>
      <c r="GT276" s="114"/>
      <c r="GU276" s="114"/>
      <c r="GV276" s="114"/>
      <c r="GW276" s="114"/>
      <c r="GX276" s="114"/>
      <c r="GY276" s="114"/>
      <c r="GZ276" s="114"/>
      <c r="HA276" s="114"/>
      <c r="HB276" s="114"/>
      <c r="HC276" s="114"/>
      <c r="HD276" s="114"/>
      <c r="HE276" s="114"/>
      <c r="HF276" s="114"/>
      <c r="HG276" s="114"/>
      <c r="HH276" s="114"/>
      <c r="HI276" s="114"/>
      <c r="HJ276" s="114"/>
      <c r="HK276" s="114"/>
      <c r="HL276" s="114"/>
      <c r="HM276" s="114"/>
      <c r="HN276" s="114"/>
      <c r="HO276" s="114"/>
      <c r="HP276" s="114"/>
      <c r="HQ276" s="114"/>
      <c r="HR276" s="114"/>
      <c r="HS276" s="114"/>
      <c r="HT276" s="114"/>
      <c r="HU276" s="114"/>
      <c r="HV276" s="114"/>
      <c r="HW276" s="114"/>
      <c r="HX276" s="114"/>
      <c r="HY276" s="114"/>
      <c r="HZ276" s="114"/>
      <c r="IA276" s="114"/>
      <c r="IB276" s="114"/>
      <c r="IC276" s="114"/>
      <c r="ID276" s="114"/>
      <c r="IE276" s="114"/>
      <c r="IF276" s="114"/>
      <c r="IG276" s="114"/>
      <c r="IH276" s="114"/>
      <c r="II276" s="114"/>
      <c r="IJ276" s="114"/>
      <c r="IK276" s="114"/>
      <c r="IL276" s="114"/>
      <c r="IM276" s="114"/>
      <c r="IN276" s="114"/>
      <c r="IO276" s="114"/>
      <c r="IP276" s="114"/>
      <c r="IQ276" s="114"/>
      <c r="IR276" s="114"/>
      <c r="IS276" s="114"/>
      <c r="IT276" s="114"/>
      <c r="IU276" s="114"/>
      <c r="IV276" s="114"/>
      <c r="IW276" s="114"/>
      <c r="IX276" s="114"/>
      <c r="IY276" s="114"/>
      <c r="IZ276" s="114"/>
      <c r="JA276" s="114"/>
      <c r="JB276" s="114"/>
      <c r="JC276" s="114"/>
      <c r="JD276" s="114"/>
      <c r="JE276" s="114"/>
      <c r="JF276" s="114"/>
      <c r="JG276" s="114"/>
      <c r="JH276" s="114"/>
      <c r="JI276" s="114"/>
      <c r="JJ276" s="114"/>
      <c r="JK276" s="114"/>
      <c r="JL276" s="114"/>
      <c r="JM276" s="114"/>
      <c r="JN276" s="114"/>
      <c r="JO276" s="114"/>
      <c r="JP276" s="114"/>
      <c r="JQ276" s="114"/>
      <c r="JR276" s="114"/>
      <c r="JS276" s="114"/>
      <c r="JT276" s="114"/>
      <c r="JU276" s="114"/>
      <c r="JV276" s="114"/>
      <c r="JW276" s="114"/>
      <c r="JX276" s="114"/>
      <c r="JY276" s="114"/>
      <c r="JZ276" s="114"/>
      <c r="KA276" s="114"/>
      <c r="KB276" s="114"/>
      <c r="KC276" s="114"/>
      <c r="KD276" s="114"/>
      <c r="KE276" s="114"/>
      <c r="KF276" s="114"/>
      <c r="KG276" s="114"/>
      <c r="KH276" s="114"/>
      <c r="KI276" s="114"/>
      <c r="KJ276" s="114"/>
      <c r="KK276" s="114"/>
      <c r="KL276" s="114"/>
      <c r="KM276" s="114"/>
      <c r="KN276" s="114"/>
      <c r="KO276" s="114"/>
      <c r="KP276" s="114"/>
      <c r="KQ276" s="114"/>
      <c r="KR276" s="114"/>
      <c r="KS276" s="114"/>
      <c r="KT276" s="114"/>
      <c r="KU276" s="114"/>
      <c r="KV276" s="114"/>
      <c r="KW276" s="114"/>
      <c r="KX276" s="114"/>
      <c r="KY276" s="114"/>
      <c r="KZ276" s="114"/>
      <c r="LA276" s="114"/>
      <c r="LB276" s="114"/>
      <c r="LC276" s="114"/>
      <c r="LD276" s="114"/>
      <c r="LE276" s="114"/>
      <c r="LF276" s="114"/>
      <c r="LG276" s="114"/>
      <c r="LH276" s="114"/>
      <c r="LI276" s="114"/>
      <c r="LJ276" s="114"/>
      <c r="LK276" s="114"/>
      <c r="LL276" s="114"/>
      <c r="LM276" s="114"/>
      <c r="LN276" s="114"/>
      <c r="LO276" s="114"/>
      <c r="LP276" s="114"/>
      <c r="LQ276" s="114"/>
      <c r="LR276" s="114"/>
      <c r="LS276" s="114"/>
      <c r="LT276" s="114"/>
      <c r="LU276" s="114"/>
      <c r="LV276" s="114"/>
      <c r="LW276" s="114"/>
      <c r="LX276" s="114"/>
      <c r="LY276" s="114"/>
      <c r="LZ276" s="114"/>
      <c r="MA276" s="114"/>
      <c r="MB276" s="114"/>
      <c r="MC276" s="114"/>
      <c r="MD276" s="114"/>
      <c r="ME276" s="114"/>
      <c r="MF276" s="114"/>
      <c r="MG276" s="114"/>
      <c r="MH276" s="114"/>
      <c r="MI276" s="114"/>
      <c r="MJ276" s="114"/>
      <c r="MK276" s="114"/>
      <c r="ML276" s="114"/>
      <c r="MM276" s="114"/>
      <c r="MN276" s="114"/>
      <c r="MO276" s="114"/>
      <c r="MP276" s="114"/>
      <c r="MQ276" s="114"/>
      <c r="MR276" s="114"/>
      <c r="MS276" s="114"/>
      <c r="MT276" s="114"/>
      <c r="MU276" s="114"/>
      <c r="MV276" s="114"/>
      <c r="MW276" s="114"/>
      <c r="MX276" s="114"/>
      <c r="MY276" s="114"/>
      <c r="MZ276" s="114"/>
      <c r="NA276" s="114"/>
      <c r="NB276" s="114"/>
      <c r="NC276" s="114"/>
      <c r="ND276" s="114"/>
      <c r="NE276" s="114"/>
      <c r="NF276" s="114"/>
      <c r="NG276" s="114"/>
      <c r="NH276" s="114"/>
      <c r="NI276" s="114"/>
      <c r="NJ276" s="114"/>
      <c r="NK276" s="114"/>
      <c r="NL276" s="114"/>
      <c r="NM276" s="114"/>
      <c r="NN276" s="114"/>
      <c r="NO276" s="114"/>
      <c r="NP276" s="114"/>
      <c r="NQ276" s="114"/>
      <c r="NR276" s="114"/>
      <c r="NS276" s="114"/>
      <c r="NT276" s="114"/>
      <c r="NU276" s="114"/>
      <c r="NV276" s="114"/>
      <c r="NW276" s="114"/>
      <c r="NX276" s="114"/>
      <c r="NY276" s="114"/>
      <c r="NZ276" s="114"/>
      <c r="OA276" s="114"/>
      <c r="OB276" s="114"/>
      <c r="OC276" s="114"/>
      <c r="OD276" s="114"/>
      <c r="OE276" s="114"/>
      <c r="OF276" s="114"/>
      <c r="OG276" s="114"/>
      <c r="OH276" s="114"/>
      <c r="OI276" s="114"/>
      <c r="OJ276" s="114"/>
      <c r="OK276" s="114"/>
      <c r="OL276" s="114"/>
      <c r="OM276" s="114"/>
      <c r="ON276" s="114"/>
      <c r="OO276" s="114"/>
      <c r="OP276" s="114"/>
      <c r="OQ276" s="114"/>
      <c r="OR276" s="114"/>
      <c r="OS276" s="114"/>
      <c r="OT276" s="114"/>
      <c r="OU276" s="114"/>
      <c r="OV276" s="114"/>
      <c r="OW276" s="114"/>
      <c r="OX276" s="114"/>
      <c r="OY276" s="114"/>
      <c r="OZ276" s="114"/>
      <c r="PA276" s="114"/>
      <c r="PB276" s="114"/>
      <c r="PC276" s="114"/>
      <c r="PD276" s="114"/>
      <c r="PE276" s="114"/>
      <c r="PF276" s="114"/>
      <c r="PG276" s="114"/>
      <c r="PH276" s="114"/>
      <c r="PI276" s="114"/>
      <c r="PJ276" s="114"/>
      <c r="PK276" s="114"/>
      <c r="PL276" s="114"/>
      <c r="PM276" s="114"/>
      <c r="PN276" s="114"/>
      <c r="PO276" s="114"/>
      <c r="PP276" s="114"/>
      <c r="PQ276" s="114"/>
      <c r="PR276" s="114"/>
      <c r="PS276" s="114"/>
      <c r="PT276" s="114"/>
      <c r="PU276" s="114"/>
      <c r="PV276" s="114"/>
      <c r="PW276" s="114"/>
      <c r="PX276" s="114"/>
      <c r="PY276" s="114"/>
      <c r="PZ276" s="114"/>
      <c r="QA276" s="114"/>
      <c r="QB276" s="114"/>
      <c r="QC276" s="114"/>
      <c r="QD276" s="114"/>
      <c r="QE276" s="114"/>
      <c r="QF276" s="114"/>
      <c r="QG276" s="114"/>
      <c r="QH276" s="114"/>
      <c r="QI276" s="114"/>
      <c r="QJ276" s="114"/>
      <c r="QK276" s="114"/>
      <c r="QL276" s="114"/>
      <c r="QM276" s="114"/>
      <c r="QN276" s="114"/>
      <c r="QO276" s="114"/>
      <c r="QP276" s="114"/>
      <c r="QQ276" s="114"/>
      <c r="QR276" s="114"/>
      <c r="QS276" s="114"/>
      <c r="QT276" s="114"/>
      <c r="QU276" s="114"/>
      <c r="QV276" s="114"/>
      <c r="QW276" s="114"/>
      <c r="QX276" s="114"/>
      <c r="QY276" s="114"/>
      <c r="QZ276" s="114"/>
      <c r="RA276" s="114"/>
      <c r="RB276" s="114"/>
      <c r="RC276" s="114"/>
      <c r="RD276" s="114"/>
      <c r="RE276" s="114"/>
      <c r="RF276" s="114"/>
      <c r="RG276" s="114"/>
      <c r="RH276" s="114"/>
      <c r="RI276" s="114"/>
      <c r="RJ276" s="114"/>
      <c r="RK276" s="114"/>
      <c r="RL276" s="114"/>
      <c r="RM276" s="114"/>
      <c r="RN276" s="114"/>
      <c r="RO276" s="114"/>
      <c r="RP276" s="114"/>
      <c r="RQ276" s="114"/>
      <c r="RR276" s="114"/>
      <c r="RS276" s="114"/>
      <c r="RT276" s="114"/>
      <c r="RU276" s="114"/>
      <c r="RV276" s="114"/>
      <c r="RW276" s="114"/>
      <c r="RX276" s="114"/>
      <c r="RY276" s="114"/>
      <c r="RZ276" s="114"/>
      <c r="SA276" s="114"/>
      <c r="SB276" s="114"/>
      <c r="SC276" s="114"/>
      <c r="SD276" s="114"/>
      <c r="SE276" s="114"/>
      <c r="SF276" s="114"/>
      <c r="SG276" s="114"/>
      <c r="SH276" s="114"/>
      <c r="SI276" s="114"/>
      <c r="SJ276" s="114"/>
      <c r="SK276" s="114"/>
      <c r="SL276" s="114"/>
      <c r="SM276" s="114"/>
      <c r="SN276" s="114"/>
      <c r="SO276" s="114"/>
      <c r="SP276" s="114"/>
      <c r="SQ276" s="114"/>
      <c r="SR276" s="114"/>
      <c r="SS276" s="114"/>
      <c r="ST276" s="114"/>
      <c r="SU276" s="114"/>
      <c r="SV276" s="114"/>
      <c r="SW276" s="114"/>
      <c r="SX276" s="114"/>
      <c r="SY276" s="114"/>
      <c r="SZ276" s="114"/>
      <c r="TA276" s="114"/>
      <c r="TB276" s="114"/>
      <c r="TC276" s="114"/>
      <c r="TD276" s="114"/>
      <c r="TE276" s="114"/>
      <c r="TF276" s="114"/>
      <c r="TG276" s="114"/>
      <c r="TH276" s="114"/>
      <c r="TI276" s="114"/>
      <c r="TJ276" s="114"/>
      <c r="TK276" s="114"/>
      <c r="TL276" s="114"/>
      <c r="TM276" s="114"/>
      <c r="TN276" s="114"/>
      <c r="TO276" s="114"/>
      <c r="TP276" s="114"/>
      <c r="TQ276" s="114"/>
      <c r="TR276" s="114"/>
      <c r="TS276" s="114"/>
      <c r="TT276" s="114"/>
      <c r="TU276" s="114"/>
      <c r="TV276" s="114"/>
      <c r="TW276" s="114"/>
      <c r="TX276" s="114"/>
      <c r="TY276" s="114"/>
      <c r="TZ276" s="114"/>
      <c r="UA276" s="114"/>
      <c r="UB276" s="114"/>
      <c r="UC276" s="114"/>
      <c r="UD276" s="114"/>
      <c r="UE276" s="114"/>
      <c r="UF276" s="114"/>
      <c r="UG276" s="114"/>
      <c r="UH276" s="114"/>
      <c r="UI276" s="114"/>
      <c r="UJ276" s="114"/>
      <c r="UK276" s="114"/>
      <c r="UL276" s="114"/>
      <c r="UM276" s="114"/>
      <c r="UN276" s="114"/>
      <c r="UO276" s="114"/>
      <c r="UP276" s="114"/>
      <c r="UQ276" s="114"/>
      <c r="UR276" s="114"/>
      <c r="US276" s="114"/>
      <c r="UT276" s="114"/>
      <c r="UU276" s="114"/>
      <c r="UV276" s="114"/>
      <c r="UW276" s="114"/>
      <c r="UX276" s="114"/>
      <c r="UY276" s="114"/>
      <c r="UZ276" s="114"/>
      <c r="VA276" s="114"/>
      <c r="VB276" s="114"/>
      <c r="VC276" s="114"/>
      <c r="VD276" s="114"/>
      <c r="VE276" s="114"/>
      <c r="VF276" s="114"/>
      <c r="VG276" s="114"/>
      <c r="VH276" s="114"/>
      <c r="VI276" s="114"/>
      <c r="VJ276" s="114"/>
      <c r="VK276" s="114"/>
      <c r="VL276" s="114"/>
      <c r="VM276" s="114"/>
      <c r="VN276" s="114"/>
      <c r="VO276" s="114"/>
      <c r="VP276" s="114"/>
      <c r="VQ276" s="114"/>
      <c r="VR276" s="114"/>
      <c r="VS276" s="114"/>
      <c r="VT276" s="114"/>
      <c r="VU276" s="114"/>
      <c r="VV276" s="114"/>
      <c r="VW276" s="114"/>
      <c r="VX276" s="114"/>
      <c r="VY276" s="114"/>
      <c r="VZ276" s="114"/>
      <c r="WA276" s="114"/>
      <c r="WB276" s="114"/>
      <c r="WC276" s="114"/>
      <c r="WD276" s="114"/>
      <c r="WE276" s="114"/>
      <c r="WF276" s="114"/>
      <c r="WG276" s="114"/>
      <c r="WH276" s="114"/>
      <c r="WI276" s="114"/>
      <c r="WJ276" s="114"/>
      <c r="WK276" s="114"/>
      <c r="WL276" s="114"/>
      <c r="WM276" s="114"/>
      <c r="WN276" s="114"/>
      <c r="WO276" s="114"/>
      <c r="WP276" s="114"/>
      <c r="WQ276" s="114"/>
      <c r="WR276" s="114"/>
      <c r="WS276" s="114"/>
      <c r="WT276" s="114"/>
      <c r="WU276" s="114"/>
      <c r="WV276" s="114"/>
      <c r="WW276" s="114"/>
      <c r="WX276" s="114"/>
      <c r="WY276" s="114"/>
      <c r="WZ276" s="114"/>
      <c r="XA276" s="114"/>
      <c r="XB276" s="114"/>
      <c r="XC276" s="114"/>
      <c r="XD276" s="114"/>
      <c r="XE276" s="114"/>
      <c r="XF276" s="114"/>
      <c r="XG276" s="114"/>
      <c r="XH276" s="114"/>
      <c r="XI276" s="114"/>
      <c r="XJ276" s="114"/>
      <c r="XK276" s="114"/>
      <c r="XL276" s="114"/>
      <c r="XM276" s="114"/>
      <c r="XN276" s="114"/>
      <c r="XO276" s="114"/>
      <c r="XP276" s="114"/>
      <c r="XQ276" s="114"/>
      <c r="XR276" s="114"/>
      <c r="XS276" s="114"/>
      <c r="XT276" s="114"/>
      <c r="XU276" s="114"/>
      <c r="XV276" s="114"/>
      <c r="XW276" s="114"/>
      <c r="XX276" s="114"/>
      <c r="XY276" s="114"/>
      <c r="XZ276" s="114"/>
      <c r="YA276" s="114"/>
      <c r="YB276" s="114"/>
      <c r="YC276" s="114"/>
      <c r="YD276" s="114"/>
      <c r="YE276" s="114"/>
      <c r="YF276" s="114"/>
      <c r="YG276" s="114"/>
      <c r="YH276" s="114"/>
      <c r="YI276" s="114"/>
      <c r="YJ276" s="114"/>
      <c r="YK276" s="114"/>
      <c r="YL276" s="114"/>
      <c r="YM276" s="114"/>
      <c r="YN276" s="114"/>
      <c r="YO276" s="114"/>
      <c r="YP276" s="114"/>
      <c r="YQ276" s="114"/>
      <c r="YR276" s="114"/>
      <c r="YS276" s="114"/>
      <c r="YT276" s="114"/>
      <c r="YU276" s="114"/>
      <c r="YV276" s="114"/>
      <c r="YW276" s="114"/>
      <c r="YX276" s="114"/>
      <c r="YY276" s="114"/>
      <c r="YZ276" s="114"/>
      <c r="ZA276" s="114"/>
      <c r="ZB276" s="114"/>
      <c r="ZC276" s="114"/>
      <c r="ZD276" s="114"/>
      <c r="ZE276" s="114"/>
      <c r="ZF276" s="114"/>
      <c r="ZG276" s="114"/>
      <c r="ZH276" s="114"/>
      <c r="ZI276" s="114"/>
      <c r="ZJ276" s="114"/>
      <c r="ZK276" s="114"/>
      <c r="ZL276" s="114"/>
      <c r="ZM276" s="114"/>
      <c r="ZN276" s="114"/>
      <c r="ZO276" s="114"/>
      <c r="ZP276" s="114"/>
      <c r="ZQ276" s="114"/>
      <c r="ZR276" s="114"/>
      <c r="ZS276" s="114"/>
      <c r="ZT276" s="114"/>
      <c r="ZU276" s="114"/>
      <c r="ZV276" s="114"/>
      <c r="ZW276" s="114"/>
      <c r="ZX276" s="114"/>
      <c r="ZY276" s="114"/>
      <c r="ZZ276" s="114"/>
      <c r="AAA276" s="114"/>
      <c r="AAB276" s="114"/>
      <c r="AAC276" s="114"/>
      <c r="AAD276" s="114"/>
      <c r="AAE276" s="114"/>
      <c r="AAF276" s="114"/>
      <c r="AAG276" s="114"/>
      <c r="AAH276" s="114"/>
      <c r="AAI276" s="114"/>
      <c r="AAJ276" s="114"/>
      <c r="AAK276" s="114"/>
      <c r="AAL276" s="114"/>
      <c r="AAM276" s="114"/>
      <c r="AAN276" s="114"/>
      <c r="AAO276" s="114"/>
      <c r="AAP276" s="114"/>
      <c r="AAQ276" s="114"/>
      <c r="AAR276" s="114"/>
      <c r="AAS276" s="114"/>
      <c r="AAT276" s="114"/>
      <c r="AAU276" s="114"/>
      <c r="AAV276" s="114"/>
      <c r="AAW276" s="114"/>
      <c r="AAX276" s="114"/>
      <c r="AAY276" s="114"/>
      <c r="AAZ276" s="114"/>
      <c r="ABA276" s="114"/>
      <c r="ABB276" s="114"/>
      <c r="ABC276" s="114"/>
      <c r="ABD276" s="114"/>
      <c r="ABE276" s="114"/>
      <c r="ABF276" s="114"/>
      <c r="ABG276" s="114"/>
      <c r="ABH276" s="114"/>
      <c r="ABI276" s="114"/>
      <c r="ABJ276" s="114"/>
      <c r="ABK276" s="114"/>
      <c r="ABL276" s="114"/>
      <c r="ABM276" s="114"/>
      <c r="ABN276" s="114"/>
      <c r="ABO276" s="114"/>
      <c r="ABP276" s="114"/>
      <c r="ABQ276" s="114"/>
      <c r="ABR276" s="114"/>
      <c r="ABS276" s="114"/>
      <c r="ABT276" s="114"/>
      <c r="ABU276" s="114"/>
      <c r="ABV276" s="114"/>
      <c r="ABW276" s="114"/>
      <c r="ABX276" s="114"/>
      <c r="ABY276" s="114"/>
      <c r="ABZ276" s="114"/>
      <c r="ACA276" s="114"/>
      <c r="ACB276" s="114"/>
      <c r="ACC276" s="114"/>
      <c r="ACD276" s="114"/>
      <c r="ACE276" s="114"/>
      <c r="ACF276" s="114"/>
      <c r="ACG276" s="114"/>
      <c r="ACH276" s="114"/>
      <c r="ACI276" s="114"/>
      <c r="ACJ276" s="114"/>
      <c r="ACK276" s="114"/>
      <c r="ACL276" s="114"/>
      <c r="ACM276" s="114"/>
      <c r="ACN276" s="114"/>
      <c r="ACO276" s="114"/>
      <c r="ACP276" s="114"/>
      <c r="ACQ276" s="114"/>
      <c r="ACR276" s="114"/>
      <c r="ACS276" s="114"/>
      <c r="ACT276" s="114"/>
      <c r="ACU276" s="114"/>
      <c r="ACV276" s="114"/>
      <c r="ACW276" s="114"/>
      <c r="ACX276" s="114"/>
      <c r="ACY276" s="114"/>
      <c r="ACZ276" s="114"/>
      <c r="ADA276" s="114"/>
    </row>
    <row r="277" spans="1:781" s="1" customFormat="1" ht="36" x14ac:dyDescent="0.3">
      <c r="A277" s="40">
        <v>3</v>
      </c>
      <c r="B277" s="91" t="s">
        <v>810</v>
      </c>
      <c r="C277" s="92" t="s">
        <v>666</v>
      </c>
      <c r="D277" s="93" t="s">
        <v>426</v>
      </c>
      <c r="E277" s="93" t="s">
        <v>356</v>
      </c>
      <c r="F277" s="93">
        <v>11</v>
      </c>
      <c r="G277" s="48"/>
      <c r="H277" s="93">
        <v>1</v>
      </c>
      <c r="I277" s="93" t="s">
        <v>41</v>
      </c>
      <c r="J277" s="93" t="s">
        <v>42</v>
      </c>
      <c r="K277" s="94">
        <v>1977</v>
      </c>
      <c r="L277" s="62">
        <v>28184</v>
      </c>
      <c r="M277" s="95"/>
      <c r="N277" s="96"/>
      <c r="O277" s="96"/>
      <c r="P277" s="52" t="s">
        <v>593</v>
      </c>
      <c r="Q277" s="73" t="s">
        <v>811</v>
      </c>
      <c r="R277" s="31"/>
      <c r="S277" s="32" t="str">
        <f t="shared" si="61"/>
        <v>Pb</v>
      </c>
      <c r="T277" s="33"/>
      <c r="U277" s="33"/>
      <c r="V277" s="33"/>
      <c r="W277" s="33"/>
      <c r="X277" s="33"/>
      <c r="Y277" s="33"/>
      <c r="Z277" s="33"/>
      <c r="AB277" s="34">
        <f t="shared" si="62"/>
        <v>0</v>
      </c>
      <c r="AC277" s="34">
        <f t="shared" si="63"/>
        <v>0</v>
      </c>
      <c r="AD277" s="34">
        <f t="shared" si="64"/>
        <v>0</v>
      </c>
      <c r="AE277" s="34">
        <f t="shared" si="65"/>
        <v>0</v>
      </c>
      <c r="AF277" s="35"/>
      <c r="AG277" s="35">
        <f t="shared" si="66"/>
        <v>0</v>
      </c>
      <c r="AH277" s="35">
        <f t="shared" si="67"/>
        <v>0</v>
      </c>
      <c r="AI277" s="35">
        <f t="shared" si="68"/>
        <v>0</v>
      </c>
    </row>
    <row r="278" spans="1:781" s="1" customFormat="1" ht="15.6" x14ac:dyDescent="0.3">
      <c r="A278" s="40">
        <v>3</v>
      </c>
      <c r="B278" s="91" t="s">
        <v>812</v>
      </c>
      <c r="C278" s="92" t="s">
        <v>235</v>
      </c>
      <c r="D278" s="93" t="s">
        <v>204</v>
      </c>
      <c r="E278" s="93" t="s">
        <v>222</v>
      </c>
      <c r="F278" s="93">
        <v>21</v>
      </c>
      <c r="G278" s="48"/>
      <c r="H278" s="93">
        <v>1</v>
      </c>
      <c r="I278" s="93" t="s">
        <v>41</v>
      </c>
      <c r="J278" s="93" t="s">
        <v>47</v>
      </c>
      <c r="K278" s="94">
        <v>1977</v>
      </c>
      <c r="L278" s="62">
        <v>28157</v>
      </c>
      <c r="M278" s="95">
        <v>30000</v>
      </c>
      <c r="N278" s="96"/>
      <c r="O278" s="96"/>
      <c r="P278" s="52" t="s">
        <v>521</v>
      </c>
      <c r="Q278" s="73" t="s">
        <v>813</v>
      </c>
      <c r="R278" s="31" t="s">
        <v>814</v>
      </c>
      <c r="S278" s="32" t="str">
        <f t="shared" si="61"/>
        <v>U</v>
      </c>
      <c r="T278" s="33"/>
      <c r="U278" s="33"/>
      <c r="V278" s="33"/>
      <c r="W278" s="33"/>
      <c r="X278" s="33">
        <v>1958</v>
      </c>
      <c r="Y278" s="33"/>
      <c r="Z278" s="33" t="s">
        <v>235</v>
      </c>
      <c r="AB278" s="34">
        <f t="shared" si="62"/>
        <v>1.5817337172376815E-2</v>
      </c>
      <c r="AC278" s="34">
        <f t="shared" si="63"/>
        <v>0</v>
      </c>
      <c r="AD278" s="34">
        <f t="shared" si="64"/>
        <v>0</v>
      </c>
      <c r="AE278" s="34">
        <f t="shared" si="65"/>
        <v>1.5817337172376815E-2</v>
      </c>
      <c r="AF278" s="35"/>
      <c r="AG278" s="35">
        <f t="shared" si="66"/>
        <v>0</v>
      </c>
      <c r="AH278" s="35">
        <f t="shared" si="67"/>
        <v>0</v>
      </c>
      <c r="AI278" s="35">
        <f t="shared" si="68"/>
        <v>1.5817337172376815E-2</v>
      </c>
    </row>
    <row r="279" spans="1:781" s="1" customFormat="1" ht="34.799999999999997" customHeight="1" x14ac:dyDescent="0.3">
      <c r="A279" s="40">
        <v>3</v>
      </c>
      <c r="B279" s="91" t="s">
        <v>815</v>
      </c>
      <c r="C279" s="92" t="s">
        <v>235</v>
      </c>
      <c r="D279" s="93"/>
      <c r="E279" s="93"/>
      <c r="F279" s="93"/>
      <c r="G279" s="48"/>
      <c r="H279" s="93">
        <v>1</v>
      </c>
      <c r="I279" s="93" t="s">
        <v>41</v>
      </c>
      <c r="J279" s="93" t="s">
        <v>72</v>
      </c>
      <c r="K279" s="94">
        <v>1977</v>
      </c>
      <c r="L279" s="111">
        <v>1977</v>
      </c>
      <c r="M279" s="95">
        <v>8700</v>
      </c>
      <c r="N279" s="96"/>
      <c r="O279" s="96"/>
      <c r="P279" s="52" t="s">
        <v>593</v>
      </c>
      <c r="Q279" s="53" t="s">
        <v>816</v>
      </c>
      <c r="R279" s="97" t="s">
        <v>424</v>
      </c>
      <c r="S279" s="32" t="str">
        <f t="shared" si="61"/>
        <v>U</v>
      </c>
      <c r="T279" s="33"/>
      <c r="U279" s="33"/>
      <c r="V279" s="33"/>
      <c r="W279" s="33"/>
      <c r="X279" s="33"/>
      <c r="Y279" s="33"/>
      <c r="Z279" s="33"/>
      <c r="AB279" s="34">
        <f t="shared" si="62"/>
        <v>4.5870277799892759E-3</v>
      </c>
      <c r="AC279" s="34">
        <f t="shared" si="63"/>
        <v>0</v>
      </c>
      <c r="AD279" s="34">
        <f t="shared" si="64"/>
        <v>0</v>
      </c>
      <c r="AE279" s="34">
        <f t="shared" si="65"/>
        <v>4.5870277799892759E-3</v>
      </c>
      <c r="AF279" s="35"/>
      <c r="AG279" s="35">
        <f t="shared" si="66"/>
        <v>0</v>
      </c>
      <c r="AH279" s="35">
        <f t="shared" si="67"/>
        <v>0</v>
      </c>
      <c r="AI279" s="35">
        <f t="shared" si="68"/>
        <v>4.5870277799892759E-3</v>
      </c>
    </row>
    <row r="280" spans="1:781" s="1" customFormat="1" ht="36" x14ac:dyDescent="0.3">
      <c r="A280" s="40">
        <v>3</v>
      </c>
      <c r="B280" s="91" t="s">
        <v>817</v>
      </c>
      <c r="C280" s="92" t="s">
        <v>818</v>
      </c>
      <c r="D280" s="93" t="s">
        <v>204</v>
      </c>
      <c r="E280" s="93" t="s">
        <v>222</v>
      </c>
      <c r="F280" s="93">
        <v>9</v>
      </c>
      <c r="G280" s="48"/>
      <c r="H280" s="93">
        <v>1</v>
      </c>
      <c r="I280" s="93" t="s">
        <v>41</v>
      </c>
      <c r="J280" s="93" t="s">
        <v>72</v>
      </c>
      <c r="K280" s="94">
        <v>1977</v>
      </c>
      <c r="L280" s="111">
        <v>1977</v>
      </c>
      <c r="M280" s="95"/>
      <c r="N280" s="96"/>
      <c r="O280" s="96"/>
      <c r="P280" s="52" t="s">
        <v>593</v>
      </c>
      <c r="Q280" s="73" t="s">
        <v>819</v>
      </c>
      <c r="R280" s="31"/>
      <c r="S280" s="32" t="str">
        <f t="shared" si="61"/>
        <v>REE</v>
      </c>
      <c r="T280" s="33"/>
      <c r="U280" s="33"/>
      <c r="V280" s="33"/>
      <c r="W280" s="33"/>
      <c r="X280" s="33"/>
      <c r="Y280" s="33"/>
      <c r="Z280" s="33"/>
      <c r="AB280" s="34">
        <f t="shared" si="62"/>
        <v>0</v>
      </c>
      <c r="AC280" s="34">
        <f t="shared" si="63"/>
        <v>0</v>
      </c>
      <c r="AD280" s="34">
        <f t="shared" si="64"/>
        <v>0</v>
      </c>
      <c r="AE280" s="34">
        <f t="shared" si="65"/>
        <v>0</v>
      </c>
      <c r="AF280" s="35"/>
      <c r="AG280" s="35">
        <f t="shared" si="66"/>
        <v>0</v>
      </c>
      <c r="AH280" s="35">
        <f t="shared" si="67"/>
        <v>0</v>
      </c>
      <c r="AI280" s="35">
        <f t="shared" si="68"/>
        <v>0</v>
      </c>
    </row>
    <row r="281" spans="1:781" s="1" customFormat="1" ht="36" x14ac:dyDescent="0.3">
      <c r="A281" s="40">
        <v>3</v>
      </c>
      <c r="B281" s="91" t="s">
        <v>820</v>
      </c>
      <c r="C281" s="92" t="s">
        <v>436</v>
      </c>
      <c r="D281" s="93" t="s">
        <v>101</v>
      </c>
      <c r="E281" s="93" t="s">
        <v>356</v>
      </c>
      <c r="F281" s="93">
        <v>6</v>
      </c>
      <c r="G281" s="48"/>
      <c r="H281" s="93">
        <v>3</v>
      </c>
      <c r="I281" s="93" t="s">
        <v>41</v>
      </c>
      <c r="J281" s="93" t="s">
        <v>133</v>
      </c>
      <c r="K281" s="94">
        <v>1977</v>
      </c>
      <c r="L281" s="111">
        <v>1977</v>
      </c>
      <c r="M281" s="95"/>
      <c r="N281" s="96"/>
      <c r="O281" s="96"/>
      <c r="P281" s="52" t="s">
        <v>593</v>
      </c>
      <c r="Q281" s="73" t="s">
        <v>821</v>
      </c>
      <c r="R281" s="97" t="s">
        <v>424</v>
      </c>
      <c r="S281" s="32" t="str">
        <f t="shared" si="61"/>
        <v>Limestone</v>
      </c>
      <c r="T281" s="33"/>
      <c r="U281" s="33"/>
      <c r="V281" s="33"/>
      <c r="W281" s="33"/>
      <c r="X281" s="33"/>
      <c r="Y281" s="33"/>
      <c r="Z281" s="33"/>
      <c r="AB281" s="34">
        <f t="shared" si="62"/>
        <v>0</v>
      </c>
      <c r="AC281" s="34">
        <f t="shared" si="63"/>
        <v>0</v>
      </c>
      <c r="AD281" s="34">
        <f t="shared" si="64"/>
        <v>0</v>
      </c>
      <c r="AE281" s="34">
        <f t="shared" si="65"/>
        <v>0</v>
      </c>
      <c r="AF281" s="35"/>
      <c r="AG281" s="35">
        <f t="shared" si="66"/>
        <v>0</v>
      </c>
      <c r="AH281" s="35">
        <f t="shared" si="67"/>
        <v>0</v>
      </c>
      <c r="AI281" s="35">
        <f t="shared" si="68"/>
        <v>0</v>
      </c>
    </row>
    <row r="282" spans="1:781" s="1" customFormat="1" ht="24" x14ac:dyDescent="0.3">
      <c r="A282" s="40">
        <v>3</v>
      </c>
      <c r="B282" s="91" t="s">
        <v>822</v>
      </c>
      <c r="C282" s="92" t="s">
        <v>235</v>
      </c>
      <c r="D282" s="93" t="s">
        <v>426</v>
      </c>
      <c r="E282" s="93" t="s">
        <v>356</v>
      </c>
      <c r="F282" s="93">
        <v>9</v>
      </c>
      <c r="G282" s="48"/>
      <c r="H282" s="93">
        <v>1</v>
      </c>
      <c r="I282" s="93" t="s">
        <v>41</v>
      </c>
      <c r="J282" s="93" t="s">
        <v>133</v>
      </c>
      <c r="K282" s="94">
        <v>1976</v>
      </c>
      <c r="L282" s="57">
        <v>27851</v>
      </c>
      <c r="M282" s="95"/>
      <c r="N282" s="96"/>
      <c r="O282" s="96"/>
      <c r="P282" s="52" t="s">
        <v>593</v>
      </c>
      <c r="Q282" s="73" t="s">
        <v>823</v>
      </c>
      <c r="R282" s="31"/>
      <c r="S282" s="32" t="str">
        <f t="shared" si="61"/>
        <v>U</v>
      </c>
      <c r="T282" s="33"/>
      <c r="U282" s="33"/>
      <c r="V282" s="33"/>
      <c r="W282" s="33"/>
      <c r="X282" s="33"/>
      <c r="Y282" s="33"/>
      <c r="Z282" s="33"/>
      <c r="AB282" s="34">
        <f t="shared" si="62"/>
        <v>0</v>
      </c>
      <c r="AC282" s="34">
        <f t="shared" si="63"/>
        <v>0</v>
      </c>
      <c r="AD282" s="34">
        <f t="shared" si="64"/>
        <v>0</v>
      </c>
      <c r="AE282" s="34">
        <f t="shared" si="65"/>
        <v>0</v>
      </c>
      <c r="AF282" s="35"/>
      <c r="AG282" s="35">
        <f t="shared" si="66"/>
        <v>0</v>
      </c>
      <c r="AH282" s="35">
        <f t="shared" si="67"/>
        <v>0</v>
      </c>
      <c r="AI282" s="35">
        <f t="shared" si="68"/>
        <v>0</v>
      </c>
    </row>
    <row r="283" spans="1:781" s="1" customFormat="1" ht="24" x14ac:dyDescent="0.3">
      <c r="A283" s="42">
        <v>2</v>
      </c>
      <c r="B283" s="91" t="s">
        <v>824</v>
      </c>
      <c r="C283" s="92" t="s">
        <v>61</v>
      </c>
      <c r="D283" s="93" t="s">
        <v>204</v>
      </c>
      <c r="E283" s="93" t="s">
        <v>222</v>
      </c>
      <c r="F283" s="93">
        <v>25</v>
      </c>
      <c r="G283" s="48">
        <v>1000000</v>
      </c>
      <c r="H283" s="93">
        <v>1</v>
      </c>
      <c r="I283" s="93" t="s">
        <v>41</v>
      </c>
      <c r="J283" s="93" t="s">
        <v>72</v>
      </c>
      <c r="K283" s="94">
        <v>1976</v>
      </c>
      <c r="L283" s="62">
        <v>27820</v>
      </c>
      <c r="M283" s="95">
        <v>300000</v>
      </c>
      <c r="N283" s="96"/>
      <c r="O283" s="96"/>
      <c r="P283" s="52" t="s">
        <v>521</v>
      </c>
      <c r="Q283" s="73" t="s">
        <v>825</v>
      </c>
      <c r="R283" s="31"/>
      <c r="S283" s="32" t="str">
        <f t="shared" si="61"/>
        <v>Pb Zn</v>
      </c>
      <c r="T283" s="33"/>
      <c r="U283" s="33"/>
      <c r="V283" s="33"/>
      <c r="W283" s="33"/>
      <c r="X283" s="33"/>
      <c r="Y283" s="33"/>
      <c r="Z283" s="33"/>
      <c r="AB283" s="34">
        <f t="shared" si="62"/>
        <v>0.15817337172376814</v>
      </c>
      <c r="AC283" s="34">
        <f t="shared" si="63"/>
        <v>0</v>
      </c>
      <c r="AD283" s="34">
        <f t="shared" si="64"/>
        <v>0</v>
      </c>
      <c r="AE283" s="34">
        <f t="shared" si="65"/>
        <v>0.15817337172376814</v>
      </c>
      <c r="AF283" s="35"/>
      <c r="AG283" s="35">
        <f t="shared" si="66"/>
        <v>0</v>
      </c>
      <c r="AH283" s="35">
        <f t="shared" si="67"/>
        <v>0.15817337172376814</v>
      </c>
      <c r="AI283" s="35">
        <f t="shared" si="68"/>
        <v>0</v>
      </c>
    </row>
    <row r="284" spans="1:781" s="1" customFormat="1" ht="36" x14ac:dyDescent="0.3">
      <c r="A284" s="40">
        <v>3</v>
      </c>
      <c r="B284" s="91" t="s">
        <v>826</v>
      </c>
      <c r="C284" s="92" t="s">
        <v>147</v>
      </c>
      <c r="D284" s="93" t="s">
        <v>204</v>
      </c>
      <c r="E284" s="93"/>
      <c r="F284" s="93">
        <v>37</v>
      </c>
      <c r="G284" s="48"/>
      <c r="H284" s="93">
        <v>1</v>
      </c>
      <c r="I284" s="93" t="s">
        <v>41</v>
      </c>
      <c r="J284" s="93" t="s">
        <v>386</v>
      </c>
      <c r="K284" s="94">
        <v>1976</v>
      </c>
      <c r="L284" s="111">
        <v>1976</v>
      </c>
      <c r="M284" s="95"/>
      <c r="N284" s="96"/>
      <c r="O284" s="96"/>
      <c r="P284" s="52" t="s">
        <v>593</v>
      </c>
      <c r="Q284" s="73" t="s">
        <v>827</v>
      </c>
      <c r="R284" s="31"/>
      <c r="S284" s="32" t="str">
        <f t="shared" si="61"/>
        <v>Fe</v>
      </c>
      <c r="T284" s="33"/>
      <c r="U284" s="33"/>
      <c r="V284" s="33"/>
      <c r="W284" s="33"/>
      <c r="X284" s="33"/>
      <c r="Y284" s="33"/>
      <c r="Z284" s="33"/>
      <c r="AB284" s="34">
        <f t="shared" si="62"/>
        <v>0</v>
      </c>
      <c r="AC284" s="34">
        <f t="shared" si="63"/>
        <v>0</v>
      </c>
      <c r="AD284" s="34">
        <f t="shared" si="64"/>
        <v>0</v>
      </c>
      <c r="AE284" s="34">
        <f t="shared" si="65"/>
        <v>0</v>
      </c>
      <c r="AF284" s="35"/>
      <c r="AG284" s="35">
        <f t="shared" si="66"/>
        <v>0</v>
      </c>
      <c r="AH284" s="35">
        <f t="shared" si="67"/>
        <v>0</v>
      </c>
      <c r="AI284" s="35">
        <f t="shared" si="68"/>
        <v>0</v>
      </c>
    </row>
    <row r="285" spans="1:781" s="1" customFormat="1" ht="24" x14ac:dyDescent="0.3">
      <c r="A285" s="40">
        <v>3</v>
      </c>
      <c r="B285" s="91" t="s">
        <v>828</v>
      </c>
      <c r="C285" s="92" t="s">
        <v>265</v>
      </c>
      <c r="D285" s="93" t="s">
        <v>123</v>
      </c>
      <c r="E285" s="93" t="s">
        <v>356</v>
      </c>
      <c r="F285" s="93">
        <v>34</v>
      </c>
      <c r="G285" s="48"/>
      <c r="H285" s="93">
        <v>1</v>
      </c>
      <c r="I285" s="93" t="s">
        <v>71</v>
      </c>
      <c r="J285" s="93" t="s">
        <v>72</v>
      </c>
      <c r="K285" s="94">
        <v>1976</v>
      </c>
      <c r="L285" s="111">
        <v>1976</v>
      </c>
      <c r="M285" s="95"/>
      <c r="N285" s="96"/>
      <c r="O285" s="96"/>
      <c r="P285" s="52" t="s">
        <v>593</v>
      </c>
      <c r="Q285" s="73" t="s">
        <v>829</v>
      </c>
      <c r="R285" s="97" t="s">
        <v>424</v>
      </c>
      <c r="S285" s="32" t="str">
        <f t="shared" si="61"/>
        <v>P</v>
      </c>
      <c r="T285" s="33"/>
      <c r="U285" s="33"/>
      <c r="V285" s="33"/>
      <c r="W285" s="33"/>
      <c r="X285" s="33"/>
      <c r="Y285" s="33"/>
      <c r="Z285" s="33"/>
      <c r="AB285" s="34">
        <f t="shared" si="62"/>
        <v>0</v>
      </c>
      <c r="AC285" s="34">
        <f t="shared" si="63"/>
        <v>0</v>
      </c>
      <c r="AD285" s="34">
        <f t="shared" si="64"/>
        <v>0</v>
      </c>
      <c r="AE285" s="34">
        <f t="shared" si="65"/>
        <v>0</v>
      </c>
      <c r="AF285" s="35"/>
      <c r="AG285" s="35">
        <f t="shared" si="66"/>
        <v>0</v>
      </c>
      <c r="AH285" s="35">
        <f t="shared" si="67"/>
        <v>0</v>
      </c>
      <c r="AI285" s="35">
        <f t="shared" si="68"/>
        <v>0</v>
      </c>
    </row>
    <row r="286" spans="1:781" s="1" customFormat="1" ht="36" x14ac:dyDescent="0.3">
      <c r="A286" s="40">
        <v>3</v>
      </c>
      <c r="B286" s="91" t="s">
        <v>830</v>
      </c>
      <c r="C286" s="92" t="s">
        <v>831</v>
      </c>
      <c r="D286" s="93" t="s">
        <v>101</v>
      </c>
      <c r="E286" s="93" t="s">
        <v>356</v>
      </c>
      <c r="F286" s="93">
        <v>21</v>
      </c>
      <c r="G286" s="48"/>
      <c r="H286" s="93">
        <v>1</v>
      </c>
      <c r="I286" s="93" t="s">
        <v>41</v>
      </c>
      <c r="J286" s="93" t="s">
        <v>72</v>
      </c>
      <c r="K286" s="94">
        <v>1975</v>
      </c>
      <c r="L286" s="57">
        <v>27638</v>
      </c>
      <c r="M286" s="95"/>
      <c r="N286" s="96"/>
      <c r="O286" s="96"/>
      <c r="P286" s="52" t="s">
        <v>593</v>
      </c>
      <c r="Q286" s="73" t="s">
        <v>832</v>
      </c>
      <c r="R286" s="31"/>
      <c r="S286" s="32" t="str">
        <f t="shared" si="61"/>
        <v>Barite</v>
      </c>
      <c r="T286" s="33"/>
      <c r="U286" s="33"/>
      <c r="V286" s="33"/>
      <c r="W286" s="33"/>
      <c r="X286" s="33"/>
      <c r="Y286" s="33"/>
      <c r="Z286" s="33"/>
      <c r="AB286" s="34">
        <f t="shared" si="62"/>
        <v>0</v>
      </c>
      <c r="AC286" s="34">
        <f t="shared" si="63"/>
        <v>0</v>
      </c>
      <c r="AD286" s="34">
        <f t="shared" si="64"/>
        <v>0</v>
      </c>
      <c r="AE286" s="34">
        <f t="shared" si="65"/>
        <v>0</v>
      </c>
      <c r="AF286" s="35"/>
      <c r="AG286" s="35">
        <f t="shared" si="66"/>
        <v>0</v>
      </c>
      <c r="AH286" s="35">
        <f t="shared" si="67"/>
        <v>0</v>
      </c>
      <c r="AI286" s="35">
        <f t="shared" si="68"/>
        <v>0</v>
      </c>
    </row>
    <row r="287" spans="1:781" s="1" customFormat="1" ht="24" x14ac:dyDescent="0.3">
      <c r="A287" s="42">
        <v>2</v>
      </c>
      <c r="B287" s="91" t="s">
        <v>833</v>
      </c>
      <c r="C287" s="92" t="s">
        <v>57</v>
      </c>
      <c r="D287" s="93"/>
      <c r="E287" s="93"/>
      <c r="F287" s="93"/>
      <c r="G287" s="48"/>
      <c r="H287" s="93">
        <v>1</v>
      </c>
      <c r="I287" s="93" t="s">
        <v>41</v>
      </c>
      <c r="J287" s="93" t="s">
        <v>235</v>
      </c>
      <c r="K287" s="94">
        <v>1975</v>
      </c>
      <c r="L287" s="57">
        <v>27546</v>
      </c>
      <c r="M287" s="95">
        <v>72500</v>
      </c>
      <c r="N287" s="96"/>
      <c r="O287" s="96"/>
      <c r="P287" s="52" t="s">
        <v>112</v>
      </c>
      <c r="Q287" s="73" t="s">
        <v>834</v>
      </c>
      <c r="R287" s="31"/>
      <c r="S287" s="32" t="str">
        <f t="shared" si="61"/>
        <v>Au Ag</v>
      </c>
      <c r="T287" s="33"/>
      <c r="U287" s="33"/>
      <c r="V287" s="33"/>
      <c r="W287" s="33"/>
      <c r="X287" s="33"/>
      <c r="Y287" s="33"/>
      <c r="Z287" s="33"/>
      <c r="AB287" s="34">
        <f t="shared" si="62"/>
        <v>3.8225231499910632E-2</v>
      </c>
      <c r="AC287" s="34">
        <f t="shared" si="63"/>
        <v>0</v>
      </c>
      <c r="AD287" s="34">
        <f t="shared" si="64"/>
        <v>0</v>
      </c>
      <c r="AE287" s="34">
        <f t="shared" si="65"/>
        <v>3.8225231499910632E-2</v>
      </c>
      <c r="AF287" s="35"/>
      <c r="AG287" s="35">
        <f t="shared" si="66"/>
        <v>0</v>
      </c>
      <c r="AH287" s="35">
        <f t="shared" si="67"/>
        <v>3.8225231499910632E-2</v>
      </c>
      <c r="AI287" s="35">
        <f t="shared" si="68"/>
        <v>0</v>
      </c>
    </row>
    <row r="288" spans="1:781" s="1" customFormat="1" ht="40.799999999999997" customHeight="1" x14ac:dyDescent="0.3">
      <c r="A288" s="42">
        <v>2</v>
      </c>
      <c r="B288" s="91" t="s">
        <v>835</v>
      </c>
      <c r="C288" s="92" t="s">
        <v>61</v>
      </c>
      <c r="D288" s="93" t="s">
        <v>204</v>
      </c>
      <c r="E288" s="93" t="s">
        <v>222</v>
      </c>
      <c r="F288" s="93">
        <v>40</v>
      </c>
      <c r="G288" s="48">
        <v>3000000</v>
      </c>
      <c r="H288" s="93">
        <v>1</v>
      </c>
      <c r="I288" s="93" t="s">
        <v>41</v>
      </c>
      <c r="J288" s="93" t="s">
        <v>47</v>
      </c>
      <c r="K288" s="94">
        <v>1975</v>
      </c>
      <c r="L288" s="57">
        <v>27485</v>
      </c>
      <c r="M288" s="95">
        <v>250000</v>
      </c>
      <c r="N288" s="96">
        <v>20</v>
      </c>
      <c r="O288" s="96"/>
      <c r="P288" s="52" t="s">
        <v>593</v>
      </c>
      <c r="Q288" s="73" t="s">
        <v>836</v>
      </c>
      <c r="R288" s="31"/>
      <c r="S288" s="32" t="str">
        <f t="shared" si="61"/>
        <v>Pb Zn</v>
      </c>
      <c r="T288" s="33"/>
      <c r="U288" s="33"/>
      <c r="V288" s="33"/>
      <c r="W288" s="33"/>
      <c r="X288" s="33"/>
      <c r="Y288" s="33"/>
      <c r="Z288" s="33"/>
      <c r="AB288" s="34">
        <f t="shared" si="62"/>
        <v>0.1318111431031401</v>
      </c>
      <c r="AC288" s="34">
        <f t="shared" si="63"/>
        <v>0.51282051282051277</v>
      </c>
      <c r="AD288" s="34">
        <f t="shared" si="64"/>
        <v>0</v>
      </c>
      <c r="AE288" s="34">
        <f t="shared" si="65"/>
        <v>0.6446316559236529</v>
      </c>
      <c r="AF288" s="35"/>
      <c r="AG288" s="35">
        <f t="shared" si="66"/>
        <v>0</v>
      </c>
      <c r="AH288" s="35">
        <f t="shared" si="67"/>
        <v>0.6446316559236529</v>
      </c>
      <c r="AI288" s="35">
        <f t="shared" si="68"/>
        <v>0</v>
      </c>
    </row>
    <row r="289" spans="1:35" s="1" customFormat="1" ht="24" x14ac:dyDescent="0.3">
      <c r="A289" s="40">
        <v>3</v>
      </c>
      <c r="B289" s="91" t="s">
        <v>837</v>
      </c>
      <c r="C289" s="92" t="s">
        <v>242</v>
      </c>
      <c r="D289" s="93"/>
      <c r="E289" s="93"/>
      <c r="F289" s="93">
        <v>10</v>
      </c>
      <c r="G289" s="48"/>
      <c r="H289" s="93">
        <v>1</v>
      </c>
      <c r="I289" s="93" t="s">
        <v>41</v>
      </c>
      <c r="J289" s="93" t="s">
        <v>47</v>
      </c>
      <c r="K289" s="94">
        <v>1975</v>
      </c>
      <c r="L289" s="57">
        <v>27426</v>
      </c>
      <c r="M289" s="95"/>
      <c r="N289" s="96"/>
      <c r="O289" s="96"/>
      <c r="P289" s="52" t="s">
        <v>593</v>
      </c>
      <c r="Q289" s="73" t="s">
        <v>838</v>
      </c>
      <c r="R289" s="31" t="s">
        <v>839</v>
      </c>
      <c r="S289" s="32" t="str">
        <f t="shared" si="61"/>
        <v>Cu Au</v>
      </c>
      <c r="T289" s="33">
        <v>127</v>
      </c>
      <c r="U289" s="33">
        <v>2.42</v>
      </c>
      <c r="V289" s="33">
        <v>1.1200000000000001</v>
      </c>
      <c r="W289" s="33">
        <v>3.3183447694868353</v>
      </c>
      <c r="X289" s="33">
        <v>1979</v>
      </c>
      <c r="Y289" s="33"/>
      <c r="Z289" s="33" t="s">
        <v>320</v>
      </c>
      <c r="AB289" s="34">
        <f t="shared" si="62"/>
        <v>0</v>
      </c>
      <c r="AC289" s="34">
        <f t="shared" si="63"/>
        <v>0</v>
      </c>
      <c r="AD289" s="34">
        <f t="shared" si="64"/>
        <v>0</v>
      </c>
      <c r="AE289" s="34">
        <f t="shared" si="65"/>
        <v>0</v>
      </c>
      <c r="AF289" s="35"/>
      <c r="AG289" s="35">
        <f t="shared" si="66"/>
        <v>0</v>
      </c>
      <c r="AH289" s="35">
        <f t="shared" si="67"/>
        <v>0</v>
      </c>
      <c r="AI289" s="35">
        <f t="shared" si="68"/>
        <v>0</v>
      </c>
    </row>
    <row r="290" spans="1:35" s="1" customFormat="1" ht="36" x14ac:dyDescent="0.3">
      <c r="A290" s="42">
        <v>2</v>
      </c>
      <c r="B290" s="91" t="s">
        <v>840</v>
      </c>
      <c r="C290" s="92" t="s">
        <v>61</v>
      </c>
      <c r="D290" s="93" t="s">
        <v>204</v>
      </c>
      <c r="E290" s="93" t="s">
        <v>222</v>
      </c>
      <c r="F290" s="93">
        <v>18</v>
      </c>
      <c r="G290" s="48">
        <v>750000</v>
      </c>
      <c r="H290" s="93">
        <v>1</v>
      </c>
      <c r="I290" s="93" t="s">
        <v>71</v>
      </c>
      <c r="J290" s="93" t="s">
        <v>42</v>
      </c>
      <c r="K290" s="94">
        <v>1975</v>
      </c>
      <c r="L290" s="111">
        <v>1975</v>
      </c>
      <c r="M290" s="95">
        <v>150000</v>
      </c>
      <c r="N290" s="96">
        <v>24</v>
      </c>
      <c r="O290" s="96"/>
      <c r="P290" s="52" t="s">
        <v>593</v>
      </c>
      <c r="Q290" s="73" t="s">
        <v>841</v>
      </c>
      <c r="R290" s="31" t="s">
        <v>418</v>
      </c>
      <c r="S290" s="32" t="str">
        <f t="shared" si="61"/>
        <v>Pb Zn</v>
      </c>
      <c r="T290" s="33"/>
      <c r="U290" s="33"/>
      <c r="V290" s="33"/>
      <c r="W290" s="33"/>
      <c r="X290" s="33"/>
      <c r="Y290" s="33"/>
      <c r="Z290" s="33" t="s">
        <v>842</v>
      </c>
      <c r="AB290" s="34">
        <f t="shared" si="62"/>
        <v>7.9086685861884068E-2</v>
      </c>
      <c r="AC290" s="34">
        <f t="shared" si="63"/>
        <v>0.61538461538461542</v>
      </c>
      <c r="AD290" s="34">
        <f t="shared" si="64"/>
        <v>0</v>
      </c>
      <c r="AE290" s="34">
        <f t="shared" si="65"/>
        <v>0.69447130124649947</v>
      </c>
      <c r="AF290" s="35"/>
      <c r="AG290" s="35">
        <f t="shared" si="66"/>
        <v>0</v>
      </c>
      <c r="AH290" s="35">
        <f t="shared" si="67"/>
        <v>0.69447130124649947</v>
      </c>
      <c r="AI290" s="35">
        <f t="shared" si="68"/>
        <v>0</v>
      </c>
    </row>
    <row r="291" spans="1:35" s="1" customFormat="1" ht="24" x14ac:dyDescent="0.3">
      <c r="A291" s="40">
        <v>3</v>
      </c>
      <c r="B291" s="91" t="s">
        <v>843</v>
      </c>
      <c r="C291" s="92" t="s">
        <v>831</v>
      </c>
      <c r="D291" s="93" t="s">
        <v>101</v>
      </c>
      <c r="E291" s="93" t="s">
        <v>356</v>
      </c>
      <c r="F291" s="93">
        <v>15</v>
      </c>
      <c r="G291" s="48"/>
      <c r="H291" s="93">
        <v>1</v>
      </c>
      <c r="I291" s="93" t="s">
        <v>41</v>
      </c>
      <c r="J291" s="93" t="s">
        <v>133</v>
      </c>
      <c r="K291" s="94">
        <v>1975</v>
      </c>
      <c r="L291" s="111">
        <v>1975</v>
      </c>
      <c r="M291" s="95"/>
      <c r="N291" s="96"/>
      <c r="O291" s="96"/>
      <c r="P291" s="52" t="s">
        <v>593</v>
      </c>
      <c r="Q291" s="73" t="s">
        <v>844</v>
      </c>
      <c r="R291" s="31"/>
      <c r="S291" s="32" t="str">
        <f t="shared" si="61"/>
        <v>Barite</v>
      </c>
      <c r="T291" s="33"/>
      <c r="U291" s="33"/>
      <c r="V291" s="33"/>
      <c r="W291" s="33"/>
      <c r="X291" s="33"/>
      <c r="Y291" s="33"/>
      <c r="Z291" s="33"/>
      <c r="AB291" s="34">
        <f t="shared" si="62"/>
        <v>0</v>
      </c>
      <c r="AC291" s="34">
        <f t="shared" si="63"/>
        <v>0</v>
      </c>
      <c r="AD291" s="34">
        <f t="shared" si="64"/>
        <v>0</v>
      </c>
      <c r="AE291" s="34">
        <f t="shared" si="65"/>
        <v>0</v>
      </c>
      <c r="AF291" s="35"/>
      <c r="AG291" s="35">
        <f t="shared" si="66"/>
        <v>0</v>
      </c>
      <c r="AH291" s="35">
        <f t="shared" si="67"/>
        <v>0</v>
      </c>
      <c r="AI291" s="35">
        <f t="shared" si="68"/>
        <v>0</v>
      </c>
    </row>
    <row r="292" spans="1:35" s="1" customFormat="1" ht="15.6" x14ac:dyDescent="0.3">
      <c r="A292" s="40">
        <v>3</v>
      </c>
      <c r="B292" s="91" t="s">
        <v>845</v>
      </c>
      <c r="C292" s="92" t="s">
        <v>203</v>
      </c>
      <c r="D292" s="93"/>
      <c r="E292" s="93"/>
      <c r="F292" s="93"/>
      <c r="G292" s="48"/>
      <c r="H292" s="93">
        <v>1</v>
      </c>
      <c r="I292" s="93" t="s">
        <v>71</v>
      </c>
      <c r="J292" s="93" t="s">
        <v>235</v>
      </c>
      <c r="K292" s="94">
        <v>1975</v>
      </c>
      <c r="L292" s="111">
        <v>1975</v>
      </c>
      <c r="M292" s="95"/>
      <c r="N292" s="96"/>
      <c r="O292" s="96"/>
      <c r="P292" s="52" t="s">
        <v>593</v>
      </c>
      <c r="Q292" s="73" t="s">
        <v>846</v>
      </c>
      <c r="R292" s="31"/>
      <c r="S292" s="32" t="str">
        <f t="shared" si="61"/>
        <v>Mo</v>
      </c>
      <c r="T292" s="33"/>
      <c r="U292" s="33"/>
      <c r="V292" s="33"/>
      <c r="W292" s="33"/>
      <c r="X292" s="33"/>
      <c r="Y292" s="33"/>
      <c r="Z292" s="33"/>
      <c r="AB292" s="34">
        <f t="shared" si="62"/>
        <v>0</v>
      </c>
      <c r="AC292" s="34">
        <f t="shared" si="63"/>
        <v>0</v>
      </c>
      <c r="AD292" s="34">
        <f t="shared" si="64"/>
        <v>0</v>
      </c>
      <c r="AE292" s="34">
        <f t="shared" si="65"/>
        <v>0</v>
      </c>
      <c r="AF292" s="35"/>
      <c r="AG292" s="35">
        <f t="shared" si="66"/>
        <v>0</v>
      </c>
      <c r="AH292" s="35">
        <f t="shared" si="67"/>
        <v>0</v>
      </c>
      <c r="AI292" s="35">
        <f t="shared" si="68"/>
        <v>0</v>
      </c>
    </row>
    <row r="293" spans="1:35" s="1" customFormat="1" ht="15.6" x14ac:dyDescent="0.3">
      <c r="A293" s="41">
        <v>4</v>
      </c>
      <c r="B293" s="91" t="s">
        <v>847</v>
      </c>
      <c r="C293" s="92" t="s">
        <v>61</v>
      </c>
      <c r="D293" s="93" t="s">
        <v>426</v>
      </c>
      <c r="E293" s="93" t="s">
        <v>848</v>
      </c>
      <c r="F293" s="93">
        <v>30</v>
      </c>
      <c r="G293" s="48"/>
      <c r="H293" s="93">
        <v>1</v>
      </c>
      <c r="I293" s="93" t="s">
        <v>41</v>
      </c>
      <c r="J293" s="93" t="s">
        <v>133</v>
      </c>
      <c r="K293" s="94">
        <v>1975</v>
      </c>
      <c r="L293" s="111">
        <v>1975</v>
      </c>
      <c r="M293" s="95"/>
      <c r="N293" s="96"/>
      <c r="O293" s="96"/>
      <c r="P293" s="52" t="s">
        <v>593</v>
      </c>
      <c r="Q293" s="73" t="s">
        <v>849</v>
      </c>
      <c r="R293" s="31" t="s">
        <v>503</v>
      </c>
      <c r="S293" s="32" t="str">
        <f t="shared" si="61"/>
        <v>Pb Zn</v>
      </c>
      <c r="T293" s="33">
        <v>40</v>
      </c>
      <c r="U293" s="33">
        <v>1.1100000000000001</v>
      </c>
      <c r="V293" s="33">
        <v>0.93</v>
      </c>
      <c r="W293" s="33">
        <v>5.0224804125971065</v>
      </c>
      <c r="X293" s="33">
        <v>1956</v>
      </c>
      <c r="Y293" s="33"/>
      <c r="Z293" s="33" t="s">
        <v>850</v>
      </c>
      <c r="AB293" s="34">
        <f t="shared" si="62"/>
        <v>0</v>
      </c>
      <c r="AC293" s="34">
        <f t="shared" si="63"/>
        <v>0</v>
      </c>
      <c r="AD293" s="34">
        <f t="shared" si="64"/>
        <v>0</v>
      </c>
      <c r="AE293" s="34">
        <f t="shared" si="65"/>
        <v>0</v>
      </c>
      <c r="AF293" s="35"/>
      <c r="AG293" s="35">
        <f t="shared" si="66"/>
        <v>0</v>
      </c>
      <c r="AH293" s="35">
        <f t="shared" si="67"/>
        <v>0</v>
      </c>
      <c r="AI293" s="35">
        <f t="shared" si="68"/>
        <v>0</v>
      </c>
    </row>
    <row r="294" spans="1:35" s="1" customFormat="1" ht="15.6" x14ac:dyDescent="0.3">
      <c r="A294" s="41">
        <v>4</v>
      </c>
      <c r="B294" s="91" t="s">
        <v>851</v>
      </c>
      <c r="C294" s="92" t="s">
        <v>852</v>
      </c>
      <c r="D294" s="93" t="s">
        <v>204</v>
      </c>
      <c r="E294" s="93" t="s">
        <v>222</v>
      </c>
      <c r="F294" s="93">
        <v>12</v>
      </c>
      <c r="G294" s="48"/>
      <c r="H294" s="93">
        <v>3</v>
      </c>
      <c r="I294" s="93" t="s">
        <v>235</v>
      </c>
      <c r="J294" s="93" t="s">
        <v>235</v>
      </c>
      <c r="K294" s="94">
        <v>1975</v>
      </c>
      <c r="L294" s="111">
        <v>1975</v>
      </c>
      <c r="M294" s="95"/>
      <c r="N294" s="96"/>
      <c r="O294" s="96"/>
      <c r="P294" s="52" t="s">
        <v>593</v>
      </c>
      <c r="Q294" s="73" t="s">
        <v>853</v>
      </c>
      <c r="R294" s="97" t="s">
        <v>424</v>
      </c>
      <c r="S294" s="32" t="str">
        <f t="shared" si="61"/>
        <v>K</v>
      </c>
      <c r="T294" s="33"/>
      <c r="U294" s="33"/>
      <c r="V294" s="33"/>
      <c r="W294" s="33"/>
      <c r="X294" s="33"/>
      <c r="Y294" s="33"/>
      <c r="Z294" s="33"/>
      <c r="AB294" s="34">
        <f t="shared" si="62"/>
        <v>0</v>
      </c>
      <c r="AC294" s="34">
        <f t="shared" si="63"/>
        <v>0</v>
      </c>
      <c r="AD294" s="34">
        <f t="shared" si="64"/>
        <v>0</v>
      </c>
      <c r="AE294" s="34">
        <f t="shared" si="65"/>
        <v>0</v>
      </c>
      <c r="AF294" s="35"/>
      <c r="AG294" s="35">
        <f t="shared" si="66"/>
        <v>0</v>
      </c>
      <c r="AH294" s="35">
        <f t="shared" si="67"/>
        <v>0</v>
      </c>
      <c r="AI294" s="35">
        <f t="shared" si="68"/>
        <v>0</v>
      </c>
    </row>
    <row r="295" spans="1:35" s="1" customFormat="1" ht="41.4" customHeight="1" x14ac:dyDescent="0.3">
      <c r="A295" s="41">
        <v>4</v>
      </c>
      <c r="B295" s="91" t="s">
        <v>854</v>
      </c>
      <c r="C295" s="92" t="s">
        <v>855</v>
      </c>
      <c r="D295" s="93" t="s">
        <v>426</v>
      </c>
      <c r="E295" s="93" t="s">
        <v>356</v>
      </c>
      <c r="F295" s="93">
        <v>18</v>
      </c>
      <c r="G295" s="48"/>
      <c r="H295" s="93">
        <v>3</v>
      </c>
      <c r="I295" s="93" t="s">
        <v>235</v>
      </c>
      <c r="J295" s="93" t="s">
        <v>235</v>
      </c>
      <c r="K295" s="94">
        <v>1975</v>
      </c>
      <c r="L295" s="111">
        <v>1975</v>
      </c>
      <c r="M295" s="95"/>
      <c r="N295" s="96"/>
      <c r="O295" s="96"/>
      <c r="P295" s="52" t="s">
        <v>593</v>
      </c>
      <c r="Q295" s="73" t="s">
        <v>856</v>
      </c>
      <c r="R295" s="31" t="s">
        <v>424</v>
      </c>
      <c r="S295" s="32" t="str">
        <f t="shared" si="61"/>
        <v>Trona</v>
      </c>
      <c r="T295" s="33"/>
      <c r="U295" s="33"/>
      <c r="V295" s="33"/>
      <c r="W295" s="33"/>
      <c r="X295" s="33"/>
      <c r="Y295" s="33"/>
      <c r="Z295" s="33"/>
      <c r="AB295" s="34">
        <f t="shared" si="62"/>
        <v>0</v>
      </c>
      <c r="AC295" s="34">
        <f t="shared" si="63"/>
        <v>0</v>
      </c>
      <c r="AD295" s="34">
        <f t="shared" si="64"/>
        <v>0</v>
      </c>
      <c r="AE295" s="34">
        <f t="shared" si="65"/>
        <v>0</v>
      </c>
      <c r="AF295" s="35"/>
      <c r="AG295" s="35">
        <f t="shared" si="66"/>
        <v>0</v>
      </c>
      <c r="AH295" s="35">
        <f t="shared" si="67"/>
        <v>0</v>
      </c>
      <c r="AI295" s="35">
        <f t="shared" si="68"/>
        <v>0</v>
      </c>
    </row>
    <row r="296" spans="1:35" s="1" customFormat="1" ht="36" x14ac:dyDescent="0.3">
      <c r="A296" s="36">
        <v>1</v>
      </c>
      <c r="B296" s="91" t="s">
        <v>857</v>
      </c>
      <c r="C296" s="92" t="s">
        <v>858</v>
      </c>
      <c r="D296" s="93" t="s">
        <v>204</v>
      </c>
      <c r="E296" s="93" t="s">
        <v>222</v>
      </c>
      <c r="F296" s="93">
        <v>20</v>
      </c>
      <c r="G296" s="48">
        <v>13000000</v>
      </c>
      <c r="H296" s="93">
        <v>1</v>
      </c>
      <c r="I296" s="93" t="s">
        <v>41</v>
      </c>
      <c r="J296" s="93" t="s">
        <v>86</v>
      </c>
      <c r="K296" s="94">
        <v>1974</v>
      </c>
      <c r="L296" s="62">
        <v>27344</v>
      </c>
      <c r="M296" s="95">
        <v>3000000</v>
      </c>
      <c r="N296" s="96">
        <v>45</v>
      </c>
      <c r="O296" s="96">
        <v>12</v>
      </c>
      <c r="P296" s="52" t="s">
        <v>859</v>
      </c>
      <c r="Q296" s="73" t="s">
        <v>860</v>
      </c>
      <c r="R296" s="31" t="s">
        <v>562</v>
      </c>
      <c r="S296" s="32" t="str">
        <f t="shared" si="61"/>
        <v>Pt</v>
      </c>
      <c r="T296" s="33"/>
      <c r="U296" s="33"/>
      <c r="V296" s="33"/>
      <c r="W296" s="33"/>
      <c r="X296" s="33"/>
      <c r="Y296" s="33"/>
      <c r="Z296" s="33"/>
      <c r="AB296" s="34">
        <f t="shared" si="62"/>
        <v>1.5817337172376813</v>
      </c>
      <c r="AC296" s="34">
        <f t="shared" si="63"/>
        <v>1.1538461538461537</v>
      </c>
      <c r="AD296" s="34">
        <f t="shared" si="64"/>
        <v>0.8571428571428571</v>
      </c>
      <c r="AE296" s="34">
        <f t="shared" si="65"/>
        <v>3.592722728226692</v>
      </c>
      <c r="AF296" s="35"/>
      <c r="AG296" s="35">
        <f t="shared" si="66"/>
        <v>3.592722728226692</v>
      </c>
      <c r="AH296" s="35">
        <f t="shared" si="67"/>
        <v>0</v>
      </c>
      <c r="AI296" s="35">
        <f t="shared" si="68"/>
        <v>0</v>
      </c>
    </row>
    <row r="297" spans="1:35" s="1" customFormat="1" ht="15.6" x14ac:dyDescent="0.3">
      <c r="A297" s="40">
        <v>3</v>
      </c>
      <c r="B297" s="91" t="s">
        <v>861</v>
      </c>
      <c r="C297" s="92" t="s">
        <v>65</v>
      </c>
      <c r="D297" s="93"/>
      <c r="E297" s="93"/>
      <c r="F297" s="93">
        <v>12</v>
      </c>
      <c r="G297" s="48"/>
      <c r="H297" s="93">
        <v>1</v>
      </c>
      <c r="I297" s="93" t="s">
        <v>71</v>
      </c>
      <c r="J297" s="93" t="s">
        <v>235</v>
      </c>
      <c r="K297" s="94">
        <v>1974</v>
      </c>
      <c r="L297" s="57">
        <v>27334</v>
      </c>
      <c r="M297" s="95"/>
      <c r="N297" s="96"/>
      <c r="O297" s="96"/>
      <c r="P297" s="52" t="s">
        <v>593</v>
      </c>
      <c r="Q297" s="73"/>
      <c r="R297" s="31"/>
      <c r="S297" s="32" t="str">
        <f t="shared" si="61"/>
        <v>Au</v>
      </c>
      <c r="T297" s="33"/>
      <c r="U297" s="33"/>
      <c r="V297" s="33"/>
      <c r="W297" s="33"/>
      <c r="X297" s="33"/>
      <c r="Y297" s="33"/>
      <c r="Z297" s="33"/>
      <c r="AB297" s="34">
        <f t="shared" si="62"/>
        <v>0</v>
      </c>
      <c r="AC297" s="34">
        <f t="shared" si="63"/>
        <v>0</v>
      </c>
      <c r="AD297" s="34">
        <f t="shared" si="64"/>
        <v>0</v>
      </c>
      <c r="AE297" s="34">
        <f t="shared" si="65"/>
        <v>0</v>
      </c>
      <c r="AF297" s="35"/>
      <c r="AG297" s="35">
        <f t="shared" si="66"/>
        <v>0</v>
      </c>
      <c r="AH297" s="35">
        <f t="shared" si="67"/>
        <v>0</v>
      </c>
      <c r="AI297" s="35">
        <f t="shared" si="68"/>
        <v>0</v>
      </c>
    </row>
    <row r="298" spans="1:35" s="1" customFormat="1" ht="36" x14ac:dyDescent="0.3">
      <c r="A298" s="40">
        <v>3</v>
      </c>
      <c r="B298" s="91" t="s">
        <v>862</v>
      </c>
      <c r="C298" s="92" t="s">
        <v>863</v>
      </c>
      <c r="D298" s="93" t="s">
        <v>204</v>
      </c>
      <c r="E298" s="93" t="s">
        <v>403</v>
      </c>
      <c r="F298" s="93">
        <v>18</v>
      </c>
      <c r="G298" s="48">
        <v>300000</v>
      </c>
      <c r="H298" s="93">
        <v>1</v>
      </c>
      <c r="I298" s="93" t="s">
        <v>41</v>
      </c>
      <c r="J298" s="93" t="s">
        <v>72</v>
      </c>
      <c r="K298" s="94">
        <v>1974</v>
      </c>
      <c r="L298" s="62">
        <v>27181</v>
      </c>
      <c r="M298" s="95">
        <v>38000</v>
      </c>
      <c r="N298" s="96">
        <v>0.03</v>
      </c>
      <c r="O298" s="96"/>
      <c r="P298" s="52" t="s">
        <v>593</v>
      </c>
      <c r="Q298" s="73" t="s">
        <v>864</v>
      </c>
      <c r="R298" s="31"/>
      <c r="S298" s="32" t="str">
        <f t="shared" si="61"/>
        <v>Mica</v>
      </c>
      <c r="T298" s="33"/>
      <c r="U298" s="33"/>
      <c r="V298" s="33"/>
      <c r="W298" s="33"/>
      <c r="X298" s="33"/>
      <c r="Y298" s="33"/>
      <c r="Z298" s="33"/>
      <c r="AB298" s="34">
        <f t="shared" si="62"/>
        <v>2.0035293751677296E-2</v>
      </c>
      <c r="AC298" s="34">
        <f t="shared" si="63"/>
        <v>7.6923076923076923E-4</v>
      </c>
      <c r="AD298" s="34">
        <f t="shared" si="64"/>
        <v>0</v>
      </c>
      <c r="AE298" s="34">
        <f t="shared" si="65"/>
        <v>2.0804524520908065E-2</v>
      </c>
      <c r="AF298" s="35"/>
      <c r="AG298" s="35">
        <f t="shared" si="66"/>
        <v>0</v>
      </c>
      <c r="AH298" s="35">
        <f t="shared" si="67"/>
        <v>0</v>
      </c>
      <c r="AI298" s="35">
        <f t="shared" si="68"/>
        <v>2.0804524520908065E-2</v>
      </c>
    </row>
    <row r="299" spans="1:35" s="1" customFormat="1" ht="36" customHeight="1" x14ac:dyDescent="0.3">
      <c r="A299" s="40">
        <v>3</v>
      </c>
      <c r="B299" s="91" t="s">
        <v>673</v>
      </c>
      <c r="C299" s="92" t="s">
        <v>865</v>
      </c>
      <c r="D299" s="93" t="s">
        <v>123</v>
      </c>
      <c r="E299" s="93" t="s">
        <v>356</v>
      </c>
      <c r="F299" s="93">
        <v>9</v>
      </c>
      <c r="G299" s="48">
        <v>37000</v>
      </c>
      <c r="H299" s="93">
        <v>1</v>
      </c>
      <c r="I299" s="93" t="s">
        <v>41</v>
      </c>
      <c r="J299" s="93" t="s">
        <v>42</v>
      </c>
      <c r="K299" s="94">
        <v>1974</v>
      </c>
      <c r="L299" s="62">
        <v>27045</v>
      </c>
      <c r="M299" s="95">
        <f>6000+7600</f>
        <v>13600</v>
      </c>
      <c r="N299" s="96"/>
      <c r="O299" s="96"/>
      <c r="P299" s="52" t="s">
        <v>593</v>
      </c>
      <c r="Q299" s="73" t="s">
        <v>866</v>
      </c>
      <c r="R299" s="31"/>
      <c r="S299" s="32" t="str">
        <f t="shared" si="61"/>
        <v>Ag</v>
      </c>
      <c r="T299" s="33"/>
      <c r="U299" s="33"/>
      <c r="V299" s="33"/>
      <c r="W299" s="33"/>
      <c r="X299" s="33"/>
      <c r="Y299" s="33"/>
      <c r="Z299" s="33"/>
      <c r="AB299" s="34">
        <f t="shared" si="62"/>
        <v>7.170526184810822E-3</v>
      </c>
      <c r="AC299" s="34">
        <f t="shared" si="63"/>
        <v>0</v>
      </c>
      <c r="AD299" s="34">
        <f t="shared" si="64"/>
        <v>0</v>
      </c>
      <c r="AE299" s="34">
        <f t="shared" si="65"/>
        <v>7.170526184810822E-3</v>
      </c>
      <c r="AF299" s="35"/>
      <c r="AG299" s="35">
        <f t="shared" si="66"/>
        <v>0</v>
      </c>
      <c r="AH299" s="35">
        <f t="shared" si="67"/>
        <v>0</v>
      </c>
      <c r="AI299" s="35">
        <f t="shared" si="68"/>
        <v>7.170526184810822E-3</v>
      </c>
    </row>
    <row r="300" spans="1:35" s="1" customFormat="1" ht="91.2" customHeight="1" x14ac:dyDescent="0.3">
      <c r="A300" s="40">
        <v>3</v>
      </c>
      <c r="B300" s="91" t="s">
        <v>867</v>
      </c>
      <c r="C300" s="92" t="s">
        <v>674</v>
      </c>
      <c r="D300" s="93" t="s">
        <v>204</v>
      </c>
      <c r="E300" s="93" t="s">
        <v>244</v>
      </c>
      <c r="F300" s="93">
        <v>9</v>
      </c>
      <c r="G300" s="48"/>
      <c r="H300" s="93">
        <v>1</v>
      </c>
      <c r="I300" s="93" t="s">
        <v>41</v>
      </c>
      <c r="J300" s="93" t="s">
        <v>42</v>
      </c>
      <c r="K300" s="94">
        <v>1974</v>
      </c>
      <c r="L300" s="62">
        <v>27044</v>
      </c>
      <c r="M300" s="95">
        <v>3800</v>
      </c>
      <c r="N300" s="96">
        <v>0.61</v>
      </c>
      <c r="O300" s="96"/>
      <c r="P300" s="52" t="s">
        <v>577</v>
      </c>
      <c r="Q300" s="73" t="s">
        <v>868</v>
      </c>
      <c r="R300" s="31"/>
      <c r="S300" s="32" t="str">
        <f t="shared" si="61"/>
        <v>Ag Pb</v>
      </c>
      <c r="T300" s="33"/>
      <c r="U300" s="33"/>
      <c r="V300" s="33"/>
      <c r="W300" s="33"/>
      <c r="X300" s="33"/>
      <c r="Y300" s="33"/>
      <c r="Z300" s="33"/>
      <c r="AB300" s="34">
        <f t="shared" si="62"/>
        <v>2.0035293751677298E-3</v>
      </c>
      <c r="AC300" s="34">
        <f t="shared" si="63"/>
        <v>1.5641025641025642E-2</v>
      </c>
      <c r="AD300" s="34">
        <f t="shared" si="64"/>
        <v>0</v>
      </c>
      <c r="AE300" s="34">
        <f t="shared" si="65"/>
        <v>1.7644555016193372E-2</v>
      </c>
      <c r="AF300" s="35"/>
      <c r="AG300" s="35">
        <f t="shared" si="66"/>
        <v>0</v>
      </c>
      <c r="AH300" s="35">
        <f t="shared" si="67"/>
        <v>0</v>
      </c>
      <c r="AI300" s="35">
        <f t="shared" si="68"/>
        <v>1.7644555016193372E-2</v>
      </c>
    </row>
    <row r="301" spans="1:35" s="1" customFormat="1" ht="48" customHeight="1" x14ac:dyDescent="0.3">
      <c r="A301" s="36">
        <v>1</v>
      </c>
      <c r="B301" s="91" t="s">
        <v>869</v>
      </c>
      <c r="C301" s="92" t="s">
        <v>40</v>
      </c>
      <c r="D301" s="93"/>
      <c r="E301" s="93"/>
      <c r="F301" s="93"/>
      <c r="G301" s="48"/>
      <c r="H301" s="93">
        <v>1</v>
      </c>
      <c r="I301" s="93" t="s">
        <v>41</v>
      </c>
      <c r="J301" s="93" t="s">
        <v>47</v>
      </c>
      <c r="K301" s="94">
        <v>1974</v>
      </c>
      <c r="L301" s="62">
        <v>27050</v>
      </c>
      <c r="M301" s="95">
        <v>7000000</v>
      </c>
      <c r="N301" s="96"/>
      <c r="O301" s="96"/>
      <c r="P301" s="52" t="s">
        <v>112</v>
      </c>
      <c r="Q301" s="73" t="s">
        <v>870</v>
      </c>
      <c r="R301" s="31"/>
      <c r="S301" s="32" t="str">
        <f t="shared" si="61"/>
        <v>Cu</v>
      </c>
      <c r="T301" s="33"/>
      <c r="U301" s="33"/>
      <c r="V301" s="33"/>
      <c r="W301" s="33"/>
      <c r="X301" s="33"/>
      <c r="Y301" s="33"/>
      <c r="Z301" s="33"/>
      <c r="AB301" s="34">
        <f t="shared" si="62"/>
        <v>3.6907120068879231</v>
      </c>
      <c r="AC301" s="34"/>
      <c r="AD301" s="34"/>
      <c r="AE301" s="34"/>
      <c r="AF301" s="35"/>
      <c r="AG301" s="35"/>
      <c r="AH301" s="35"/>
      <c r="AI301" s="35"/>
    </row>
    <row r="302" spans="1:35" s="1" customFormat="1" ht="15.6" x14ac:dyDescent="0.3">
      <c r="A302" s="40">
        <v>3</v>
      </c>
      <c r="B302" s="91" t="s">
        <v>871</v>
      </c>
      <c r="C302" s="92" t="s">
        <v>674</v>
      </c>
      <c r="D302" s="93" t="s">
        <v>204</v>
      </c>
      <c r="E302" s="93" t="s">
        <v>591</v>
      </c>
      <c r="F302" s="93">
        <v>9</v>
      </c>
      <c r="G302" s="48"/>
      <c r="H302" s="93">
        <v>1</v>
      </c>
      <c r="I302" s="93" t="s">
        <v>41</v>
      </c>
      <c r="J302" s="93" t="s">
        <v>86</v>
      </c>
      <c r="K302" s="94">
        <v>1974</v>
      </c>
      <c r="L302" s="111">
        <v>1974</v>
      </c>
      <c r="M302" s="95"/>
      <c r="N302" s="96"/>
      <c r="O302" s="96"/>
      <c r="P302" s="52" t="s">
        <v>593</v>
      </c>
      <c r="Q302" s="73" t="s">
        <v>872</v>
      </c>
      <c r="R302" s="97" t="s">
        <v>424</v>
      </c>
      <c r="S302" s="32" t="str">
        <f t="shared" si="61"/>
        <v>Ag Pb</v>
      </c>
      <c r="T302" s="33"/>
      <c r="U302" s="33"/>
      <c r="V302" s="33"/>
      <c r="W302" s="33"/>
      <c r="X302" s="33"/>
      <c r="Y302" s="33"/>
      <c r="Z302" s="33"/>
      <c r="AB302" s="34">
        <f t="shared" si="62"/>
        <v>0</v>
      </c>
      <c r="AC302" s="34">
        <f t="shared" si="63"/>
        <v>0</v>
      </c>
      <c r="AD302" s="34">
        <f t="shared" si="64"/>
        <v>0</v>
      </c>
      <c r="AE302" s="34">
        <f t="shared" si="65"/>
        <v>0</v>
      </c>
      <c r="AF302" s="35"/>
      <c r="AG302" s="35">
        <f t="shared" ref="AG302:AG309" si="69">IF(A302=1,AE302,0)</f>
        <v>0</v>
      </c>
      <c r="AH302" s="35">
        <f t="shared" ref="AH302:AH309" si="70">IF(A302=2,AE302,0)</f>
        <v>0</v>
      </c>
      <c r="AI302" s="35">
        <f t="shared" ref="AI302:AI309" si="71">IF(A302=3,AE302,0)</f>
        <v>0</v>
      </c>
    </row>
    <row r="303" spans="1:35" s="1" customFormat="1" ht="24" x14ac:dyDescent="0.3">
      <c r="A303" s="40">
        <v>3</v>
      </c>
      <c r="B303" s="91" t="s">
        <v>873</v>
      </c>
      <c r="C303" s="92" t="s">
        <v>792</v>
      </c>
      <c r="D303" s="93" t="s">
        <v>204</v>
      </c>
      <c r="E303" s="93" t="s">
        <v>222</v>
      </c>
      <c r="F303" s="93">
        <v>61</v>
      </c>
      <c r="G303" s="48"/>
      <c r="H303" s="93">
        <v>1</v>
      </c>
      <c r="I303" s="93" t="s">
        <v>41</v>
      </c>
      <c r="J303" s="93" t="s">
        <v>72</v>
      </c>
      <c r="K303" s="94">
        <v>1974</v>
      </c>
      <c r="L303" s="111">
        <v>1974</v>
      </c>
      <c r="M303" s="95"/>
      <c r="N303" s="96"/>
      <c r="O303" s="96"/>
      <c r="P303" s="52" t="s">
        <v>593</v>
      </c>
      <c r="Q303" s="73" t="s">
        <v>874</v>
      </c>
      <c r="R303" s="31"/>
      <c r="S303" s="32" t="str">
        <f t="shared" si="61"/>
        <v>Oil Sands</v>
      </c>
      <c r="T303" s="33"/>
      <c r="U303" s="33"/>
      <c r="V303" s="33"/>
      <c r="W303" s="33"/>
      <c r="X303" s="33"/>
      <c r="Y303" s="33"/>
      <c r="Z303" s="33"/>
      <c r="AB303" s="34">
        <f t="shared" si="62"/>
        <v>0</v>
      </c>
      <c r="AC303" s="34">
        <f t="shared" si="63"/>
        <v>0</v>
      </c>
      <c r="AD303" s="34">
        <f t="shared" si="64"/>
        <v>0</v>
      </c>
      <c r="AE303" s="34">
        <f t="shared" si="65"/>
        <v>0</v>
      </c>
      <c r="AF303" s="35"/>
      <c r="AG303" s="35">
        <f t="shared" si="69"/>
        <v>0</v>
      </c>
      <c r="AH303" s="35">
        <f t="shared" si="70"/>
        <v>0</v>
      </c>
      <c r="AI303" s="35">
        <f t="shared" si="71"/>
        <v>0</v>
      </c>
    </row>
    <row r="304" spans="1:35" s="1" customFormat="1" ht="36" x14ac:dyDescent="0.3">
      <c r="A304" s="40">
        <v>3</v>
      </c>
      <c r="B304" s="91" t="s">
        <v>875</v>
      </c>
      <c r="C304" s="92" t="s">
        <v>763</v>
      </c>
      <c r="D304" s="93" t="s">
        <v>204</v>
      </c>
      <c r="E304" s="93" t="s">
        <v>222</v>
      </c>
      <c r="F304" s="93">
        <v>20</v>
      </c>
      <c r="G304" s="48"/>
      <c r="H304" s="93">
        <v>1</v>
      </c>
      <c r="I304" s="93" t="s">
        <v>41</v>
      </c>
      <c r="J304" s="93" t="s">
        <v>133</v>
      </c>
      <c r="K304" s="94">
        <v>1974</v>
      </c>
      <c r="L304" s="111">
        <v>1974</v>
      </c>
      <c r="M304" s="95"/>
      <c r="N304" s="96"/>
      <c r="O304" s="96"/>
      <c r="P304" s="52" t="s">
        <v>593</v>
      </c>
      <c r="Q304" s="73" t="s">
        <v>876</v>
      </c>
      <c r="R304" s="31"/>
      <c r="S304" s="32" t="str">
        <f t="shared" si="61"/>
        <v>Gypsum</v>
      </c>
      <c r="T304" s="33"/>
      <c r="U304" s="33"/>
      <c r="V304" s="33"/>
      <c r="W304" s="33"/>
      <c r="X304" s="33"/>
      <c r="Y304" s="33"/>
      <c r="Z304" s="33"/>
      <c r="AB304" s="34">
        <f t="shared" si="62"/>
        <v>0</v>
      </c>
      <c r="AC304" s="34">
        <f t="shared" si="63"/>
        <v>0</v>
      </c>
      <c r="AD304" s="34">
        <f t="shared" si="64"/>
        <v>0</v>
      </c>
      <c r="AE304" s="34">
        <f t="shared" si="65"/>
        <v>0</v>
      </c>
      <c r="AF304" s="35"/>
      <c r="AG304" s="35">
        <f t="shared" si="69"/>
        <v>0</v>
      </c>
      <c r="AH304" s="35">
        <f t="shared" si="70"/>
        <v>0</v>
      </c>
      <c r="AI304" s="35">
        <f t="shared" si="71"/>
        <v>0</v>
      </c>
    </row>
    <row r="305" spans="1:781" s="1" customFormat="1" ht="24" x14ac:dyDescent="0.3">
      <c r="A305" s="40">
        <v>3</v>
      </c>
      <c r="B305" s="91" t="s">
        <v>877</v>
      </c>
      <c r="C305" s="92" t="s">
        <v>40</v>
      </c>
      <c r="D305" s="93" t="s">
        <v>204</v>
      </c>
      <c r="E305" s="93" t="s">
        <v>222</v>
      </c>
      <c r="F305" s="93">
        <v>46</v>
      </c>
      <c r="G305" s="48"/>
      <c r="H305" s="93">
        <v>1</v>
      </c>
      <c r="I305" s="93" t="s">
        <v>41</v>
      </c>
      <c r="J305" s="93" t="s">
        <v>42</v>
      </c>
      <c r="K305" s="94">
        <v>1974</v>
      </c>
      <c r="L305" s="111">
        <v>1974</v>
      </c>
      <c r="M305" s="95"/>
      <c r="N305" s="96"/>
      <c r="O305" s="96"/>
      <c r="P305" s="52" t="s">
        <v>593</v>
      </c>
      <c r="Q305" s="73" t="s">
        <v>878</v>
      </c>
      <c r="R305" s="31"/>
      <c r="S305" s="32" t="str">
        <f t="shared" si="61"/>
        <v>Cu</v>
      </c>
      <c r="T305" s="33"/>
      <c r="U305" s="33"/>
      <c r="V305" s="33"/>
      <c r="W305" s="33"/>
      <c r="X305" s="33"/>
      <c r="Y305" s="33"/>
      <c r="Z305" s="33"/>
      <c r="AB305" s="34">
        <f t="shared" si="62"/>
        <v>0</v>
      </c>
      <c r="AC305" s="34">
        <f t="shared" si="63"/>
        <v>0</v>
      </c>
      <c r="AD305" s="34">
        <f t="shared" si="64"/>
        <v>0</v>
      </c>
      <c r="AE305" s="34">
        <f t="shared" si="65"/>
        <v>0</v>
      </c>
      <c r="AF305" s="35"/>
      <c r="AG305" s="35">
        <f t="shared" si="69"/>
        <v>0</v>
      </c>
      <c r="AH305" s="35">
        <f t="shared" si="70"/>
        <v>0</v>
      </c>
      <c r="AI305" s="35">
        <f t="shared" si="71"/>
        <v>0</v>
      </c>
    </row>
    <row r="306" spans="1:781" s="1" customFormat="1" ht="36" x14ac:dyDescent="0.3">
      <c r="A306" s="40">
        <v>3</v>
      </c>
      <c r="B306" s="91" t="s">
        <v>879</v>
      </c>
      <c r="C306" s="92" t="s">
        <v>40</v>
      </c>
      <c r="D306" s="93" t="s">
        <v>204</v>
      </c>
      <c r="E306" s="93" t="s">
        <v>222</v>
      </c>
      <c r="F306" s="93">
        <v>52</v>
      </c>
      <c r="G306" s="48"/>
      <c r="H306" s="93">
        <v>1</v>
      </c>
      <c r="I306" s="93" t="s">
        <v>41</v>
      </c>
      <c r="J306" s="93" t="s">
        <v>72</v>
      </c>
      <c r="K306" s="94">
        <v>1973</v>
      </c>
      <c r="L306" s="62">
        <v>26700</v>
      </c>
      <c r="M306" s="95"/>
      <c r="N306" s="96"/>
      <c r="O306" s="96"/>
      <c r="P306" s="52" t="s">
        <v>593</v>
      </c>
      <c r="Q306" s="73" t="s">
        <v>880</v>
      </c>
      <c r="R306" s="31" t="s">
        <v>319</v>
      </c>
      <c r="S306" s="32" t="str">
        <f t="shared" si="61"/>
        <v>Cu</v>
      </c>
      <c r="T306" s="33">
        <v>3200</v>
      </c>
      <c r="U306" s="33">
        <v>0.49</v>
      </c>
      <c r="V306" s="33"/>
      <c r="W306" s="33">
        <v>0.66999999999999993</v>
      </c>
      <c r="X306" s="33">
        <v>1911</v>
      </c>
      <c r="Y306" s="33">
        <v>32</v>
      </c>
      <c r="Z306" s="33" t="s">
        <v>320</v>
      </c>
      <c r="AB306" s="34">
        <f t="shared" si="62"/>
        <v>0</v>
      </c>
      <c r="AC306" s="34">
        <f t="shared" si="63"/>
        <v>0</v>
      </c>
      <c r="AD306" s="34">
        <f t="shared" si="64"/>
        <v>0</v>
      </c>
      <c r="AE306" s="34">
        <f t="shared" si="65"/>
        <v>0</v>
      </c>
      <c r="AF306" s="35"/>
      <c r="AG306" s="35">
        <f t="shared" si="69"/>
        <v>0</v>
      </c>
      <c r="AH306" s="35">
        <f t="shared" si="70"/>
        <v>0</v>
      </c>
      <c r="AI306" s="35">
        <f t="shared" si="71"/>
        <v>0</v>
      </c>
    </row>
    <row r="307" spans="1:781" s="1" customFormat="1" ht="72" x14ac:dyDescent="0.3">
      <c r="A307" s="42">
        <v>2</v>
      </c>
      <c r="B307" s="91" t="s">
        <v>881</v>
      </c>
      <c r="C307" s="92" t="s">
        <v>40</v>
      </c>
      <c r="D307" s="93" t="s">
        <v>204</v>
      </c>
      <c r="E307" s="93" t="s">
        <v>356</v>
      </c>
      <c r="F307" s="93">
        <v>43</v>
      </c>
      <c r="G307" s="48">
        <v>500000</v>
      </c>
      <c r="H307" s="93">
        <v>1</v>
      </c>
      <c r="I307" s="93" t="s">
        <v>41</v>
      </c>
      <c r="J307" s="93" t="s">
        <v>72</v>
      </c>
      <c r="K307" s="94">
        <v>1973</v>
      </c>
      <c r="L307" s="111">
        <v>1973</v>
      </c>
      <c r="M307" s="95">
        <v>170000</v>
      </c>
      <c r="N307" s="96">
        <v>25</v>
      </c>
      <c r="O307" s="96"/>
      <c r="P307" s="52" t="s">
        <v>528</v>
      </c>
      <c r="Q307" s="73" t="s">
        <v>882</v>
      </c>
      <c r="R307" s="97"/>
      <c r="S307" s="32" t="str">
        <f t="shared" si="61"/>
        <v>Cu</v>
      </c>
      <c r="T307" s="98"/>
      <c r="U307" s="98"/>
      <c r="V307" s="98"/>
      <c r="W307" s="98"/>
      <c r="X307" s="98"/>
      <c r="Y307" s="98"/>
      <c r="Z307" s="98"/>
      <c r="AA307" s="99"/>
      <c r="AB307" s="34">
        <f t="shared" si="62"/>
        <v>8.9631577310135269E-2</v>
      </c>
      <c r="AC307" s="34">
        <f t="shared" si="63"/>
        <v>0.64102564102564108</v>
      </c>
      <c r="AD307" s="34">
        <f t="shared" si="64"/>
        <v>0</v>
      </c>
      <c r="AE307" s="34">
        <f t="shared" si="65"/>
        <v>0.73065721833577635</v>
      </c>
      <c r="AF307" s="35"/>
      <c r="AG307" s="35">
        <f t="shared" si="69"/>
        <v>0</v>
      </c>
      <c r="AH307" s="35">
        <f t="shared" si="70"/>
        <v>0.73065721833577635</v>
      </c>
      <c r="AI307" s="35">
        <f t="shared" si="71"/>
        <v>0</v>
      </c>
      <c r="AK307" s="100"/>
      <c r="AL307" s="100"/>
      <c r="AM307" s="100"/>
      <c r="AN307" s="100"/>
      <c r="AO307" s="100"/>
      <c r="AP307" s="100"/>
      <c r="AQ307" s="100"/>
      <c r="AR307" s="100"/>
      <c r="AS307" s="100"/>
      <c r="AT307" s="100"/>
      <c r="AU307" s="100"/>
      <c r="AV307" s="100"/>
      <c r="AW307" s="100"/>
      <c r="AX307" s="100"/>
      <c r="AY307" s="100"/>
      <c r="AZ307" s="100"/>
      <c r="BA307" s="100"/>
      <c r="BB307" s="100"/>
      <c r="BC307" s="100"/>
      <c r="BD307" s="100"/>
      <c r="BE307" s="100"/>
      <c r="BF307" s="100"/>
      <c r="BG307" s="100"/>
      <c r="BH307" s="100"/>
      <c r="BI307" s="100"/>
      <c r="BJ307" s="100"/>
      <c r="BK307" s="100"/>
      <c r="BL307" s="100"/>
      <c r="BM307" s="100"/>
      <c r="BN307" s="100"/>
      <c r="BO307" s="100"/>
      <c r="BP307" s="100"/>
      <c r="BQ307" s="100"/>
      <c r="BR307" s="100"/>
      <c r="BS307" s="100"/>
      <c r="BT307" s="100"/>
      <c r="BU307" s="100"/>
      <c r="BV307" s="100"/>
      <c r="BW307" s="100"/>
      <c r="BX307" s="100"/>
      <c r="BY307" s="100"/>
      <c r="BZ307" s="100"/>
      <c r="CA307" s="100"/>
      <c r="CB307" s="100"/>
      <c r="CC307" s="100"/>
      <c r="CD307" s="100"/>
      <c r="CE307" s="100"/>
      <c r="CF307" s="100"/>
      <c r="CG307" s="100"/>
      <c r="CH307" s="100"/>
      <c r="CI307" s="100"/>
      <c r="CJ307" s="100"/>
      <c r="CK307" s="100"/>
      <c r="CL307" s="100"/>
      <c r="CM307" s="100"/>
      <c r="CN307" s="100"/>
      <c r="CO307" s="100"/>
      <c r="CP307" s="100"/>
      <c r="CQ307" s="100"/>
      <c r="CR307" s="100"/>
      <c r="CS307" s="100"/>
      <c r="CT307" s="100"/>
      <c r="CU307" s="100"/>
      <c r="CV307" s="100"/>
      <c r="CW307" s="100"/>
      <c r="CX307" s="100"/>
      <c r="CY307" s="100"/>
      <c r="CZ307" s="100"/>
      <c r="DA307" s="100"/>
      <c r="DB307" s="100"/>
      <c r="DC307" s="100"/>
      <c r="DD307" s="100"/>
      <c r="DE307" s="100"/>
      <c r="DF307" s="100"/>
      <c r="DG307" s="100"/>
      <c r="DH307" s="100"/>
      <c r="DI307" s="100"/>
      <c r="DJ307" s="100"/>
      <c r="DK307" s="100"/>
      <c r="DL307" s="100"/>
      <c r="DM307" s="100"/>
      <c r="DN307" s="100"/>
      <c r="DO307" s="100"/>
      <c r="DP307" s="100"/>
      <c r="DQ307" s="100"/>
      <c r="DR307" s="100"/>
      <c r="DS307" s="100"/>
      <c r="DT307" s="100"/>
      <c r="DU307" s="100"/>
      <c r="DV307" s="100"/>
      <c r="DW307" s="100"/>
      <c r="DX307" s="100"/>
      <c r="DY307" s="100"/>
      <c r="DZ307" s="100"/>
      <c r="EA307" s="100"/>
      <c r="EB307" s="100"/>
      <c r="EC307" s="100"/>
      <c r="ED307" s="100"/>
      <c r="EE307" s="100"/>
      <c r="EF307" s="100"/>
      <c r="EG307" s="100"/>
      <c r="EH307" s="100"/>
      <c r="EI307" s="100"/>
      <c r="EJ307" s="100"/>
      <c r="EK307" s="100"/>
      <c r="EL307" s="100"/>
      <c r="EM307" s="100"/>
      <c r="EN307" s="100"/>
      <c r="EO307" s="100"/>
      <c r="EP307" s="100"/>
      <c r="EQ307" s="100"/>
      <c r="ER307" s="100"/>
      <c r="ES307" s="100"/>
      <c r="ET307" s="100"/>
      <c r="EU307" s="100"/>
      <c r="EV307" s="100"/>
      <c r="EW307" s="100"/>
      <c r="EX307" s="100"/>
      <c r="EY307" s="100"/>
      <c r="EZ307" s="100"/>
      <c r="FA307" s="100"/>
      <c r="FB307" s="100"/>
      <c r="FC307" s="100"/>
      <c r="FD307" s="100"/>
      <c r="FE307" s="100"/>
      <c r="FF307" s="100"/>
      <c r="FG307" s="100"/>
      <c r="FH307" s="100"/>
      <c r="FI307" s="100"/>
      <c r="FJ307" s="100"/>
      <c r="FK307" s="100"/>
      <c r="FL307" s="100"/>
      <c r="FM307" s="100"/>
      <c r="FN307" s="100"/>
      <c r="FO307" s="100"/>
      <c r="FP307" s="100"/>
      <c r="FQ307" s="100"/>
      <c r="FR307" s="100"/>
      <c r="FS307" s="100"/>
      <c r="FT307" s="100"/>
      <c r="FU307" s="100"/>
      <c r="FV307" s="100"/>
      <c r="FW307" s="100"/>
      <c r="FX307" s="100"/>
      <c r="FY307" s="100"/>
      <c r="FZ307" s="100"/>
      <c r="GA307" s="100"/>
      <c r="GB307" s="100"/>
      <c r="GC307" s="100"/>
      <c r="GD307" s="100"/>
      <c r="GE307" s="100"/>
      <c r="GF307" s="100"/>
      <c r="GG307" s="100"/>
      <c r="GH307" s="100"/>
      <c r="GI307" s="100"/>
      <c r="GJ307" s="100"/>
      <c r="GK307" s="100"/>
      <c r="GL307" s="100"/>
      <c r="GM307" s="100"/>
      <c r="GN307" s="100"/>
      <c r="GO307" s="100"/>
      <c r="GP307" s="100"/>
      <c r="GQ307" s="100"/>
      <c r="GR307" s="100"/>
      <c r="GS307" s="100"/>
      <c r="GT307" s="100"/>
      <c r="GU307" s="100"/>
      <c r="GV307" s="100"/>
      <c r="GW307" s="100"/>
      <c r="GX307" s="100"/>
      <c r="GY307" s="100"/>
      <c r="GZ307" s="100"/>
      <c r="HA307" s="100"/>
      <c r="HB307" s="100"/>
      <c r="HC307" s="100"/>
      <c r="HD307" s="100"/>
      <c r="HE307" s="100"/>
      <c r="HF307" s="100"/>
      <c r="HG307" s="100"/>
      <c r="HH307" s="100"/>
      <c r="HI307" s="100"/>
      <c r="HJ307" s="100"/>
      <c r="HK307" s="100"/>
      <c r="HL307" s="100"/>
      <c r="HM307" s="100"/>
      <c r="HN307" s="100"/>
      <c r="HO307" s="100"/>
      <c r="HP307" s="100"/>
      <c r="HQ307" s="100"/>
      <c r="HR307" s="100"/>
      <c r="HS307" s="100"/>
      <c r="HT307" s="100"/>
      <c r="HU307" s="100"/>
      <c r="HV307" s="100"/>
      <c r="HW307" s="100"/>
      <c r="HX307" s="100"/>
      <c r="HY307" s="100"/>
      <c r="HZ307" s="100"/>
      <c r="IA307" s="100"/>
      <c r="IB307" s="100"/>
      <c r="IC307" s="100"/>
      <c r="ID307" s="100"/>
      <c r="IE307" s="100"/>
      <c r="IF307" s="100"/>
      <c r="IG307" s="100"/>
      <c r="IH307" s="100"/>
      <c r="II307" s="100"/>
      <c r="IJ307" s="100"/>
      <c r="IK307" s="100"/>
      <c r="IL307" s="100"/>
      <c r="IM307" s="100"/>
      <c r="IN307" s="100"/>
      <c r="IO307" s="100"/>
      <c r="IP307" s="100"/>
      <c r="IQ307" s="100"/>
      <c r="IR307" s="100"/>
      <c r="IS307" s="100"/>
      <c r="IT307" s="100"/>
      <c r="IU307" s="100"/>
      <c r="IV307" s="100"/>
      <c r="IW307" s="100"/>
      <c r="IX307" s="100"/>
      <c r="IY307" s="100"/>
      <c r="IZ307" s="100"/>
      <c r="JA307" s="100"/>
      <c r="JB307" s="100"/>
      <c r="JC307" s="100"/>
      <c r="JD307" s="100"/>
      <c r="JE307" s="100"/>
      <c r="JF307" s="100"/>
      <c r="JG307" s="100"/>
      <c r="JH307" s="100"/>
      <c r="JI307" s="100"/>
      <c r="JJ307" s="100"/>
      <c r="JK307" s="100"/>
      <c r="JL307" s="100"/>
      <c r="JM307" s="100"/>
      <c r="JN307" s="100"/>
      <c r="JO307" s="100"/>
      <c r="JP307" s="100"/>
      <c r="JQ307" s="100"/>
      <c r="JR307" s="100"/>
      <c r="JS307" s="100"/>
      <c r="JT307" s="100"/>
      <c r="JU307" s="100"/>
      <c r="JV307" s="100"/>
      <c r="JW307" s="100"/>
      <c r="JX307" s="100"/>
      <c r="JY307" s="100"/>
      <c r="JZ307" s="100"/>
      <c r="KA307" s="100"/>
      <c r="KB307" s="100"/>
      <c r="KC307" s="100"/>
      <c r="KD307" s="100"/>
      <c r="KE307" s="100"/>
      <c r="KF307" s="100"/>
      <c r="KG307" s="100"/>
      <c r="KH307" s="100"/>
      <c r="KI307" s="100"/>
      <c r="KJ307" s="100"/>
      <c r="KK307" s="100"/>
      <c r="KL307" s="100"/>
      <c r="KM307" s="100"/>
      <c r="KN307" s="100"/>
      <c r="KO307" s="100"/>
      <c r="KP307" s="100"/>
      <c r="KQ307" s="100"/>
      <c r="KR307" s="100"/>
      <c r="KS307" s="100"/>
      <c r="KT307" s="100"/>
      <c r="KU307" s="100"/>
      <c r="KV307" s="100"/>
      <c r="KW307" s="100"/>
      <c r="KX307" s="100"/>
      <c r="KY307" s="100"/>
      <c r="KZ307" s="100"/>
      <c r="LA307" s="100"/>
      <c r="LB307" s="100"/>
      <c r="LC307" s="100"/>
      <c r="LD307" s="100"/>
      <c r="LE307" s="100"/>
      <c r="LF307" s="100"/>
      <c r="LG307" s="100"/>
      <c r="LH307" s="100"/>
      <c r="LI307" s="100"/>
      <c r="LJ307" s="100"/>
      <c r="LK307" s="100"/>
      <c r="LL307" s="100"/>
      <c r="LM307" s="100"/>
      <c r="LN307" s="100"/>
      <c r="LO307" s="100"/>
      <c r="LP307" s="100"/>
      <c r="LQ307" s="100"/>
      <c r="LR307" s="100"/>
      <c r="LS307" s="100"/>
      <c r="LT307" s="100"/>
      <c r="LU307" s="100"/>
      <c r="LV307" s="100"/>
      <c r="LW307" s="100"/>
      <c r="LX307" s="100"/>
      <c r="LY307" s="100"/>
      <c r="LZ307" s="100"/>
      <c r="MA307" s="100"/>
      <c r="MB307" s="100"/>
      <c r="MC307" s="100"/>
      <c r="MD307" s="100"/>
      <c r="ME307" s="100"/>
      <c r="MF307" s="100"/>
      <c r="MG307" s="100"/>
      <c r="MH307" s="100"/>
      <c r="MI307" s="100"/>
      <c r="MJ307" s="100"/>
      <c r="MK307" s="100"/>
      <c r="ML307" s="100"/>
      <c r="MM307" s="100"/>
      <c r="MN307" s="100"/>
      <c r="MO307" s="100"/>
      <c r="MP307" s="100"/>
      <c r="MQ307" s="100"/>
      <c r="MR307" s="100"/>
      <c r="MS307" s="100"/>
      <c r="MT307" s="100"/>
      <c r="MU307" s="100"/>
      <c r="MV307" s="100"/>
      <c r="MW307" s="100"/>
      <c r="MX307" s="100"/>
      <c r="MY307" s="100"/>
      <c r="MZ307" s="100"/>
      <c r="NA307" s="100"/>
      <c r="NB307" s="100"/>
      <c r="NC307" s="100"/>
      <c r="ND307" s="100"/>
      <c r="NE307" s="100"/>
      <c r="NF307" s="100"/>
      <c r="NG307" s="100"/>
      <c r="NH307" s="100"/>
      <c r="NI307" s="100"/>
      <c r="NJ307" s="100"/>
      <c r="NK307" s="100"/>
      <c r="NL307" s="100"/>
      <c r="NM307" s="100"/>
      <c r="NN307" s="100"/>
      <c r="NO307" s="100"/>
      <c r="NP307" s="100"/>
      <c r="NQ307" s="100"/>
      <c r="NR307" s="100"/>
      <c r="NS307" s="100"/>
      <c r="NT307" s="100"/>
      <c r="NU307" s="100"/>
      <c r="NV307" s="100"/>
      <c r="NW307" s="100"/>
      <c r="NX307" s="100"/>
      <c r="NY307" s="100"/>
      <c r="NZ307" s="100"/>
      <c r="OA307" s="100"/>
      <c r="OB307" s="100"/>
      <c r="OC307" s="100"/>
      <c r="OD307" s="100"/>
      <c r="OE307" s="100"/>
      <c r="OF307" s="100"/>
      <c r="OG307" s="100"/>
      <c r="OH307" s="100"/>
      <c r="OI307" s="100"/>
      <c r="OJ307" s="100"/>
      <c r="OK307" s="100"/>
      <c r="OL307" s="100"/>
      <c r="OM307" s="100"/>
      <c r="ON307" s="100"/>
      <c r="OO307" s="100"/>
      <c r="OP307" s="100"/>
      <c r="OQ307" s="100"/>
      <c r="OR307" s="100"/>
      <c r="OS307" s="100"/>
      <c r="OT307" s="100"/>
      <c r="OU307" s="100"/>
      <c r="OV307" s="100"/>
      <c r="OW307" s="100"/>
      <c r="OX307" s="100"/>
      <c r="OY307" s="100"/>
      <c r="OZ307" s="100"/>
      <c r="PA307" s="100"/>
      <c r="PB307" s="100"/>
      <c r="PC307" s="100"/>
      <c r="PD307" s="100"/>
      <c r="PE307" s="100"/>
      <c r="PF307" s="100"/>
      <c r="PG307" s="100"/>
      <c r="PH307" s="100"/>
      <c r="PI307" s="100"/>
      <c r="PJ307" s="100"/>
      <c r="PK307" s="100"/>
      <c r="PL307" s="100"/>
      <c r="PM307" s="100"/>
      <c r="PN307" s="100"/>
      <c r="PO307" s="100"/>
      <c r="PP307" s="100"/>
      <c r="PQ307" s="100"/>
      <c r="PR307" s="100"/>
      <c r="PS307" s="100"/>
      <c r="PT307" s="100"/>
      <c r="PU307" s="100"/>
      <c r="PV307" s="100"/>
      <c r="PW307" s="100"/>
      <c r="PX307" s="100"/>
      <c r="PY307" s="100"/>
      <c r="PZ307" s="100"/>
      <c r="QA307" s="100"/>
      <c r="QB307" s="100"/>
      <c r="QC307" s="100"/>
      <c r="QD307" s="100"/>
      <c r="QE307" s="100"/>
      <c r="QF307" s="100"/>
      <c r="QG307" s="100"/>
      <c r="QH307" s="100"/>
      <c r="QI307" s="100"/>
      <c r="QJ307" s="100"/>
      <c r="QK307" s="100"/>
      <c r="QL307" s="100"/>
      <c r="QM307" s="100"/>
      <c r="QN307" s="100"/>
      <c r="QO307" s="100"/>
      <c r="QP307" s="100"/>
      <c r="QQ307" s="100"/>
      <c r="QR307" s="100"/>
      <c r="QS307" s="100"/>
      <c r="QT307" s="100"/>
      <c r="QU307" s="100"/>
      <c r="QV307" s="100"/>
      <c r="QW307" s="100"/>
      <c r="QX307" s="100"/>
      <c r="QY307" s="100"/>
      <c r="QZ307" s="100"/>
      <c r="RA307" s="100"/>
      <c r="RB307" s="100"/>
      <c r="RC307" s="100"/>
      <c r="RD307" s="100"/>
      <c r="RE307" s="100"/>
      <c r="RF307" s="100"/>
      <c r="RG307" s="100"/>
      <c r="RH307" s="100"/>
      <c r="RI307" s="100"/>
      <c r="RJ307" s="100"/>
      <c r="RK307" s="100"/>
      <c r="RL307" s="100"/>
      <c r="RM307" s="100"/>
      <c r="RN307" s="100"/>
      <c r="RO307" s="100"/>
      <c r="RP307" s="100"/>
      <c r="RQ307" s="100"/>
      <c r="RR307" s="100"/>
      <c r="RS307" s="100"/>
      <c r="RT307" s="100"/>
      <c r="RU307" s="100"/>
      <c r="RV307" s="100"/>
      <c r="RW307" s="100"/>
      <c r="RX307" s="100"/>
      <c r="RY307" s="100"/>
      <c r="RZ307" s="100"/>
      <c r="SA307" s="100"/>
      <c r="SB307" s="100"/>
      <c r="SC307" s="100"/>
      <c r="SD307" s="100"/>
      <c r="SE307" s="100"/>
      <c r="SF307" s="100"/>
      <c r="SG307" s="100"/>
      <c r="SH307" s="100"/>
      <c r="SI307" s="100"/>
      <c r="SJ307" s="100"/>
      <c r="SK307" s="100"/>
      <c r="SL307" s="100"/>
      <c r="SM307" s="100"/>
      <c r="SN307" s="100"/>
      <c r="SO307" s="100"/>
      <c r="SP307" s="100"/>
      <c r="SQ307" s="100"/>
      <c r="SR307" s="100"/>
      <c r="SS307" s="100"/>
      <c r="ST307" s="100"/>
      <c r="SU307" s="100"/>
      <c r="SV307" s="100"/>
      <c r="SW307" s="100"/>
      <c r="SX307" s="100"/>
      <c r="SY307" s="100"/>
      <c r="SZ307" s="100"/>
      <c r="TA307" s="100"/>
      <c r="TB307" s="100"/>
      <c r="TC307" s="100"/>
      <c r="TD307" s="100"/>
      <c r="TE307" s="100"/>
      <c r="TF307" s="100"/>
      <c r="TG307" s="100"/>
      <c r="TH307" s="100"/>
      <c r="TI307" s="100"/>
      <c r="TJ307" s="100"/>
      <c r="TK307" s="100"/>
      <c r="TL307" s="100"/>
      <c r="TM307" s="100"/>
      <c r="TN307" s="100"/>
      <c r="TO307" s="100"/>
      <c r="TP307" s="100"/>
      <c r="TQ307" s="100"/>
      <c r="TR307" s="100"/>
      <c r="TS307" s="100"/>
      <c r="TT307" s="100"/>
      <c r="TU307" s="100"/>
      <c r="TV307" s="100"/>
      <c r="TW307" s="100"/>
      <c r="TX307" s="100"/>
      <c r="TY307" s="100"/>
      <c r="TZ307" s="100"/>
      <c r="UA307" s="100"/>
      <c r="UB307" s="100"/>
      <c r="UC307" s="100"/>
      <c r="UD307" s="100"/>
      <c r="UE307" s="100"/>
      <c r="UF307" s="100"/>
      <c r="UG307" s="100"/>
      <c r="UH307" s="100"/>
      <c r="UI307" s="100"/>
      <c r="UJ307" s="100"/>
      <c r="UK307" s="100"/>
      <c r="UL307" s="100"/>
      <c r="UM307" s="100"/>
      <c r="UN307" s="100"/>
      <c r="UO307" s="100"/>
      <c r="UP307" s="100"/>
      <c r="UQ307" s="100"/>
      <c r="UR307" s="100"/>
      <c r="US307" s="100"/>
      <c r="UT307" s="100"/>
      <c r="UU307" s="100"/>
      <c r="UV307" s="100"/>
      <c r="UW307" s="100"/>
      <c r="UX307" s="100"/>
      <c r="UY307" s="100"/>
      <c r="UZ307" s="100"/>
      <c r="VA307" s="100"/>
      <c r="VB307" s="100"/>
      <c r="VC307" s="100"/>
      <c r="VD307" s="100"/>
      <c r="VE307" s="100"/>
      <c r="VF307" s="100"/>
      <c r="VG307" s="100"/>
      <c r="VH307" s="100"/>
      <c r="VI307" s="100"/>
      <c r="VJ307" s="100"/>
      <c r="VK307" s="100"/>
      <c r="VL307" s="100"/>
      <c r="VM307" s="100"/>
      <c r="VN307" s="100"/>
      <c r="VO307" s="100"/>
      <c r="VP307" s="100"/>
      <c r="VQ307" s="100"/>
      <c r="VR307" s="100"/>
      <c r="VS307" s="100"/>
      <c r="VT307" s="100"/>
      <c r="VU307" s="100"/>
      <c r="VV307" s="100"/>
      <c r="VW307" s="100"/>
      <c r="VX307" s="100"/>
      <c r="VY307" s="100"/>
      <c r="VZ307" s="100"/>
      <c r="WA307" s="100"/>
      <c r="WB307" s="100"/>
      <c r="WC307" s="100"/>
      <c r="WD307" s="100"/>
      <c r="WE307" s="100"/>
      <c r="WF307" s="100"/>
      <c r="WG307" s="100"/>
      <c r="WH307" s="100"/>
      <c r="WI307" s="100"/>
      <c r="WJ307" s="100"/>
      <c r="WK307" s="100"/>
      <c r="WL307" s="100"/>
      <c r="WM307" s="100"/>
      <c r="WN307" s="100"/>
      <c r="WO307" s="100"/>
      <c r="WP307" s="100"/>
      <c r="WQ307" s="100"/>
      <c r="WR307" s="100"/>
      <c r="WS307" s="100"/>
      <c r="WT307" s="100"/>
      <c r="WU307" s="100"/>
      <c r="WV307" s="100"/>
      <c r="WW307" s="100"/>
      <c r="WX307" s="100"/>
      <c r="WY307" s="100"/>
      <c r="WZ307" s="100"/>
      <c r="XA307" s="100"/>
      <c r="XB307" s="100"/>
      <c r="XC307" s="100"/>
      <c r="XD307" s="100"/>
      <c r="XE307" s="100"/>
      <c r="XF307" s="100"/>
      <c r="XG307" s="100"/>
      <c r="XH307" s="100"/>
      <c r="XI307" s="100"/>
      <c r="XJ307" s="100"/>
      <c r="XK307" s="100"/>
      <c r="XL307" s="100"/>
      <c r="XM307" s="100"/>
      <c r="XN307" s="100"/>
      <c r="XO307" s="100"/>
      <c r="XP307" s="100"/>
      <c r="XQ307" s="100"/>
      <c r="XR307" s="100"/>
      <c r="XS307" s="100"/>
      <c r="XT307" s="100"/>
      <c r="XU307" s="100"/>
      <c r="XV307" s="100"/>
      <c r="XW307" s="100"/>
      <c r="XX307" s="100"/>
      <c r="XY307" s="100"/>
      <c r="XZ307" s="100"/>
      <c r="YA307" s="100"/>
      <c r="YB307" s="100"/>
      <c r="YC307" s="100"/>
      <c r="YD307" s="100"/>
      <c r="YE307" s="100"/>
      <c r="YF307" s="100"/>
      <c r="YG307" s="100"/>
      <c r="YH307" s="100"/>
      <c r="YI307" s="100"/>
      <c r="YJ307" s="100"/>
      <c r="YK307" s="100"/>
      <c r="YL307" s="100"/>
      <c r="YM307" s="100"/>
      <c r="YN307" s="100"/>
      <c r="YO307" s="100"/>
      <c r="YP307" s="100"/>
      <c r="YQ307" s="100"/>
      <c r="YR307" s="100"/>
      <c r="YS307" s="100"/>
      <c r="YT307" s="100"/>
      <c r="YU307" s="100"/>
      <c r="YV307" s="100"/>
      <c r="YW307" s="100"/>
      <c r="YX307" s="100"/>
      <c r="YY307" s="100"/>
      <c r="YZ307" s="100"/>
      <c r="ZA307" s="100"/>
      <c r="ZB307" s="100"/>
      <c r="ZC307" s="100"/>
      <c r="ZD307" s="100"/>
      <c r="ZE307" s="100"/>
      <c r="ZF307" s="100"/>
      <c r="ZG307" s="100"/>
      <c r="ZH307" s="100"/>
      <c r="ZI307" s="100"/>
      <c r="ZJ307" s="100"/>
      <c r="ZK307" s="100"/>
      <c r="ZL307" s="100"/>
      <c r="ZM307" s="100"/>
      <c r="ZN307" s="100"/>
      <c r="ZO307" s="100"/>
      <c r="ZP307" s="100"/>
      <c r="ZQ307" s="100"/>
      <c r="ZR307" s="100"/>
      <c r="ZS307" s="100"/>
      <c r="ZT307" s="100"/>
      <c r="ZU307" s="100"/>
      <c r="ZV307" s="100"/>
      <c r="ZW307" s="100"/>
      <c r="ZX307" s="100"/>
      <c r="ZY307" s="100"/>
      <c r="ZZ307" s="100"/>
      <c r="AAA307" s="100"/>
      <c r="AAB307" s="100"/>
      <c r="AAC307" s="100"/>
      <c r="AAD307" s="100"/>
      <c r="AAE307" s="100"/>
      <c r="AAF307" s="100"/>
      <c r="AAG307" s="100"/>
      <c r="AAH307" s="100"/>
      <c r="AAI307" s="100"/>
      <c r="AAJ307" s="100"/>
      <c r="AAK307" s="100"/>
      <c r="AAL307" s="100"/>
      <c r="AAM307" s="100"/>
      <c r="AAN307" s="100"/>
      <c r="AAO307" s="100"/>
      <c r="AAP307" s="100"/>
      <c r="AAQ307" s="100"/>
      <c r="AAR307" s="100"/>
      <c r="AAS307" s="100"/>
      <c r="AAT307" s="100"/>
      <c r="AAU307" s="100"/>
      <c r="AAV307" s="100"/>
      <c r="AAW307" s="100"/>
      <c r="AAX307" s="100"/>
      <c r="AAY307" s="100"/>
      <c r="AAZ307" s="100"/>
      <c r="ABA307" s="100"/>
      <c r="ABB307" s="100"/>
      <c r="ABC307" s="100"/>
      <c r="ABD307" s="100"/>
      <c r="ABE307" s="100"/>
      <c r="ABF307" s="100"/>
      <c r="ABG307" s="100"/>
      <c r="ABH307" s="100"/>
      <c r="ABI307" s="100"/>
      <c r="ABJ307" s="100"/>
      <c r="ABK307" s="100"/>
      <c r="ABL307" s="100"/>
      <c r="ABM307" s="100"/>
      <c r="ABN307" s="100"/>
      <c r="ABO307" s="100"/>
      <c r="ABP307" s="100"/>
      <c r="ABQ307" s="100"/>
      <c r="ABR307" s="100"/>
      <c r="ABS307" s="100"/>
      <c r="ABT307" s="100"/>
      <c r="ABU307" s="100"/>
      <c r="ABV307" s="100"/>
      <c r="ABW307" s="100"/>
      <c r="ABX307" s="100"/>
      <c r="ABY307" s="100"/>
      <c r="ABZ307" s="100"/>
      <c r="ACA307" s="100"/>
      <c r="ACB307" s="100"/>
      <c r="ACC307" s="100"/>
      <c r="ACD307" s="100"/>
      <c r="ACE307" s="100"/>
      <c r="ACF307" s="100"/>
      <c r="ACG307" s="100"/>
      <c r="ACH307" s="100"/>
      <c r="ACI307" s="100"/>
      <c r="ACJ307" s="100"/>
      <c r="ACK307" s="100"/>
      <c r="ACL307" s="100"/>
      <c r="ACM307" s="100"/>
      <c r="ACN307" s="100"/>
      <c r="ACO307" s="100"/>
      <c r="ACP307" s="100"/>
      <c r="ACQ307" s="100"/>
      <c r="ACR307" s="100"/>
      <c r="ACS307" s="100"/>
      <c r="ACT307" s="100"/>
      <c r="ACU307" s="100"/>
      <c r="ACV307" s="100"/>
      <c r="ACW307" s="100"/>
      <c r="ACX307" s="100"/>
      <c r="ACY307" s="100"/>
      <c r="ACZ307" s="100"/>
      <c r="ADA307" s="100"/>
    </row>
    <row r="308" spans="1:781" ht="24" x14ac:dyDescent="0.3">
      <c r="A308" s="40">
        <v>3</v>
      </c>
      <c r="B308" s="91" t="s">
        <v>883</v>
      </c>
      <c r="C308" s="92" t="s">
        <v>40</v>
      </c>
      <c r="D308" s="93" t="s">
        <v>204</v>
      </c>
      <c r="E308" s="93" t="s">
        <v>222</v>
      </c>
      <c r="F308" s="93">
        <v>21</v>
      </c>
      <c r="G308" s="48"/>
      <c r="H308" s="93">
        <v>1</v>
      </c>
      <c r="I308" s="93" t="s">
        <v>41</v>
      </c>
      <c r="J308" s="93" t="s">
        <v>42</v>
      </c>
      <c r="K308" s="94">
        <v>1973</v>
      </c>
      <c r="L308" s="111">
        <v>1973</v>
      </c>
      <c r="M308" s="95"/>
      <c r="N308" s="96"/>
      <c r="O308" s="96"/>
      <c r="P308" s="52" t="s">
        <v>593</v>
      </c>
      <c r="Q308" s="73" t="s">
        <v>884</v>
      </c>
      <c r="R308" s="31"/>
      <c r="S308" s="32" t="str">
        <f t="shared" si="61"/>
        <v>Cu</v>
      </c>
      <c r="T308" s="33"/>
      <c r="U308" s="33"/>
      <c r="V308" s="33"/>
      <c r="W308" s="33"/>
      <c r="X308" s="33"/>
      <c r="Y308" s="33"/>
      <c r="Z308" s="33"/>
      <c r="AA308" s="1"/>
      <c r="AB308" s="34">
        <f t="shared" si="62"/>
        <v>0</v>
      </c>
      <c r="AC308" s="34">
        <f t="shared" si="63"/>
        <v>0</v>
      </c>
      <c r="AD308" s="34">
        <f t="shared" si="64"/>
        <v>0</v>
      </c>
      <c r="AE308" s="34">
        <f t="shared" si="65"/>
        <v>0</v>
      </c>
      <c r="AF308" s="35"/>
      <c r="AG308" s="35">
        <f t="shared" si="69"/>
        <v>0</v>
      </c>
      <c r="AH308" s="35">
        <f t="shared" si="70"/>
        <v>0</v>
      </c>
      <c r="AI308" s="35">
        <f t="shared" si="71"/>
        <v>0</v>
      </c>
    </row>
    <row r="309" spans="1:781" ht="36" x14ac:dyDescent="0.3">
      <c r="A309" s="40">
        <v>3</v>
      </c>
      <c r="B309" s="91" t="s">
        <v>885</v>
      </c>
      <c r="C309" s="92" t="s">
        <v>40</v>
      </c>
      <c r="D309" s="93" t="s">
        <v>204</v>
      </c>
      <c r="E309" s="93" t="s">
        <v>222</v>
      </c>
      <c r="F309" s="93">
        <v>52</v>
      </c>
      <c r="G309" s="48"/>
      <c r="H309" s="93">
        <v>1</v>
      </c>
      <c r="I309" s="93" t="s">
        <v>41</v>
      </c>
      <c r="J309" s="93" t="s">
        <v>72</v>
      </c>
      <c r="K309" s="94">
        <v>1972</v>
      </c>
      <c r="L309" s="62">
        <v>26635</v>
      </c>
      <c r="M309" s="95"/>
      <c r="N309" s="96"/>
      <c r="O309" s="96"/>
      <c r="P309" s="52" t="s">
        <v>593</v>
      </c>
      <c r="Q309" s="73" t="s">
        <v>886</v>
      </c>
      <c r="R309" s="31" t="s">
        <v>319</v>
      </c>
      <c r="S309" s="32" t="str">
        <f t="shared" si="61"/>
        <v>Cu</v>
      </c>
      <c r="T309" s="33">
        <v>3200</v>
      </c>
      <c r="U309" s="33">
        <v>0.49</v>
      </c>
      <c r="V309" s="33"/>
      <c r="W309" s="33">
        <v>0.66999999999999993</v>
      </c>
      <c r="X309" s="33">
        <v>1911</v>
      </c>
      <c r="Y309" s="33">
        <v>30</v>
      </c>
      <c r="Z309" s="33" t="s">
        <v>320</v>
      </c>
      <c r="AA309" s="1"/>
      <c r="AB309" s="34">
        <f t="shared" si="62"/>
        <v>0</v>
      </c>
      <c r="AC309" s="34">
        <f t="shared" si="63"/>
        <v>0</v>
      </c>
      <c r="AD309" s="34">
        <f t="shared" si="64"/>
        <v>0</v>
      </c>
      <c r="AE309" s="34">
        <f t="shared" si="65"/>
        <v>0</v>
      </c>
      <c r="AF309" s="35"/>
      <c r="AG309" s="35">
        <f t="shared" si="69"/>
        <v>0</v>
      </c>
      <c r="AH309" s="35">
        <f t="shared" si="70"/>
        <v>0</v>
      </c>
      <c r="AI309" s="35">
        <f t="shared" si="71"/>
        <v>0</v>
      </c>
    </row>
    <row r="310" spans="1:781" ht="24" x14ac:dyDescent="0.3">
      <c r="A310" s="42">
        <v>2</v>
      </c>
      <c r="B310" s="91" t="s">
        <v>887</v>
      </c>
      <c r="C310" s="92" t="s">
        <v>888</v>
      </c>
      <c r="D310" s="93" t="s">
        <v>204</v>
      </c>
      <c r="E310" s="93" t="s">
        <v>244</v>
      </c>
      <c r="F310" s="93">
        <v>25</v>
      </c>
      <c r="G310" s="48">
        <v>1080000</v>
      </c>
      <c r="H310" s="93">
        <v>1</v>
      </c>
      <c r="I310" s="93" t="s">
        <v>41</v>
      </c>
      <c r="J310" s="93" t="s">
        <v>42</v>
      </c>
      <c r="K310" s="94">
        <v>1972</v>
      </c>
      <c r="L310" s="62">
        <v>26592</v>
      </c>
      <c r="M310" s="95">
        <v>70000</v>
      </c>
      <c r="N310" s="96"/>
      <c r="O310" s="96">
        <v>1</v>
      </c>
      <c r="P310" s="52" t="s">
        <v>889</v>
      </c>
      <c r="Q310" s="73" t="s">
        <v>890</v>
      </c>
      <c r="R310" s="31"/>
      <c r="S310" s="32" t="str">
        <f t="shared" si="61"/>
        <v>Zn, Pb, Cu</v>
      </c>
      <c r="T310" s="33"/>
      <c r="U310" s="33"/>
      <c r="V310" s="33"/>
      <c r="W310" s="33"/>
      <c r="X310" s="33"/>
      <c r="Y310" s="33"/>
      <c r="Z310" s="33"/>
      <c r="AA310" s="1"/>
      <c r="AB310" s="34"/>
      <c r="AC310" s="34"/>
      <c r="AD310" s="34"/>
      <c r="AE310" s="34"/>
      <c r="AF310" s="35"/>
      <c r="AG310" s="35"/>
      <c r="AH310" s="35"/>
      <c r="AI310" s="35"/>
    </row>
    <row r="311" spans="1:781" ht="24" x14ac:dyDescent="0.3">
      <c r="A311" s="36">
        <v>1</v>
      </c>
      <c r="B311" s="91" t="s">
        <v>891</v>
      </c>
      <c r="C311" s="92" t="s">
        <v>52</v>
      </c>
      <c r="D311" s="93" t="s">
        <v>204</v>
      </c>
      <c r="E311" s="93" t="s">
        <v>426</v>
      </c>
      <c r="F311" s="93">
        <v>16</v>
      </c>
      <c r="G311" s="48">
        <v>500000</v>
      </c>
      <c r="H311" s="93">
        <v>1</v>
      </c>
      <c r="I311" s="93" t="s">
        <v>41</v>
      </c>
      <c r="J311" s="93" t="s">
        <v>42</v>
      </c>
      <c r="K311" s="94">
        <v>1972</v>
      </c>
      <c r="L311" s="62">
        <v>26355</v>
      </c>
      <c r="M311" s="95">
        <v>500000</v>
      </c>
      <c r="N311" s="96">
        <v>64.400000000000006</v>
      </c>
      <c r="O311" s="96">
        <v>125</v>
      </c>
      <c r="P311" s="52" t="s">
        <v>892</v>
      </c>
      <c r="Q311" s="73" t="s">
        <v>893</v>
      </c>
      <c r="R311" s="97" t="s">
        <v>424</v>
      </c>
      <c r="S311" s="32" t="str">
        <f t="shared" si="61"/>
        <v>Coal</v>
      </c>
      <c r="T311" s="98"/>
      <c r="U311" s="98"/>
      <c r="V311" s="98"/>
      <c r="W311" s="98"/>
      <c r="X311" s="98"/>
      <c r="Y311" s="98"/>
      <c r="Z311" s="98"/>
      <c r="AA311" s="99"/>
      <c r="AB311" s="34">
        <f>M311/1896653</f>
        <v>0.2636222862062802</v>
      </c>
      <c r="AC311" s="34">
        <f>N311/39</f>
        <v>1.6512820512820514</v>
      </c>
      <c r="AD311" s="34">
        <f>O311/14</f>
        <v>8.9285714285714288</v>
      </c>
      <c r="AE311" s="34">
        <f>SUM(AB311:AD311)</f>
        <v>10.843475766059761</v>
      </c>
      <c r="AF311" s="35"/>
      <c r="AG311" s="35">
        <f>IF(A311=1,AE311,0)</f>
        <v>10.843475766059761</v>
      </c>
      <c r="AH311" s="35">
        <f>IF(A311=2,AE311,0)</f>
        <v>0</v>
      </c>
      <c r="AI311" s="35">
        <f>IF(A311=3,AE311,0)</f>
        <v>0</v>
      </c>
      <c r="AK311" s="100"/>
      <c r="AL311" s="100"/>
      <c r="AM311" s="100"/>
      <c r="AN311" s="100"/>
      <c r="AO311" s="100"/>
      <c r="AP311" s="100"/>
      <c r="AQ311" s="100"/>
      <c r="AR311" s="100"/>
      <c r="AS311" s="100"/>
      <c r="AT311" s="100"/>
      <c r="AU311" s="100"/>
      <c r="AV311" s="100"/>
      <c r="AW311" s="100"/>
      <c r="AX311" s="100"/>
      <c r="AY311" s="100"/>
      <c r="AZ311" s="100"/>
      <c r="BA311" s="100"/>
      <c r="BB311" s="100"/>
      <c r="BC311" s="100"/>
      <c r="BD311" s="100"/>
      <c r="BE311" s="100"/>
      <c r="BF311" s="100"/>
      <c r="BG311" s="100"/>
      <c r="BH311" s="100"/>
      <c r="BI311" s="100"/>
      <c r="BJ311" s="100"/>
      <c r="BK311" s="100"/>
      <c r="BL311" s="100"/>
      <c r="BM311" s="100"/>
      <c r="BN311" s="100"/>
      <c r="BO311" s="100"/>
      <c r="BP311" s="100"/>
      <c r="BQ311" s="100"/>
      <c r="BR311" s="100"/>
      <c r="BS311" s="100"/>
      <c r="BT311" s="100"/>
      <c r="BU311" s="100"/>
      <c r="BV311" s="100"/>
      <c r="BW311" s="100"/>
      <c r="BX311" s="100"/>
      <c r="BY311" s="100"/>
      <c r="BZ311" s="100"/>
      <c r="CA311" s="100"/>
      <c r="CB311" s="100"/>
      <c r="CC311" s="100"/>
      <c r="CD311" s="100"/>
      <c r="CE311" s="100"/>
      <c r="CF311" s="100"/>
      <c r="CG311" s="100"/>
      <c r="CH311" s="100"/>
      <c r="CI311" s="100"/>
      <c r="CJ311" s="100"/>
      <c r="CK311" s="100"/>
      <c r="CL311" s="100"/>
      <c r="CM311" s="100"/>
      <c r="CN311" s="100"/>
      <c r="CO311" s="100"/>
      <c r="CP311" s="100"/>
      <c r="CQ311" s="100"/>
      <c r="CR311" s="100"/>
      <c r="CS311" s="100"/>
      <c r="CT311" s="100"/>
      <c r="CU311" s="100"/>
      <c r="CV311" s="100"/>
      <c r="CW311" s="100"/>
      <c r="CX311" s="100"/>
      <c r="CY311" s="100"/>
      <c r="CZ311" s="100"/>
      <c r="DA311" s="100"/>
      <c r="DB311" s="100"/>
      <c r="DC311" s="100"/>
      <c r="DD311" s="100"/>
      <c r="DE311" s="100"/>
      <c r="DF311" s="100"/>
      <c r="DG311" s="100"/>
      <c r="DH311" s="100"/>
      <c r="DI311" s="100"/>
      <c r="DJ311" s="100"/>
      <c r="DK311" s="100"/>
      <c r="DL311" s="100"/>
      <c r="DM311" s="100"/>
      <c r="DN311" s="100"/>
      <c r="DO311" s="100"/>
      <c r="DP311" s="100"/>
      <c r="DQ311" s="100"/>
      <c r="DR311" s="100"/>
      <c r="DS311" s="100"/>
      <c r="DT311" s="100"/>
      <c r="DU311" s="100"/>
      <c r="DV311" s="100"/>
      <c r="DW311" s="100"/>
      <c r="DX311" s="100"/>
      <c r="DY311" s="100"/>
      <c r="DZ311" s="100"/>
      <c r="EA311" s="100"/>
      <c r="EB311" s="100"/>
      <c r="EC311" s="100"/>
      <c r="ED311"/>
      <c r="EE311"/>
      <c r="EF311"/>
      <c r="EG311"/>
      <c r="EH311"/>
      <c r="EI311"/>
      <c r="EJ311"/>
      <c r="EK311"/>
      <c r="EL311"/>
      <c r="EM311"/>
      <c r="EN311"/>
      <c r="EO311"/>
      <c r="EP311"/>
      <c r="EQ311"/>
      <c r="ER311"/>
      <c r="ES311"/>
      <c r="ET311"/>
      <c r="EU311"/>
      <c r="EV311"/>
      <c r="EW311"/>
      <c r="EX311"/>
      <c r="EY311"/>
      <c r="EZ311"/>
      <c r="FA311"/>
      <c r="FB311"/>
      <c r="FC311"/>
      <c r="FD311"/>
      <c r="FE311"/>
      <c r="FF311"/>
      <c r="FG311"/>
      <c r="FH311"/>
      <c r="FI311"/>
      <c r="FJ311"/>
      <c r="FK311"/>
      <c r="FL311"/>
      <c r="FM311"/>
      <c r="FN311"/>
      <c r="FO311"/>
      <c r="FP311"/>
      <c r="FQ311"/>
      <c r="FR311"/>
      <c r="FS311"/>
      <c r="FT311"/>
      <c r="FU311"/>
      <c r="FV311"/>
      <c r="FW311"/>
      <c r="FX311"/>
      <c r="FY311"/>
      <c r="FZ311"/>
      <c r="GA311"/>
      <c r="GB311"/>
      <c r="GC311"/>
      <c r="GD311"/>
      <c r="GE311"/>
      <c r="GF311"/>
      <c r="GG311"/>
      <c r="GH311"/>
      <c r="GI311"/>
      <c r="GJ311"/>
      <c r="GK311"/>
      <c r="GL311"/>
      <c r="GM311"/>
      <c r="GN311"/>
      <c r="GO311"/>
      <c r="GP311"/>
      <c r="GQ311"/>
      <c r="GR311"/>
      <c r="GS311"/>
      <c r="GT311"/>
      <c r="GU311"/>
      <c r="GV311"/>
      <c r="GW311"/>
      <c r="GX311"/>
      <c r="GY311"/>
      <c r="GZ311"/>
      <c r="HA311"/>
      <c r="HB311"/>
      <c r="HC311"/>
      <c r="HD311"/>
      <c r="HE311"/>
      <c r="HF311"/>
      <c r="HG311"/>
      <c r="HH311"/>
      <c r="HI311"/>
      <c r="HJ311"/>
      <c r="HK311"/>
      <c r="HL311"/>
      <c r="HM311"/>
      <c r="HN311"/>
      <c r="HO311"/>
      <c r="HP311"/>
      <c r="HQ311"/>
      <c r="HR311"/>
      <c r="HS311"/>
      <c r="HT311"/>
      <c r="HU311"/>
      <c r="HV311"/>
      <c r="HW311"/>
      <c r="HX311"/>
      <c r="HY311"/>
      <c r="HZ311"/>
      <c r="IA311"/>
      <c r="IB311"/>
      <c r="IC311"/>
      <c r="ID311"/>
      <c r="IE311"/>
      <c r="IF311"/>
      <c r="IG311"/>
      <c r="IH311"/>
      <c r="II311"/>
      <c r="IJ311"/>
      <c r="IK311"/>
      <c r="IL311"/>
      <c r="IM311"/>
      <c r="IN311"/>
      <c r="IO311"/>
      <c r="IP311"/>
      <c r="IQ311"/>
      <c r="IR311"/>
      <c r="IS311"/>
      <c r="IT311"/>
      <c r="IU311"/>
      <c r="IV311"/>
      <c r="IW311"/>
      <c r="IX311"/>
      <c r="IY311"/>
      <c r="IZ311"/>
      <c r="JA311"/>
      <c r="JB311"/>
      <c r="JC311"/>
      <c r="JD311"/>
      <c r="JE311"/>
      <c r="JF311"/>
      <c r="JG311"/>
      <c r="JH311"/>
      <c r="JI311"/>
      <c r="JJ311"/>
      <c r="JK311"/>
      <c r="JL311"/>
      <c r="JM311"/>
      <c r="JN311"/>
      <c r="JO311"/>
      <c r="JP311"/>
      <c r="JQ311"/>
      <c r="JR311"/>
      <c r="JS311"/>
      <c r="JT311"/>
      <c r="JU311"/>
      <c r="JV311"/>
      <c r="JW311"/>
      <c r="JX311"/>
      <c r="JY311"/>
      <c r="JZ311"/>
      <c r="KA311"/>
      <c r="KB311"/>
      <c r="KC311"/>
      <c r="KD311"/>
      <c r="KE311"/>
      <c r="KF311"/>
      <c r="KG311"/>
      <c r="KH311"/>
      <c r="KI311"/>
      <c r="KJ311"/>
      <c r="KK311"/>
      <c r="KL311"/>
      <c r="KM311"/>
      <c r="KN311"/>
      <c r="KO311"/>
      <c r="KP311"/>
      <c r="KQ311"/>
      <c r="KR311"/>
      <c r="KS311"/>
      <c r="KT311"/>
      <c r="KU311"/>
      <c r="KV311"/>
      <c r="KW311"/>
      <c r="KX311"/>
      <c r="KY311"/>
      <c r="KZ311"/>
      <c r="LA311"/>
      <c r="LB311"/>
      <c r="LC311"/>
      <c r="LD311"/>
      <c r="LE311"/>
      <c r="LF311"/>
      <c r="LG311"/>
      <c r="LH311"/>
      <c r="LI311"/>
      <c r="LJ311"/>
      <c r="LK311"/>
      <c r="LL311"/>
      <c r="LM311"/>
      <c r="LN311"/>
      <c r="LO311"/>
      <c r="LP311"/>
      <c r="LQ311"/>
      <c r="LR311"/>
      <c r="LS311"/>
      <c r="LT311"/>
      <c r="LU311"/>
      <c r="LV311"/>
      <c r="LW311"/>
      <c r="LX311"/>
      <c r="LY311"/>
      <c r="LZ311"/>
      <c r="MA311"/>
      <c r="MB311"/>
      <c r="MC311"/>
      <c r="MD311"/>
      <c r="ME311"/>
      <c r="MF311"/>
      <c r="MG311"/>
      <c r="MH311"/>
      <c r="MI311"/>
      <c r="MJ311"/>
      <c r="MK311"/>
      <c r="ML311"/>
      <c r="MM311"/>
      <c r="MN311"/>
      <c r="MO311"/>
      <c r="MP311"/>
      <c r="MQ311"/>
      <c r="MR311"/>
      <c r="MS311"/>
      <c r="MT311"/>
      <c r="MU311"/>
      <c r="MV311"/>
      <c r="MW311"/>
      <c r="MX311"/>
      <c r="MY311"/>
      <c r="MZ311"/>
      <c r="NA311"/>
      <c r="NB311"/>
      <c r="NC311"/>
      <c r="ND311"/>
      <c r="NE311"/>
      <c r="NF311"/>
      <c r="NG311"/>
      <c r="NH311"/>
      <c r="NI311"/>
      <c r="NJ311"/>
      <c r="NK311"/>
      <c r="NL311"/>
      <c r="NM311"/>
      <c r="NN311"/>
      <c r="NO311"/>
      <c r="NP311"/>
      <c r="NQ311"/>
      <c r="NR311"/>
      <c r="NS311"/>
      <c r="NT311"/>
      <c r="NU311"/>
      <c r="NV311"/>
      <c r="NW311"/>
      <c r="NX311"/>
      <c r="NY311"/>
      <c r="NZ311"/>
      <c r="OA311"/>
      <c r="OB311"/>
      <c r="OC311"/>
      <c r="OD311"/>
      <c r="OE311"/>
      <c r="OF311"/>
      <c r="OG311"/>
      <c r="OH311"/>
      <c r="OI311"/>
      <c r="OJ311"/>
      <c r="OK311"/>
      <c r="OL311"/>
      <c r="OM311"/>
      <c r="ON311"/>
      <c r="OO311"/>
      <c r="OP311"/>
      <c r="OQ311"/>
      <c r="OR311"/>
      <c r="OS311"/>
      <c r="OT311"/>
      <c r="OU311"/>
      <c r="OV311"/>
      <c r="OW311"/>
      <c r="OX311"/>
      <c r="OY311"/>
      <c r="OZ311"/>
      <c r="PA311"/>
      <c r="PB311"/>
      <c r="PC311"/>
      <c r="PD311"/>
      <c r="PE311"/>
      <c r="PF311"/>
      <c r="PG311"/>
      <c r="PH311"/>
      <c r="PI311"/>
      <c r="PJ311"/>
      <c r="PK311"/>
      <c r="PL311"/>
      <c r="PM311"/>
      <c r="PN311"/>
      <c r="PO311"/>
      <c r="PP311"/>
      <c r="PQ311"/>
      <c r="PR311"/>
      <c r="PS311"/>
      <c r="PT311"/>
      <c r="PU311"/>
      <c r="PV311"/>
      <c r="PW311"/>
      <c r="PX311"/>
      <c r="PY311"/>
      <c r="PZ311"/>
      <c r="QA311"/>
      <c r="QB311"/>
      <c r="QC311"/>
      <c r="QD311"/>
      <c r="QE311"/>
      <c r="QF311"/>
      <c r="QG311"/>
      <c r="QH311"/>
      <c r="QI311"/>
      <c r="QJ311"/>
      <c r="QK311"/>
      <c r="QL311"/>
      <c r="QM311"/>
      <c r="QN311"/>
      <c r="QO311"/>
      <c r="QP311"/>
      <c r="QQ311"/>
      <c r="QR311"/>
      <c r="QS311"/>
      <c r="QT311"/>
      <c r="QU311"/>
      <c r="QV311"/>
      <c r="QW311"/>
      <c r="QX311"/>
      <c r="QY311"/>
      <c r="QZ311"/>
      <c r="RA311"/>
      <c r="RB311"/>
      <c r="RC311"/>
      <c r="RD311"/>
      <c r="RE311"/>
      <c r="RF311"/>
      <c r="RG311"/>
      <c r="RH311"/>
      <c r="RI311"/>
      <c r="RJ311"/>
      <c r="RK311"/>
      <c r="RL311"/>
      <c r="RM311"/>
      <c r="RN311"/>
      <c r="RO311"/>
      <c r="RP311"/>
      <c r="RQ311"/>
      <c r="RR311"/>
      <c r="RS311"/>
      <c r="RT311"/>
      <c r="RU311"/>
      <c r="RV311"/>
      <c r="RW311"/>
      <c r="RX311"/>
      <c r="RY311"/>
      <c r="RZ311"/>
      <c r="SA311"/>
      <c r="SB311"/>
      <c r="SC311"/>
      <c r="SD311"/>
      <c r="SE311"/>
      <c r="SF311"/>
      <c r="SG311"/>
      <c r="SH311"/>
      <c r="SI311"/>
      <c r="SJ311"/>
      <c r="SK311"/>
      <c r="SL311"/>
      <c r="SM311"/>
      <c r="SN311"/>
      <c r="SO311"/>
      <c r="SP311"/>
      <c r="SQ311"/>
      <c r="SR311"/>
      <c r="SS311"/>
      <c r="ST311"/>
      <c r="SU311"/>
      <c r="SV311"/>
      <c r="SW311"/>
      <c r="SX311"/>
      <c r="SY311"/>
      <c r="SZ311"/>
      <c r="TA311"/>
      <c r="TB311"/>
      <c r="TC311"/>
      <c r="TD311"/>
      <c r="TE311"/>
      <c r="TF311"/>
      <c r="TG311"/>
      <c r="TH311"/>
      <c r="TI311"/>
      <c r="TJ311"/>
      <c r="TK311"/>
      <c r="TL311"/>
      <c r="TM311"/>
      <c r="TN311"/>
      <c r="TO311"/>
      <c r="TP311"/>
      <c r="TQ311"/>
      <c r="TR311"/>
      <c r="TS311"/>
      <c r="TT311"/>
      <c r="TU311"/>
      <c r="TV311"/>
      <c r="TW311"/>
      <c r="TX311"/>
      <c r="TY311"/>
      <c r="TZ311"/>
      <c r="UA311"/>
      <c r="UB311"/>
      <c r="UC311"/>
      <c r="UD311"/>
      <c r="UE311"/>
      <c r="UF311"/>
      <c r="UG311"/>
      <c r="UH311"/>
      <c r="UI311"/>
      <c r="UJ311"/>
      <c r="UK311"/>
      <c r="UL311"/>
      <c r="UM311"/>
      <c r="UN311"/>
      <c r="UO311"/>
      <c r="UP311"/>
      <c r="UQ311"/>
      <c r="UR311"/>
      <c r="US311"/>
      <c r="UT311"/>
      <c r="UU311"/>
      <c r="UV311"/>
      <c r="UW311"/>
      <c r="UX311"/>
      <c r="UY311"/>
      <c r="UZ311"/>
      <c r="VA311"/>
      <c r="VB311"/>
      <c r="VC311"/>
      <c r="VD311"/>
      <c r="VE311"/>
      <c r="VF311"/>
      <c r="VG311"/>
      <c r="VH311"/>
      <c r="VI311"/>
      <c r="VJ311"/>
      <c r="VK311"/>
      <c r="VL311"/>
      <c r="VM311"/>
      <c r="VN311"/>
      <c r="VO311"/>
      <c r="VP311"/>
      <c r="VQ311"/>
      <c r="VR311"/>
      <c r="VS311"/>
      <c r="VT311"/>
      <c r="VU311"/>
      <c r="VV311"/>
      <c r="VW311"/>
      <c r="VX311"/>
      <c r="VY311"/>
      <c r="VZ311"/>
      <c r="WA311"/>
      <c r="WB311"/>
      <c r="WC311"/>
      <c r="WD311"/>
      <c r="WE311"/>
      <c r="WF311"/>
      <c r="WG311"/>
      <c r="WH311"/>
      <c r="WI311"/>
      <c r="WJ311"/>
      <c r="WK311"/>
      <c r="WL311"/>
      <c r="WM311"/>
      <c r="WN311"/>
      <c r="WO311"/>
      <c r="WP311"/>
      <c r="WQ311"/>
      <c r="WR311"/>
      <c r="WS311"/>
      <c r="WT311"/>
      <c r="WU311"/>
      <c r="WV311"/>
      <c r="WW311"/>
      <c r="WX311"/>
      <c r="WY311"/>
      <c r="WZ311"/>
      <c r="XA311"/>
      <c r="XB311"/>
      <c r="XC311"/>
      <c r="XD311"/>
      <c r="XE311"/>
      <c r="XF311"/>
      <c r="XG311"/>
      <c r="XH311"/>
      <c r="XI311"/>
      <c r="XJ311"/>
      <c r="XK311"/>
      <c r="XL311"/>
      <c r="XM311"/>
      <c r="XN311"/>
      <c r="XO311"/>
      <c r="XP311"/>
      <c r="XQ311"/>
      <c r="XR311"/>
      <c r="XS311"/>
      <c r="XT311"/>
      <c r="XU311"/>
      <c r="XV311"/>
      <c r="XW311"/>
      <c r="XX311"/>
      <c r="XY311"/>
      <c r="XZ311"/>
      <c r="YA311"/>
      <c r="YB311"/>
      <c r="YC311"/>
      <c r="YD311"/>
      <c r="YE311"/>
      <c r="YF311"/>
      <c r="YG311"/>
      <c r="YH311"/>
      <c r="YI311"/>
      <c r="YJ311"/>
      <c r="YK311"/>
      <c r="YL311"/>
      <c r="YM311"/>
      <c r="YN311"/>
      <c r="YO311"/>
      <c r="YP311"/>
      <c r="YQ311"/>
      <c r="YR311"/>
      <c r="YS311"/>
      <c r="YT311"/>
      <c r="YU311"/>
      <c r="YV311"/>
      <c r="YW311"/>
      <c r="YX311"/>
      <c r="YY311"/>
      <c r="YZ311"/>
      <c r="ZA311"/>
      <c r="ZB311"/>
      <c r="ZC311"/>
      <c r="ZD311"/>
      <c r="ZE311"/>
      <c r="ZF311"/>
      <c r="ZG311"/>
      <c r="ZH311"/>
      <c r="ZI311"/>
      <c r="ZJ311"/>
      <c r="ZK311"/>
      <c r="ZL311"/>
      <c r="ZM311"/>
      <c r="ZN311"/>
      <c r="ZO311"/>
      <c r="ZP311"/>
      <c r="ZQ311"/>
      <c r="ZR311"/>
      <c r="ZS311"/>
      <c r="ZT311"/>
      <c r="ZU311"/>
      <c r="ZV311"/>
      <c r="ZW311"/>
      <c r="ZX311"/>
      <c r="ZY311"/>
      <c r="ZZ311"/>
      <c r="AAA311"/>
      <c r="AAB311"/>
      <c r="AAC311"/>
      <c r="AAD311"/>
      <c r="AAE311"/>
      <c r="AAF311"/>
      <c r="AAG311"/>
      <c r="AAH311"/>
      <c r="AAI311"/>
      <c r="AAJ311"/>
      <c r="AAK311"/>
      <c r="AAL311"/>
      <c r="AAM311"/>
      <c r="AAN311"/>
      <c r="AAO311"/>
      <c r="AAP311"/>
      <c r="AAQ311"/>
      <c r="AAR311"/>
      <c r="AAS311"/>
      <c r="AAT311"/>
      <c r="AAU311"/>
      <c r="AAV311"/>
      <c r="AAW311"/>
      <c r="AAX311"/>
      <c r="AAY311"/>
      <c r="AAZ311"/>
      <c r="ABA311"/>
      <c r="ABB311"/>
      <c r="ABC311"/>
      <c r="ABD311"/>
      <c r="ABE311"/>
      <c r="ABF311"/>
      <c r="ABG311"/>
      <c r="ABH311"/>
      <c r="ABI311"/>
      <c r="ABJ311"/>
      <c r="ABK311"/>
      <c r="ABL311"/>
      <c r="ABM311"/>
      <c r="ABN311"/>
      <c r="ABO311"/>
      <c r="ABP311"/>
      <c r="ABQ311"/>
      <c r="ABR311"/>
      <c r="ABS311"/>
      <c r="ABT311"/>
      <c r="ABU311"/>
      <c r="ABV311"/>
      <c r="ABW311"/>
      <c r="ABX311"/>
      <c r="ABY311"/>
      <c r="ABZ311"/>
      <c r="ACA311"/>
      <c r="ACB311"/>
      <c r="ACC311"/>
      <c r="ACD311"/>
      <c r="ACE311"/>
      <c r="ACF311"/>
      <c r="ACG311"/>
      <c r="ACH311"/>
      <c r="ACI311"/>
      <c r="ACJ311"/>
      <c r="ACK311"/>
      <c r="ACL311"/>
      <c r="ACM311"/>
      <c r="ACN311"/>
      <c r="ACO311"/>
      <c r="ACP311"/>
      <c r="ACQ311"/>
      <c r="ACR311"/>
      <c r="ACS311"/>
      <c r="ACT311"/>
      <c r="ACU311"/>
      <c r="ACV311"/>
      <c r="ACW311"/>
      <c r="ACX311"/>
      <c r="ACY311"/>
      <c r="ACZ311"/>
      <c r="ADA311"/>
    </row>
    <row r="312" spans="1:781" ht="24" x14ac:dyDescent="0.3">
      <c r="A312" s="40">
        <v>3</v>
      </c>
      <c r="B312" s="91" t="s">
        <v>894</v>
      </c>
      <c r="C312" s="92" t="s">
        <v>674</v>
      </c>
      <c r="D312" s="93" t="s">
        <v>204</v>
      </c>
      <c r="E312" s="93" t="s">
        <v>356</v>
      </c>
      <c r="F312" s="93">
        <v>14</v>
      </c>
      <c r="G312" s="48"/>
      <c r="H312" s="93">
        <v>1</v>
      </c>
      <c r="I312" s="93" t="s">
        <v>41</v>
      </c>
      <c r="J312" s="93" t="s">
        <v>82</v>
      </c>
      <c r="K312" s="94">
        <v>1972</v>
      </c>
      <c r="L312" s="111">
        <v>1972</v>
      </c>
      <c r="M312" s="95"/>
      <c r="N312" s="96"/>
      <c r="O312" s="96"/>
      <c r="P312" s="52" t="s">
        <v>593</v>
      </c>
      <c r="Q312" s="73" t="s">
        <v>895</v>
      </c>
      <c r="R312" s="31" t="s">
        <v>418</v>
      </c>
      <c r="S312" s="32" t="str">
        <f t="shared" si="61"/>
        <v>Ag Pb</v>
      </c>
      <c r="T312" s="33"/>
      <c r="U312" s="33"/>
      <c r="V312" s="33"/>
      <c r="W312" s="33"/>
      <c r="X312" s="33"/>
      <c r="Y312" s="33"/>
      <c r="Z312" s="33"/>
      <c r="AA312" s="1"/>
      <c r="AB312" s="34">
        <f>M312/1896653</f>
        <v>0</v>
      </c>
      <c r="AC312" s="34">
        <f>N312/39</f>
        <v>0</v>
      </c>
      <c r="AD312" s="34">
        <f>O312/14</f>
        <v>0</v>
      </c>
      <c r="AE312" s="34">
        <f>SUM(AB312:AD312)</f>
        <v>0</v>
      </c>
      <c r="AF312" s="35"/>
      <c r="AG312" s="35">
        <f>IF(A312=1,AE312,0)</f>
        <v>0</v>
      </c>
      <c r="AH312" s="35">
        <f>IF(A312=2,AE312,0)</f>
        <v>0</v>
      </c>
      <c r="AI312" s="35">
        <f>IF(A312=3,AE312,0)</f>
        <v>0</v>
      </c>
    </row>
    <row r="313" spans="1:781" ht="36" x14ac:dyDescent="0.3">
      <c r="A313" s="36">
        <v>1</v>
      </c>
      <c r="B313" s="91" t="s">
        <v>896</v>
      </c>
      <c r="C313" s="92" t="s">
        <v>265</v>
      </c>
      <c r="D313" s="93" t="s">
        <v>101</v>
      </c>
      <c r="E313" s="93" t="s">
        <v>356</v>
      </c>
      <c r="F313" s="93">
        <v>15</v>
      </c>
      <c r="G313" s="48">
        <v>12340000</v>
      </c>
      <c r="H313" s="93">
        <v>1</v>
      </c>
      <c r="I313" s="93" t="s">
        <v>41</v>
      </c>
      <c r="J313" s="93" t="s">
        <v>235</v>
      </c>
      <c r="K313" s="94">
        <v>1971</v>
      </c>
      <c r="L313" s="62">
        <v>26270</v>
      </c>
      <c r="M313" s="95">
        <v>9000000</v>
      </c>
      <c r="N313" s="96">
        <v>120</v>
      </c>
      <c r="O313" s="96"/>
      <c r="P313" s="52" t="s">
        <v>897</v>
      </c>
      <c r="Q313" s="73" t="s">
        <v>898</v>
      </c>
      <c r="R313" s="31" t="s">
        <v>424</v>
      </c>
      <c r="S313" s="32" t="str">
        <f t="shared" si="61"/>
        <v>P</v>
      </c>
      <c r="T313" s="33"/>
      <c r="U313" s="33"/>
      <c r="V313" s="33"/>
      <c r="W313" s="33"/>
      <c r="X313" s="33"/>
      <c r="Y313" s="33"/>
      <c r="Z313" s="33"/>
      <c r="AA313" s="1"/>
      <c r="AB313" s="34">
        <f>M313/1896653</f>
        <v>4.7452011517130437</v>
      </c>
      <c r="AC313" s="34">
        <f>N313/39</f>
        <v>3.0769230769230771</v>
      </c>
      <c r="AD313" s="34">
        <f>O313/14</f>
        <v>0</v>
      </c>
      <c r="AE313" s="34">
        <f>SUM(AB313:AD313)</f>
        <v>7.8221242286361203</v>
      </c>
      <c r="AF313" s="35"/>
      <c r="AG313" s="35">
        <f>IF(A313=1,AE313,0)</f>
        <v>7.8221242286361203</v>
      </c>
      <c r="AH313" s="35">
        <f>IF(A313=2,AE313,0)</f>
        <v>0</v>
      </c>
      <c r="AI313" s="35">
        <f>IF(A313=3,AE313,0)</f>
        <v>0</v>
      </c>
    </row>
    <row r="314" spans="1:781" ht="24" x14ac:dyDescent="0.3">
      <c r="A314" s="36">
        <v>1</v>
      </c>
      <c r="B314" s="91" t="s">
        <v>899</v>
      </c>
      <c r="C314" s="92" t="s">
        <v>57</v>
      </c>
      <c r="D314" s="93" t="s">
        <v>204</v>
      </c>
      <c r="E314" s="116"/>
      <c r="F314" s="93">
        <v>25</v>
      </c>
      <c r="G314" s="48"/>
      <c r="H314" s="93">
        <v>1</v>
      </c>
      <c r="I314" s="93" t="s">
        <v>41</v>
      </c>
      <c r="J314" s="93" t="s">
        <v>72</v>
      </c>
      <c r="K314" s="94">
        <v>1971</v>
      </c>
      <c r="L314" s="62">
        <v>26236</v>
      </c>
      <c r="M314" s="95">
        <v>300000</v>
      </c>
      <c r="N314" s="96"/>
      <c r="O314" s="96">
        <v>89</v>
      </c>
      <c r="P314" s="52" t="s">
        <v>900</v>
      </c>
      <c r="Q314" s="73" t="s">
        <v>901</v>
      </c>
      <c r="R314" s="31"/>
      <c r="S314" s="32" t="str">
        <f t="shared" si="61"/>
        <v>Au Ag</v>
      </c>
      <c r="T314" s="33"/>
      <c r="U314" s="33"/>
      <c r="V314" s="33"/>
      <c r="W314" s="33"/>
      <c r="X314" s="33"/>
      <c r="Y314" s="33"/>
      <c r="Z314" s="33"/>
      <c r="AA314" s="1"/>
      <c r="AB314" s="34">
        <f>M314/1896653</f>
        <v>0.15817337172376814</v>
      </c>
      <c r="AC314" s="34">
        <f>N314/39</f>
        <v>0</v>
      </c>
      <c r="AD314" s="34">
        <f>O314/14</f>
        <v>6.3571428571428568</v>
      </c>
      <c r="AE314" s="34">
        <f>SUM(AB314:AD314)</f>
        <v>6.5153162288666246</v>
      </c>
      <c r="AF314" s="35"/>
      <c r="AG314" s="35">
        <f>IF(A314=1,AE314,0)</f>
        <v>6.5153162288666246</v>
      </c>
      <c r="AH314" s="35">
        <f>IF(A314=2,AE314,0)</f>
        <v>0</v>
      </c>
      <c r="AI314" s="35">
        <f>IF(A314=3,AE314,0)</f>
        <v>0</v>
      </c>
    </row>
    <row r="315" spans="1:781" s="114" customFormat="1" ht="42.6" customHeight="1" x14ac:dyDescent="0.3">
      <c r="A315" s="36">
        <v>1</v>
      </c>
      <c r="B315" s="91" t="s">
        <v>902</v>
      </c>
      <c r="C315" s="92"/>
      <c r="D315" s="93"/>
      <c r="E315" s="93"/>
      <c r="F315" s="93"/>
      <c r="G315" s="48"/>
      <c r="H315" s="93">
        <v>1</v>
      </c>
      <c r="I315" s="93" t="s">
        <v>41</v>
      </c>
      <c r="J315" s="93" t="s">
        <v>386</v>
      </c>
      <c r="K315" s="94">
        <v>1971</v>
      </c>
      <c r="L315" s="113">
        <v>26011</v>
      </c>
      <c r="M315" s="95"/>
      <c r="N315" s="117"/>
      <c r="O315" s="96" t="s">
        <v>903</v>
      </c>
      <c r="P315" s="52" t="s">
        <v>904</v>
      </c>
      <c r="Q315" s="73" t="s">
        <v>905</v>
      </c>
      <c r="R315" s="31"/>
      <c r="S315" s="32"/>
      <c r="T315" s="33"/>
      <c r="U315" s="33"/>
      <c r="V315" s="33"/>
      <c r="W315" s="33"/>
      <c r="X315" s="33"/>
      <c r="Y315" s="33"/>
      <c r="Z315" s="33"/>
      <c r="AA315" s="61"/>
      <c r="AB315" s="34">
        <f>M315/1896653</f>
        <v>0</v>
      </c>
      <c r="AC315" s="34">
        <f>N315/39</f>
        <v>0</v>
      </c>
      <c r="AD315" s="34" t="e">
        <f>O315/14</f>
        <v>#VALUE!</v>
      </c>
      <c r="AE315" s="34" t="e">
        <f>SUM(AB315:AD315)</f>
        <v>#VALUE!</v>
      </c>
      <c r="AF315" s="35"/>
      <c r="AG315" s="35" t="e">
        <f>IF(A315=1,AE315,0)</f>
        <v>#VALUE!</v>
      </c>
      <c r="AH315" s="35">
        <f>IF(A315=2,AE315,0)</f>
        <v>0</v>
      </c>
      <c r="AI315" s="35">
        <f>IF(A315=3,AE315,0)</f>
        <v>0</v>
      </c>
      <c r="AK315" s="1"/>
      <c r="AL315" s="1"/>
      <c r="AM315" s="1"/>
      <c r="AN315" s="1"/>
      <c r="AO315" s="1"/>
      <c r="AP315" s="1"/>
      <c r="AQ315" s="1"/>
      <c r="AR315" s="1"/>
      <c r="AS315" s="1"/>
      <c r="AT315" s="1"/>
      <c r="AU315" s="1"/>
      <c r="AV315" s="1"/>
      <c r="AW315" s="1"/>
      <c r="AX315" s="1"/>
      <c r="AY315" s="1"/>
      <c r="AZ315" s="1"/>
      <c r="BA315" s="1"/>
      <c r="BB315" s="1"/>
      <c r="BC315" s="1"/>
      <c r="BD315" s="1"/>
      <c r="BE315" s="1"/>
      <c r="BF315" s="1"/>
      <c r="BG315" s="1"/>
      <c r="BH315" s="1"/>
      <c r="BI315" s="1"/>
      <c r="BJ315" s="1"/>
      <c r="BK315" s="1"/>
      <c r="BL315" s="1"/>
      <c r="BM315" s="1"/>
      <c r="BN315" s="1"/>
      <c r="BO315" s="1"/>
      <c r="BP315" s="1"/>
      <c r="BQ315" s="1"/>
      <c r="BR315" s="1"/>
      <c r="BS315" s="1"/>
      <c r="BT315" s="1"/>
      <c r="BU315" s="1"/>
      <c r="BV315" s="1"/>
      <c r="BW315" s="1"/>
      <c r="BX315" s="1"/>
      <c r="BY315" s="1"/>
      <c r="BZ315" s="1"/>
      <c r="CA315" s="1"/>
      <c r="CB315" s="1"/>
      <c r="CC315" s="1"/>
      <c r="CD315" s="1"/>
      <c r="CE315" s="1"/>
      <c r="CF315" s="1"/>
      <c r="CG315" s="1"/>
      <c r="CH315" s="1"/>
      <c r="CI315" s="1"/>
      <c r="CJ315" s="1"/>
      <c r="CK315" s="1"/>
      <c r="CL315" s="1"/>
      <c r="CM315" s="1"/>
      <c r="CN315" s="1"/>
      <c r="CO315" s="1"/>
      <c r="CP315" s="1"/>
      <c r="CQ315" s="1"/>
      <c r="CR315" s="1"/>
      <c r="CS315" s="1"/>
      <c r="CT315" s="1"/>
      <c r="CU315" s="1"/>
      <c r="CV315" s="1"/>
      <c r="CW315" s="1"/>
      <c r="CX315" s="1"/>
      <c r="CY315" s="1"/>
      <c r="CZ315" s="1"/>
      <c r="DA315" s="1"/>
      <c r="DB315" s="1"/>
      <c r="DC315" s="1"/>
      <c r="DD315" s="1"/>
      <c r="DE315" s="1"/>
      <c r="DF315" s="1"/>
      <c r="DG315" s="1"/>
      <c r="DH315" s="1"/>
      <c r="DI315" s="1"/>
      <c r="DJ315" s="1"/>
      <c r="DK315" s="1"/>
      <c r="DL315" s="1"/>
      <c r="DM315" s="1"/>
      <c r="DN315" s="1"/>
      <c r="DO315" s="1"/>
      <c r="DP315" s="1"/>
      <c r="DQ315" s="1"/>
      <c r="DR315" s="1"/>
      <c r="DS315" s="1"/>
      <c r="DT315" s="1"/>
      <c r="DU315" s="1"/>
      <c r="DV315" s="1"/>
      <c r="DW315" s="1"/>
      <c r="DX315" s="1"/>
      <c r="DY315" s="1"/>
      <c r="DZ315" s="1"/>
      <c r="EA315" s="1"/>
      <c r="EB315" s="1"/>
      <c r="EC315" s="1"/>
      <c r="ED315" s="1"/>
      <c r="EE315" s="1"/>
      <c r="EF315" s="1"/>
      <c r="EG315" s="1"/>
      <c r="EH315" s="1"/>
    </row>
    <row r="316" spans="1:781" ht="15.6" x14ac:dyDescent="0.3">
      <c r="A316" s="42">
        <v>2</v>
      </c>
      <c r="B316" s="91" t="s">
        <v>906</v>
      </c>
      <c r="C316" s="92"/>
      <c r="D316" s="93"/>
      <c r="E316" s="93"/>
      <c r="F316" s="93">
        <v>20</v>
      </c>
      <c r="G316" s="48"/>
      <c r="H316" s="93">
        <v>1</v>
      </c>
      <c r="I316" s="93" t="s">
        <v>71</v>
      </c>
      <c r="J316" s="93" t="s">
        <v>386</v>
      </c>
      <c r="K316" s="94">
        <v>1971</v>
      </c>
      <c r="L316" s="111">
        <v>1971</v>
      </c>
      <c r="M316" s="95"/>
      <c r="N316" s="96"/>
      <c r="O316" s="96">
        <v>3</v>
      </c>
      <c r="P316" s="52" t="s">
        <v>570</v>
      </c>
      <c r="Q316" s="73" t="s">
        <v>907</v>
      </c>
      <c r="R316" s="31"/>
      <c r="S316" s="32"/>
      <c r="T316" s="33"/>
      <c r="U316" s="33"/>
      <c r="V316" s="33"/>
      <c r="W316" s="33"/>
      <c r="X316" s="33"/>
      <c r="Y316" s="33"/>
      <c r="Z316" s="33"/>
      <c r="AA316" s="1"/>
      <c r="AB316" s="34"/>
      <c r="AC316" s="34"/>
      <c r="AD316" s="34"/>
      <c r="AE316" s="34"/>
      <c r="AF316" s="35"/>
      <c r="AG316" s="35"/>
      <c r="AH316" s="35"/>
      <c r="AI316" s="35"/>
    </row>
    <row r="317" spans="1:781" ht="48" x14ac:dyDescent="0.3">
      <c r="A317" s="40">
        <v>3</v>
      </c>
      <c r="B317" s="91" t="s">
        <v>908</v>
      </c>
      <c r="C317" s="92" t="s">
        <v>468</v>
      </c>
      <c r="D317" s="93" t="s">
        <v>426</v>
      </c>
      <c r="E317" s="93" t="s">
        <v>356</v>
      </c>
      <c r="F317" s="93">
        <v>13</v>
      </c>
      <c r="G317" s="48"/>
      <c r="H317" s="93">
        <v>1</v>
      </c>
      <c r="I317" s="93" t="s">
        <v>41</v>
      </c>
      <c r="J317" s="93" t="s">
        <v>82</v>
      </c>
      <c r="K317" s="94">
        <v>1971</v>
      </c>
      <c r="L317" s="111">
        <v>1971</v>
      </c>
      <c r="M317" s="95"/>
      <c r="N317" s="96"/>
      <c r="O317" s="96"/>
      <c r="P317" s="52" t="s">
        <v>593</v>
      </c>
      <c r="Q317" s="73" t="s">
        <v>909</v>
      </c>
      <c r="R317" s="31" t="s">
        <v>470</v>
      </c>
      <c r="S317" s="32" t="str">
        <f>C317</f>
        <v>Hg</v>
      </c>
      <c r="T317" s="33">
        <v>1.1000000000000001</v>
      </c>
      <c r="U317" s="33"/>
      <c r="V317" s="33"/>
      <c r="W317" s="33"/>
      <c r="X317" s="33">
        <v>1940</v>
      </c>
      <c r="Y317" s="33"/>
      <c r="Z317" s="33"/>
      <c r="AA317" s="1"/>
      <c r="AB317" s="34">
        <f>M317/1896653</f>
        <v>0</v>
      </c>
      <c r="AC317" s="34">
        <f>N317/39</f>
        <v>0</v>
      </c>
      <c r="AD317" s="34">
        <f>O317/14</f>
        <v>0</v>
      </c>
      <c r="AE317" s="34">
        <f>SUM(AB317:AD317)</f>
        <v>0</v>
      </c>
      <c r="AF317" s="35"/>
      <c r="AG317" s="35">
        <f>IF(A317=1,AE317,0)</f>
        <v>0</v>
      </c>
      <c r="AH317" s="35">
        <f>IF(A317=2,AE317,0)</f>
        <v>0</v>
      </c>
      <c r="AI317" s="35">
        <f>IF(A317=3,AE317,0)</f>
        <v>0</v>
      </c>
    </row>
    <row r="318" spans="1:781" ht="15.6" x14ac:dyDescent="0.3">
      <c r="A318" s="40">
        <v>3</v>
      </c>
      <c r="B318" s="91" t="s">
        <v>910</v>
      </c>
      <c r="C318" s="92" t="s">
        <v>164</v>
      </c>
      <c r="D318" s="93"/>
      <c r="E318" s="93"/>
      <c r="F318" s="93"/>
      <c r="G318" s="48"/>
      <c r="H318" s="93">
        <v>1</v>
      </c>
      <c r="I318" s="93" t="s">
        <v>71</v>
      </c>
      <c r="J318" s="93" t="s">
        <v>911</v>
      </c>
      <c r="K318" s="94">
        <v>1971</v>
      </c>
      <c r="L318" s="111">
        <v>1971</v>
      </c>
      <c r="M318" s="95"/>
      <c r="N318" s="96"/>
      <c r="O318" s="96"/>
      <c r="P318" s="52" t="s">
        <v>570</v>
      </c>
      <c r="Q318" s="73" t="s">
        <v>912</v>
      </c>
      <c r="R318" s="31"/>
      <c r="S318" s="32"/>
      <c r="T318" s="33"/>
      <c r="U318" s="33"/>
      <c r="V318" s="33"/>
      <c r="W318" s="33"/>
      <c r="X318" s="33"/>
      <c r="Y318" s="33"/>
      <c r="Z318" s="33"/>
      <c r="AA318" s="1"/>
      <c r="AB318" s="34"/>
      <c r="AC318" s="34"/>
      <c r="AD318" s="34"/>
      <c r="AE318" s="34"/>
      <c r="AF318" s="35"/>
      <c r="AG318" s="35"/>
      <c r="AH318" s="35"/>
      <c r="AI318" s="35"/>
    </row>
    <row r="319" spans="1:781" ht="15.6" x14ac:dyDescent="0.3">
      <c r="A319" s="40">
        <v>3</v>
      </c>
      <c r="B319" s="91" t="s">
        <v>913</v>
      </c>
      <c r="C319" s="92" t="s">
        <v>914</v>
      </c>
      <c r="D319" s="93"/>
      <c r="E319" s="93"/>
      <c r="F319" s="93">
        <v>40</v>
      </c>
      <c r="G319" s="48"/>
      <c r="H319" s="93">
        <v>1</v>
      </c>
      <c r="I319" s="93" t="s">
        <v>41</v>
      </c>
      <c r="J319" s="93" t="s">
        <v>386</v>
      </c>
      <c r="K319" s="94">
        <v>1971</v>
      </c>
      <c r="L319" s="111">
        <v>1971</v>
      </c>
      <c r="M319" s="95"/>
      <c r="N319" s="96"/>
      <c r="O319" s="96"/>
      <c r="P319" s="52" t="s">
        <v>570</v>
      </c>
      <c r="Q319" s="73" t="s">
        <v>915</v>
      </c>
      <c r="R319" s="31"/>
      <c r="S319" s="32" t="s">
        <v>914</v>
      </c>
      <c r="T319" s="33"/>
      <c r="U319" s="33"/>
      <c r="V319" s="33"/>
      <c r="W319" s="33"/>
      <c r="X319" s="33"/>
      <c r="Y319" s="33"/>
      <c r="Z319" s="33"/>
      <c r="AA319" s="1"/>
      <c r="AB319" s="34">
        <v>0</v>
      </c>
      <c r="AC319" s="34">
        <v>0</v>
      </c>
      <c r="AD319" s="34">
        <v>0</v>
      </c>
      <c r="AE319" s="34">
        <v>0</v>
      </c>
      <c r="AF319" s="35"/>
      <c r="AG319" s="35">
        <v>0</v>
      </c>
      <c r="AH319" s="35">
        <v>0</v>
      </c>
      <c r="AI319" s="35">
        <v>0</v>
      </c>
    </row>
    <row r="320" spans="1:781" ht="24" x14ac:dyDescent="0.3">
      <c r="A320" s="40">
        <v>3</v>
      </c>
      <c r="B320" s="91" t="s">
        <v>916</v>
      </c>
      <c r="C320" s="92" t="s">
        <v>235</v>
      </c>
      <c r="D320" s="93"/>
      <c r="E320" s="93"/>
      <c r="F320" s="93"/>
      <c r="G320" s="48"/>
      <c r="H320" s="93">
        <v>1</v>
      </c>
      <c r="I320" s="93" t="s">
        <v>41</v>
      </c>
      <c r="J320" s="93" t="s">
        <v>47</v>
      </c>
      <c r="K320" s="94">
        <v>1971</v>
      </c>
      <c r="L320" s="111">
        <v>1971</v>
      </c>
      <c r="M320" s="95"/>
      <c r="N320" s="96"/>
      <c r="O320" s="96"/>
      <c r="P320" s="52" t="s">
        <v>593</v>
      </c>
      <c r="Q320" s="73" t="s">
        <v>917</v>
      </c>
      <c r="R320" s="31" t="s">
        <v>424</v>
      </c>
      <c r="S320" s="32" t="str">
        <f t="shared" ref="S320:S328" si="72">C320</f>
        <v>U</v>
      </c>
      <c r="T320" s="33"/>
      <c r="U320" s="33"/>
      <c r="V320" s="33"/>
      <c r="W320" s="33"/>
      <c r="X320" s="33"/>
      <c r="Y320" s="33"/>
      <c r="Z320" s="33"/>
      <c r="AA320" s="1"/>
      <c r="AB320" s="34">
        <f t="shared" ref="AB320:AB371" si="73">M320/1896653</f>
        <v>0</v>
      </c>
      <c r="AC320" s="34">
        <f t="shared" ref="AC320:AC371" si="74">N320/39</f>
        <v>0</v>
      </c>
      <c r="AD320" s="34">
        <f t="shared" ref="AD320:AD371" si="75">O320/14</f>
        <v>0</v>
      </c>
      <c r="AE320" s="34">
        <f t="shared" ref="AE320:AE350" si="76">SUM(AB320:AD320)</f>
        <v>0</v>
      </c>
      <c r="AF320" s="35"/>
      <c r="AG320" s="35">
        <f t="shared" ref="AG320:AG351" si="77">IF(A320=1,AE320,0)</f>
        <v>0</v>
      </c>
      <c r="AH320" s="35">
        <f t="shared" ref="AH320:AH351" si="78">IF(A320=2,AE320,0)</f>
        <v>0</v>
      </c>
      <c r="AI320" s="35">
        <f t="shared" ref="AI320:AI351" si="79">IF(A320=3,AE320,0)</f>
        <v>0</v>
      </c>
    </row>
    <row r="321" spans="1:781" ht="24" x14ac:dyDescent="0.3">
      <c r="A321" s="36">
        <v>1</v>
      </c>
      <c r="B321" s="91" t="s">
        <v>918</v>
      </c>
      <c r="C321" s="92" t="s">
        <v>40</v>
      </c>
      <c r="D321" s="93"/>
      <c r="E321" s="93"/>
      <c r="F321" s="93">
        <v>50</v>
      </c>
      <c r="G321" s="48">
        <v>1000000</v>
      </c>
      <c r="H321" s="93">
        <v>1</v>
      </c>
      <c r="I321" s="93" t="s">
        <v>41</v>
      </c>
      <c r="J321" s="93" t="s">
        <v>500</v>
      </c>
      <c r="K321" s="94">
        <v>1970</v>
      </c>
      <c r="L321" s="57">
        <v>25812</v>
      </c>
      <c r="M321" s="95">
        <v>68000</v>
      </c>
      <c r="N321" s="96"/>
      <c r="O321" s="96">
        <v>89</v>
      </c>
      <c r="P321" s="52" t="s">
        <v>521</v>
      </c>
      <c r="Q321" s="73" t="s">
        <v>919</v>
      </c>
      <c r="R321" s="31" t="s">
        <v>451</v>
      </c>
      <c r="S321" s="32" t="str">
        <f t="shared" si="72"/>
        <v>Cu</v>
      </c>
      <c r="T321" s="33">
        <v>612</v>
      </c>
      <c r="U321" s="33">
        <v>3</v>
      </c>
      <c r="V321" s="33"/>
      <c r="W321" s="33">
        <v>3</v>
      </c>
      <c r="X321" s="33">
        <v>1967</v>
      </c>
      <c r="Y321" s="33">
        <v>50</v>
      </c>
      <c r="Z321" s="33"/>
      <c r="AA321" s="1"/>
      <c r="AB321" s="34">
        <f t="shared" si="73"/>
        <v>3.5852630924054107E-2</v>
      </c>
      <c r="AC321" s="34">
        <f t="shared" si="74"/>
        <v>0</v>
      </c>
      <c r="AD321" s="34">
        <f t="shared" si="75"/>
        <v>6.3571428571428568</v>
      </c>
      <c r="AE321" s="34">
        <f t="shared" si="76"/>
        <v>6.3929954880669104</v>
      </c>
      <c r="AF321" s="35"/>
      <c r="AG321" s="35">
        <f t="shared" si="77"/>
        <v>6.3929954880669104</v>
      </c>
      <c r="AH321" s="35">
        <f t="shared" si="78"/>
        <v>0</v>
      </c>
      <c r="AI321" s="35">
        <f t="shared" si="79"/>
        <v>0</v>
      </c>
    </row>
    <row r="322" spans="1:781" ht="24" x14ac:dyDescent="0.3">
      <c r="A322" s="40">
        <v>3</v>
      </c>
      <c r="B322" s="91" t="s">
        <v>920</v>
      </c>
      <c r="C322" s="92" t="s">
        <v>676</v>
      </c>
      <c r="D322" s="93" t="s">
        <v>204</v>
      </c>
      <c r="E322" s="93" t="s">
        <v>222</v>
      </c>
      <c r="F322" s="93">
        <v>18</v>
      </c>
      <c r="G322" s="48"/>
      <c r="H322" s="93">
        <v>1</v>
      </c>
      <c r="I322" s="93" t="s">
        <v>41</v>
      </c>
      <c r="J322" s="93" t="s">
        <v>72</v>
      </c>
      <c r="K322" s="94">
        <v>1970</v>
      </c>
      <c r="L322" s="57">
        <v>25569</v>
      </c>
      <c r="M322" s="95">
        <v>15000</v>
      </c>
      <c r="N322" s="96">
        <v>3.5000000000000003E-2</v>
      </c>
      <c r="O322" s="96"/>
      <c r="P322" s="52" t="s">
        <v>521</v>
      </c>
      <c r="Q322" s="73" t="s">
        <v>921</v>
      </c>
      <c r="R322" s="31" t="s">
        <v>424</v>
      </c>
      <c r="S322" s="32" t="str">
        <f t="shared" si="72"/>
        <v>Clay</v>
      </c>
      <c r="T322" s="33"/>
      <c r="U322" s="33"/>
      <c r="V322" s="33"/>
      <c r="W322" s="33"/>
      <c r="X322" s="33"/>
      <c r="Y322" s="33"/>
      <c r="Z322" s="33"/>
      <c r="AA322" s="1"/>
      <c r="AB322" s="34">
        <f t="shared" si="73"/>
        <v>7.9086685861884075E-3</v>
      </c>
      <c r="AC322" s="34">
        <f t="shared" si="74"/>
        <v>8.9743589743589754E-4</v>
      </c>
      <c r="AD322" s="34">
        <f t="shared" si="75"/>
        <v>0</v>
      </c>
      <c r="AE322" s="34">
        <f t="shared" si="76"/>
        <v>8.8061044836243059E-3</v>
      </c>
      <c r="AF322" s="35"/>
      <c r="AG322" s="35">
        <f t="shared" si="77"/>
        <v>0</v>
      </c>
      <c r="AH322" s="35">
        <f t="shared" si="78"/>
        <v>0</v>
      </c>
      <c r="AI322" s="35">
        <f t="shared" si="79"/>
        <v>8.8061044836243059E-3</v>
      </c>
    </row>
    <row r="323" spans="1:781" ht="15.6" x14ac:dyDescent="0.3">
      <c r="A323" s="40">
        <v>3</v>
      </c>
      <c r="B323" s="91" t="s">
        <v>922</v>
      </c>
      <c r="C323" s="92" t="s">
        <v>676</v>
      </c>
      <c r="D323" s="93" t="s">
        <v>426</v>
      </c>
      <c r="E323" s="93" t="s">
        <v>222</v>
      </c>
      <c r="F323" s="93">
        <v>3</v>
      </c>
      <c r="G323" s="48"/>
      <c r="H323" s="93">
        <v>1</v>
      </c>
      <c r="I323" s="93" t="s">
        <v>41</v>
      </c>
      <c r="J323" s="93" t="s">
        <v>42</v>
      </c>
      <c r="K323" s="94">
        <v>1970</v>
      </c>
      <c r="L323" s="111">
        <v>1970</v>
      </c>
      <c r="M323" s="95"/>
      <c r="N323" s="96"/>
      <c r="O323" s="96"/>
      <c r="P323" s="52" t="s">
        <v>593</v>
      </c>
      <c r="Q323" s="73" t="s">
        <v>923</v>
      </c>
      <c r="R323" s="31" t="s">
        <v>424</v>
      </c>
      <c r="S323" s="32" t="str">
        <f t="shared" si="72"/>
        <v>Clay</v>
      </c>
      <c r="T323" s="33"/>
      <c r="U323" s="33"/>
      <c r="V323" s="33"/>
      <c r="W323" s="33"/>
      <c r="X323" s="33"/>
      <c r="Y323" s="33"/>
      <c r="Z323" s="33"/>
      <c r="AA323" s="1"/>
      <c r="AB323" s="34">
        <f t="shared" si="73"/>
        <v>0</v>
      </c>
      <c r="AC323" s="34">
        <f t="shared" si="74"/>
        <v>0</v>
      </c>
      <c r="AD323" s="34">
        <f t="shared" si="75"/>
        <v>0</v>
      </c>
      <c r="AE323" s="34">
        <f t="shared" si="76"/>
        <v>0</v>
      </c>
      <c r="AF323" s="35"/>
      <c r="AG323" s="35">
        <f t="shared" si="77"/>
        <v>0</v>
      </c>
      <c r="AH323" s="35">
        <f t="shared" si="78"/>
        <v>0</v>
      </c>
      <c r="AI323" s="35">
        <f t="shared" si="79"/>
        <v>0</v>
      </c>
    </row>
    <row r="324" spans="1:781" ht="15.6" x14ac:dyDescent="0.3">
      <c r="A324" s="40">
        <v>3</v>
      </c>
      <c r="B324" s="91" t="s">
        <v>924</v>
      </c>
      <c r="C324" s="92" t="s">
        <v>676</v>
      </c>
      <c r="D324" s="93" t="s">
        <v>123</v>
      </c>
      <c r="E324" s="93" t="s">
        <v>591</v>
      </c>
      <c r="F324" s="93">
        <v>15</v>
      </c>
      <c r="G324" s="48"/>
      <c r="H324" s="93">
        <v>1</v>
      </c>
      <c r="I324" s="93" t="s">
        <v>41</v>
      </c>
      <c r="J324" s="93" t="s">
        <v>47</v>
      </c>
      <c r="K324" s="94">
        <v>1970</v>
      </c>
      <c r="L324" s="111">
        <v>1970</v>
      </c>
      <c r="M324" s="95"/>
      <c r="N324" s="96"/>
      <c r="O324" s="96"/>
      <c r="P324" s="52" t="s">
        <v>593</v>
      </c>
      <c r="Q324" s="73" t="s">
        <v>925</v>
      </c>
      <c r="R324" s="31" t="s">
        <v>424</v>
      </c>
      <c r="S324" s="32" t="str">
        <f t="shared" si="72"/>
        <v>Clay</v>
      </c>
      <c r="T324" s="33"/>
      <c r="U324" s="33"/>
      <c r="V324" s="33"/>
      <c r="W324" s="33"/>
      <c r="X324" s="33"/>
      <c r="Y324" s="33"/>
      <c r="Z324" s="33"/>
      <c r="AA324" s="1"/>
      <c r="AB324" s="34">
        <f t="shared" si="73"/>
        <v>0</v>
      </c>
      <c r="AC324" s="34">
        <f t="shared" si="74"/>
        <v>0</v>
      </c>
      <c r="AD324" s="34">
        <f t="shared" si="75"/>
        <v>0</v>
      </c>
      <c r="AE324" s="34">
        <f t="shared" si="76"/>
        <v>0</v>
      </c>
      <c r="AF324" s="35"/>
      <c r="AG324" s="35">
        <f t="shared" si="77"/>
        <v>0</v>
      </c>
      <c r="AH324" s="35">
        <f t="shared" si="78"/>
        <v>0</v>
      </c>
      <c r="AI324" s="35">
        <f t="shared" si="79"/>
        <v>0</v>
      </c>
    </row>
    <row r="325" spans="1:781" ht="24" x14ac:dyDescent="0.3">
      <c r="A325" s="40">
        <v>3</v>
      </c>
      <c r="B325" s="91" t="s">
        <v>926</v>
      </c>
      <c r="C325" s="92" t="s">
        <v>763</v>
      </c>
      <c r="D325" s="93" t="s">
        <v>204</v>
      </c>
      <c r="E325" s="93" t="s">
        <v>222</v>
      </c>
      <c r="F325" s="93">
        <v>15</v>
      </c>
      <c r="G325" s="48"/>
      <c r="H325" s="93">
        <v>1</v>
      </c>
      <c r="I325" s="93" t="s">
        <v>41</v>
      </c>
      <c r="J325" s="93" t="s">
        <v>42</v>
      </c>
      <c r="K325" s="94">
        <v>1970</v>
      </c>
      <c r="L325" s="111">
        <v>1970</v>
      </c>
      <c r="M325" s="95"/>
      <c r="N325" s="96"/>
      <c r="O325" s="96"/>
      <c r="P325" s="52" t="s">
        <v>593</v>
      </c>
      <c r="Q325" s="73" t="s">
        <v>927</v>
      </c>
      <c r="R325" s="31" t="s">
        <v>424</v>
      </c>
      <c r="S325" s="32" t="str">
        <f t="shared" si="72"/>
        <v>Gypsum</v>
      </c>
      <c r="T325" s="33"/>
      <c r="U325" s="33"/>
      <c r="V325" s="33"/>
      <c r="W325" s="33"/>
      <c r="X325" s="33"/>
      <c r="Y325" s="33"/>
      <c r="Z325" s="33"/>
      <c r="AA325" s="1"/>
      <c r="AB325" s="34">
        <f t="shared" si="73"/>
        <v>0</v>
      </c>
      <c r="AC325" s="34">
        <f t="shared" si="74"/>
        <v>0</v>
      </c>
      <c r="AD325" s="34">
        <f t="shared" si="75"/>
        <v>0</v>
      </c>
      <c r="AE325" s="34">
        <f t="shared" si="76"/>
        <v>0</v>
      </c>
      <c r="AF325" s="35"/>
      <c r="AG325" s="35">
        <f t="shared" si="77"/>
        <v>0</v>
      </c>
      <c r="AH325" s="35">
        <f t="shared" si="78"/>
        <v>0</v>
      </c>
      <c r="AI325" s="35">
        <f t="shared" si="79"/>
        <v>0</v>
      </c>
    </row>
    <row r="326" spans="1:781" s="1" customFormat="1" ht="15.6" x14ac:dyDescent="0.3">
      <c r="A326" s="40">
        <v>3</v>
      </c>
      <c r="B326" s="91" t="s">
        <v>928</v>
      </c>
      <c r="C326" s="92" t="s">
        <v>265</v>
      </c>
      <c r="D326" s="93"/>
      <c r="E326" s="93"/>
      <c r="F326" s="93">
        <v>21</v>
      </c>
      <c r="G326" s="48"/>
      <c r="H326" s="93">
        <v>1</v>
      </c>
      <c r="I326" s="93" t="s">
        <v>41</v>
      </c>
      <c r="J326" s="93" t="s">
        <v>235</v>
      </c>
      <c r="K326" s="94">
        <v>1970</v>
      </c>
      <c r="L326" s="111">
        <v>1970</v>
      </c>
      <c r="M326" s="95"/>
      <c r="N326" s="96"/>
      <c r="O326" s="96"/>
      <c r="P326" s="52" t="s">
        <v>593</v>
      </c>
      <c r="Q326" s="73" t="s">
        <v>929</v>
      </c>
      <c r="R326" s="31" t="s">
        <v>424</v>
      </c>
      <c r="S326" s="32" t="str">
        <f t="shared" si="72"/>
        <v>P</v>
      </c>
      <c r="T326" s="33"/>
      <c r="U326" s="33"/>
      <c r="V326" s="33"/>
      <c r="W326" s="33"/>
      <c r="X326" s="33"/>
      <c r="Y326" s="33"/>
      <c r="Z326" s="33"/>
      <c r="AB326" s="34">
        <f t="shared" si="73"/>
        <v>0</v>
      </c>
      <c r="AC326" s="34">
        <f t="shared" si="74"/>
        <v>0</v>
      </c>
      <c r="AD326" s="34">
        <f t="shared" si="75"/>
        <v>0</v>
      </c>
      <c r="AE326" s="34">
        <f t="shared" si="76"/>
        <v>0</v>
      </c>
      <c r="AF326" s="35"/>
      <c r="AG326" s="35">
        <f t="shared" si="77"/>
        <v>0</v>
      </c>
      <c r="AH326" s="35">
        <f t="shared" si="78"/>
        <v>0</v>
      </c>
      <c r="AI326" s="35">
        <f t="shared" si="79"/>
        <v>0</v>
      </c>
    </row>
    <row r="327" spans="1:781" s="1" customFormat="1" ht="15.6" x14ac:dyDescent="0.3">
      <c r="A327" s="40">
        <v>3</v>
      </c>
      <c r="B327" s="21" t="s">
        <v>930</v>
      </c>
      <c r="C327" s="22" t="s">
        <v>40</v>
      </c>
      <c r="D327" s="23" t="s">
        <v>204</v>
      </c>
      <c r="E327" s="23"/>
      <c r="F327" s="23"/>
      <c r="G327" s="74"/>
      <c r="H327" s="23">
        <v>1</v>
      </c>
      <c r="I327" s="23" t="s">
        <v>41</v>
      </c>
      <c r="J327" s="23" t="s">
        <v>86</v>
      </c>
      <c r="K327" s="25">
        <v>1969</v>
      </c>
      <c r="L327" s="26">
        <v>25458</v>
      </c>
      <c r="M327" s="27">
        <v>11356</v>
      </c>
      <c r="N327" s="28"/>
      <c r="O327" s="28"/>
      <c r="P327" s="29" t="s">
        <v>537</v>
      </c>
      <c r="Q327" s="30" t="s">
        <v>931</v>
      </c>
      <c r="R327" s="31"/>
      <c r="S327" s="32" t="str">
        <f t="shared" si="72"/>
        <v>Cu</v>
      </c>
      <c r="T327" s="33"/>
      <c r="U327" s="33"/>
      <c r="V327" s="33"/>
      <c r="W327" s="33"/>
      <c r="X327" s="33"/>
      <c r="Y327" s="33"/>
      <c r="Z327" s="33"/>
      <c r="AB327" s="34">
        <f t="shared" si="73"/>
        <v>5.9873893643170367E-3</v>
      </c>
      <c r="AC327" s="34">
        <f t="shared" si="74"/>
        <v>0</v>
      </c>
      <c r="AD327" s="34">
        <f t="shared" si="75"/>
        <v>0</v>
      </c>
      <c r="AE327" s="34">
        <f t="shared" si="76"/>
        <v>5.9873893643170367E-3</v>
      </c>
      <c r="AF327" s="35"/>
      <c r="AG327" s="35">
        <f t="shared" si="77"/>
        <v>0</v>
      </c>
      <c r="AH327" s="35">
        <f t="shared" si="78"/>
        <v>0</v>
      </c>
      <c r="AI327" s="35">
        <f t="shared" si="79"/>
        <v>5.9873893643170367E-3</v>
      </c>
    </row>
    <row r="328" spans="1:781" s="1" customFormat="1" ht="24" x14ac:dyDescent="0.3">
      <c r="A328" s="42">
        <v>2</v>
      </c>
      <c r="B328" s="21" t="s">
        <v>932</v>
      </c>
      <c r="C328" s="22" t="s">
        <v>147</v>
      </c>
      <c r="D328" s="23"/>
      <c r="E328" s="23"/>
      <c r="F328" s="23"/>
      <c r="G328" s="74"/>
      <c r="H328" s="23">
        <v>1</v>
      </c>
      <c r="I328" s="23" t="s">
        <v>41</v>
      </c>
      <c r="J328" s="23" t="s">
        <v>72</v>
      </c>
      <c r="K328" s="25">
        <v>1969</v>
      </c>
      <c r="L328" s="26">
        <v>1969</v>
      </c>
      <c r="M328" s="27">
        <v>115000</v>
      </c>
      <c r="N328" s="28">
        <v>3.5000000000000003E-2</v>
      </c>
      <c r="O328" s="28">
        <v>1</v>
      </c>
      <c r="P328" s="29" t="s">
        <v>521</v>
      </c>
      <c r="Q328" s="30" t="s">
        <v>933</v>
      </c>
      <c r="R328" s="97"/>
      <c r="S328" s="32" t="str">
        <f t="shared" si="72"/>
        <v>Fe</v>
      </c>
      <c r="T328" s="98"/>
      <c r="U328" s="98"/>
      <c r="V328" s="98"/>
      <c r="W328" s="98"/>
      <c r="X328" s="98"/>
      <c r="Y328" s="98"/>
      <c r="Z328" s="98"/>
      <c r="AA328" s="99"/>
      <c r="AB328" s="34">
        <f t="shared" si="73"/>
        <v>6.0633125827444449E-2</v>
      </c>
      <c r="AC328" s="34">
        <f t="shared" si="74"/>
        <v>8.9743589743589754E-4</v>
      </c>
      <c r="AD328" s="34">
        <f t="shared" si="75"/>
        <v>7.1428571428571425E-2</v>
      </c>
      <c r="AE328" s="34">
        <f t="shared" si="76"/>
        <v>0.13295913315345176</v>
      </c>
      <c r="AF328" s="35"/>
      <c r="AG328" s="35">
        <f t="shared" si="77"/>
        <v>0</v>
      </c>
      <c r="AH328" s="35">
        <f t="shared" si="78"/>
        <v>0.13295913315345176</v>
      </c>
      <c r="AI328" s="35">
        <f t="shared" si="79"/>
        <v>0</v>
      </c>
      <c r="AU328" s="100"/>
      <c r="AV328" s="100"/>
      <c r="AW328" s="100"/>
      <c r="AX328" s="100"/>
      <c r="AY328" s="100"/>
      <c r="AZ328" s="100"/>
      <c r="BA328" s="100"/>
      <c r="BB328" s="100"/>
      <c r="BC328" s="100"/>
      <c r="BD328" s="100"/>
      <c r="BE328" s="100"/>
      <c r="BF328" s="100"/>
      <c r="BG328" s="100"/>
      <c r="BH328" s="100"/>
      <c r="BI328" s="100"/>
      <c r="BJ328" s="100"/>
      <c r="BK328" s="100"/>
      <c r="BL328" s="100"/>
      <c r="BM328" s="100"/>
      <c r="BN328" s="100"/>
      <c r="BO328" s="100"/>
      <c r="BP328" s="100"/>
      <c r="BQ328" s="100"/>
      <c r="BR328" s="100"/>
      <c r="BS328" s="100"/>
      <c r="BT328" s="100"/>
      <c r="BU328" s="100"/>
      <c r="BV328" s="100"/>
      <c r="BW328" s="100"/>
      <c r="BX328" s="100"/>
      <c r="BY328" s="100"/>
      <c r="BZ328" s="100"/>
      <c r="CA328" s="100"/>
      <c r="CB328" s="100"/>
      <c r="CC328" s="100"/>
      <c r="CD328" s="100"/>
      <c r="CE328" s="100"/>
      <c r="CF328" s="100"/>
      <c r="CG328" s="100"/>
      <c r="CH328" s="100"/>
      <c r="CI328" s="100"/>
      <c r="CJ328" s="100"/>
      <c r="CK328" s="100"/>
      <c r="CL328" s="100"/>
      <c r="CM328" s="100"/>
      <c r="CN328" s="100"/>
      <c r="CO328" s="100"/>
      <c r="CP328" s="100"/>
      <c r="CQ328" s="100"/>
      <c r="CR328" s="100"/>
      <c r="CS328" s="100"/>
      <c r="CT328" s="100"/>
      <c r="CU328" s="100"/>
      <c r="CV328" s="100"/>
      <c r="CW328" s="100"/>
      <c r="CX328" s="100"/>
      <c r="CY328" s="100"/>
      <c r="CZ328" s="100"/>
      <c r="DA328" s="100"/>
      <c r="DB328" s="100"/>
      <c r="DC328" s="100"/>
      <c r="DD328" s="100"/>
      <c r="DE328" s="100"/>
      <c r="DF328" s="100"/>
      <c r="DG328" s="100"/>
      <c r="DH328" s="100"/>
      <c r="DI328" s="100"/>
      <c r="DJ328" s="100"/>
      <c r="DK328" s="100"/>
      <c r="DL328" s="100"/>
      <c r="DM328" s="100"/>
      <c r="DN328" s="100"/>
      <c r="DO328" s="100"/>
      <c r="DP328" s="100"/>
      <c r="DQ328" s="100"/>
      <c r="DR328" s="100"/>
      <c r="DS328" s="100"/>
      <c r="DT328" s="100"/>
      <c r="DU328" s="100"/>
      <c r="DV328" s="100"/>
      <c r="DW328" s="100"/>
      <c r="DX328" s="100"/>
      <c r="DY328" s="100"/>
      <c r="DZ328" s="100"/>
      <c r="EA328" s="100"/>
      <c r="EB328" s="100"/>
      <c r="EC328" s="100"/>
      <c r="ED328" s="100"/>
      <c r="EE328" s="100"/>
      <c r="EF328" s="100"/>
      <c r="EG328" s="100"/>
      <c r="EH328" s="100"/>
      <c r="EI328" s="100"/>
      <c r="EJ328" s="100"/>
      <c r="EK328" s="100"/>
      <c r="EL328" s="100"/>
      <c r="EM328" s="100"/>
      <c r="EN328" s="100"/>
      <c r="EO328" s="100"/>
      <c r="EP328" s="100"/>
      <c r="EQ328" s="100"/>
      <c r="ER328" s="100"/>
      <c r="ES328" s="100"/>
      <c r="ET328" s="100"/>
      <c r="EU328" s="100"/>
      <c r="EV328" s="100"/>
      <c r="EW328" s="100"/>
      <c r="EX328" s="100"/>
      <c r="EY328" s="100"/>
      <c r="EZ328" s="100"/>
      <c r="FA328" s="100"/>
      <c r="FB328" s="100"/>
      <c r="FC328" s="100"/>
      <c r="FD328" s="100"/>
      <c r="FE328" s="100"/>
      <c r="FF328" s="100"/>
      <c r="FG328" s="100"/>
      <c r="FH328" s="100"/>
      <c r="FI328" s="100"/>
      <c r="FJ328" s="100"/>
      <c r="FK328" s="100"/>
      <c r="FL328" s="100"/>
      <c r="FM328" s="100"/>
      <c r="FN328" s="100"/>
      <c r="FO328" s="100"/>
      <c r="FP328" s="100"/>
      <c r="FQ328" s="100"/>
      <c r="FR328" s="100"/>
      <c r="FS328" s="100"/>
      <c r="FT328" s="100"/>
      <c r="FU328" s="100"/>
      <c r="FV328" s="100"/>
      <c r="FW328" s="100"/>
      <c r="FX328" s="100"/>
      <c r="FY328" s="100"/>
      <c r="FZ328" s="100"/>
      <c r="GA328" s="100"/>
      <c r="GB328" s="100"/>
      <c r="GC328" s="100"/>
      <c r="GD328" s="100"/>
      <c r="GE328" s="100"/>
      <c r="GF328" s="100"/>
      <c r="GG328" s="100"/>
      <c r="GH328" s="100"/>
      <c r="GI328" s="100"/>
      <c r="GJ328" s="100"/>
      <c r="GK328" s="100"/>
      <c r="GL328" s="100"/>
      <c r="GM328" s="100"/>
      <c r="GN328" s="100"/>
      <c r="GO328" s="100"/>
      <c r="GP328" s="100"/>
      <c r="GQ328" s="100"/>
      <c r="GR328" s="100"/>
      <c r="GS328" s="100"/>
      <c r="GT328" s="100"/>
      <c r="GU328" s="100"/>
      <c r="GV328" s="100"/>
      <c r="GW328" s="100"/>
      <c r="GX328" s="100"/>
      <c r="GY328" s="100"/>
      <c r="GZ328" s="100"/>
      <c r="HA328" s="100"/>
      <c r="HB328" s="100"/>
      <c r="HC328" s="100"/>
      <c r="HD328" s="100"/>
      <c r="HE328" s="100"/>
      <c r="HF328" s="100"/>
      <c r="HG328" s="100"/>
      <c r="HH328" s="100"/>
      <c r="HI328" s="100"/>
      <c r="HJ328" s="100"/>
      <c r="HK328" s="100"/>
      <c r="HL328" s="100"/>
      <c r="HM328" s="100"/>
      <c r="HN328" s="100"/>
      <c r="HO328" s="100"/>
      <c r="HP328" s="100"/>
      <c r="HQ328" s="100"/>
      <c r="HR328" s="100"/>
      <c r="HS328" s="100"/>
      <c r="HT328" s="100"/>
      <c r="HU328" s="100"/>
      <c r="HV328" s="100"/>
      <c r="HW328" s="100"/>
      <c r="HX328" s="100"/>
      <c r="HY328" s="100"/>
      <c r="HZ328" s="100"/>
      <c r="IA328" s="100"/>
      <c r="IB328" s="100"/>
      <c r="IC328" s="100"/>
      <c r="ID328" s="100"/>
      <c r="IE328" s="100"/>
      <c r="IF328" s="100"/>
      <c r="IG328" s="100"/>
      <c r="IH328" s="100"/>
      <c r="II328" s="100"/>
      <c r="IJ328" s="100"/>
      <c r="IK328" s="100"/>
      <c r="IL328" s="100"/>
      <c r="IM328" s="100"/>
      <c r="IN328" s="100"/>
      <c r="IO328" s="100"/>
      <c r="IP328" s="100"/>
      <c r="IQ328" s="100"/>
      <c r="IR328" s="100"/>
      <c r="IS328" s="100"/>
      <c r="IT328" s="100"/>
      <c r="IU328" s="100"/>
      <c r="IV328" s="100"/>
      <c r="IW328" s="100"/>
      <c r="IX328" s="100"/>
      <c r="IY328" s="100"/>
      <c r="IZ328" s="100"/>
      <c r="JA328" s="100"/>
      <c r="JB328" s="100"/>
      <c r="JC328" s="100"/>
      <c r="JD328" s="100"/>
      <c r="JE328" s="100"/>
      <c r="JF328" s="100"/>
      <c r="JG328" s="100"/>
      <c r="JH328" s="100"/>
      <c r="JI328" s="100"/>
      <c r="JJ328" s="100"/>
      <c r="JK328" s="100"/>
      <c r="JL328" s="100"/>
      <c r="JM328" s="100"/>
      <c r="JN328" s="100"/>
      <c r="JO328" s="100"/>
      <c r="JP328" s="100"/>
      <c r="JQ328" s="100"/>
      <c r="JR328" s="100"/>
      <c r="JS328" s="100"/>
      <c r="JT328" s="100"/>
      <c r="JU328" s="100"/>
      <c r="JV328" s="100"/>
      <c r="JW328" s="100"/>
      <c r="JX328" s="100"/>
      <c r="JY328" s="100"/>
      <c r="JZ328" s="100"/>
      <c r="KA328" s="100"/>
      <c r="KB328" s="100"/>
      <c r="KC328" s="100"/>
      <c r="KD328" s="100"/>
      <c r="KE328" s="100"/>
      <c r="KF328" s="100"/>
      <c r="KG328" s="100"/>
      <c r="KH328" s="100"/>
      <c r="KI328" s="100"/>
      <c r="KJ328" s="100"/>
      <c r="KK328" s="100"/>
      <c r="KL328" s="100"/>
      <c r="KM328" s="100"/>
      <c r="KN328" s="100"/>
      <c r="KO328" s="100"/>
      <c r="KP328" s="100"/>
      <c r="KQ328" s="100"/>
      <c r="KR328" s="100"/>
      <c r="KS328" s="100"/>
      <c r="KT328" s="100"/>
      <c r="KU328" s="100"/>
      <c r="KV328" s="100"/>
      <c r="KW328" s="100"/>
      <c r="KX328" s="100"/>
      <c r="KY328" s="100"/>
      <c r="KZ328" s="100"/>
      <c r="LA328" s="100"/>
      <c r="LB328" s="100"/>
      <c r="LC328" s="100"/>
      <c r="LD328" s="100"/>
      <c r="LE328" s="100"/>
      <c r="LF328" s="100"/>
      <c r="LG328" s="100"/>
      <c r="LH328" s="100"/>
      <c r="LI328" s="100"/>
      <c r="LJ328" s="100"/>
      <c r="LK328" s="100"/>
      <c r="LL328" s="100"/>
      <c r="LM328" s="100"/>
      <c r="LN328" s="100"/>
      <c r="LO328" s="100"/>
      <c r="LP328" s="100"/>
      <c r="LQ328" s="100"/>
      <c r="LR328" s="100"/>
      <c r="LS328" s="100"/>
      <c r="LT328" s="100"/>
      <c r="LU328" s="100"/>
      <c r="LV328" s="100"/>
      <c r="LW328" s="100"/>
      <c r="LX328" s="100"/>
      <c r="LY328" s="100"/>
      <c r="LZ328" s="100"/>
      <c r="MA328" s="100"/>
      <c r="MB328" s="100"/>
      <c r="MC328" s="100"/>
      <c r="MD328" s="100"/>
      <c r="ME328" s="100"/>
      <c r="MF328" s="100"/>
      <c r="MG328" s="100"/>
      <c r="MH328" s="100"/>
      <c r="MI328" s="100"/>
      <c r="MJ328" s="100"/>
      <c r="MK328" s="100"/>
      <c r="ML328" s="100"/>
      <c r="MM328" s="100"/>
      <c r="MN328" s="100"/>
      <c r="MO328" s="100"/>
      <c r="MP328" s="100"/>
      <c r="MQ328" s="100"/>
      <c r="MR328" s="100"/>
      <c r="MS328" s="100"/>
      <c r="MT328" s="100"/>
      <c r="MU328" s="100"/>
      <c r="MV328" s="100"/>
      <c r="MW328" s="100"/>
      <c r="MX328" s="100"/>
      <c r="MY328" s="100"/>
      <c r="MZ328" s="100"/>
      <c r="NA328" s="100"/>
      <c r="NB328" s="100"/>
      <c r="NC328" s="100"/>
      <c r="ND328" s="100"/>
      <c r="NE328" s="100"/>
      <c r="NF328" s="100"/>
      <c r="NG328" s="100"/>
      <c r="NH328" s="100"/>
      <c r="NI328" s="100"/>
      <c r="NJ328" s="100"/>
      <c r="NK328" s="100"/>
      <c r="NL328" s="100"/>
      <c r="NM328" s="100"/>
      <c r="NN328" s="100"/>
      <c r="NO328" s="100"/>
      <c r="NP328" s="100"/>
      <c r="NQ328" s="100"/>
      <c r="NR328" s="100"/>
      <c r="NS328" s="100"/>
      <c r="NT328" s="100"/>
      <c r="NU328" s="100"/>
      <c r="NV328" s="100"/>
      <c r="NW328" s="100"/>
      <c r="NX328" s="100"/>
      <c r="NY328" s="100"/>
      <c r="NZ328" s="100"/>
      <c r="OA328" s="100"/>
      <c r="OB328" s="100"/>
      <c r="OC328" s="100"/>
      <c r="OD328" s="100"/>
      <c r="OE328" s="100"/>
      <c r="OF328" s="100"/>
      <c r="OG328" s="100"/>
      <c r="OH328" s="100"/>
      <c r="OI328" s="100"/>
      <c r="OJ328" s="100"/>
      <c r="OK328" s="100"/>
      <c r="OL328" s="100"/>
      <c r="OM328" s="100"/>
      <c r="ON328" s="100"/>
      <c r="OO328" s="100"/>
      <c r="OP328" s="100"/>
      <c r="OQ328" s="100"/>
      <c r="OR328" s="100"/>
      <c r="OS328" s="100"/>
      <c r="OT328" s="100"/>
      <c r="OU328" s="100"/>
      <c r="OV328" s="100"/>
      <c r="OW328" s="100"/>
      <c r="OX328" s="100"/>
      <c r="OY328" s="100"/>
      <c r="OZ328" s="100"/>
      <c r="PA328" s="100"/>
      <c r="PB328" s="100"/>
      <c r="PC328" s="100"/>
      <c r="PD328" s="100"/>
      <c r="PE328" s="100"/>
      <c r="PF328" s="100"/>
      <c r="PG328" s="100"/>
      <c r="PH328" s="100"/>
      <c r="PI328" s="100"/>
      <c r="PJ328" s="100"/>
      <c r="PK328" s="100"/>
      <c r="PL328" s="100"/>
      <c r="PM328" s="100"/>
      <c r="PN328" s="100"/>
      <c r="PO328" s="100"/>
      <c r="PP328" s="100"/>
      <c r="PQ328" s="100"/>
      <c r="PR328" s="100"/>
      <c r="PS328" s="100"/>
      <c r="PT328" s="100"/>
      <c r="PU328" s="100"/>
      <c r="PV328" s="100"/>
      <c r="PW328" s="100"/>
      <c r="PX328" s="100"/>
      <c r="PY328" s="100"/>
      <c r="PZ328" s="100"/>
      <c r="QA328" s="100"/>
      <c r="QB328" s="100"/>
      <c r="QC328" s="100"/>
      <c r="QD328" s="100"/>
      <c r="QE328" s="100"/>
      <c r="QF328" s="100"/>
      <c r="QG328" s="100"/>
      <c r="QH328" s="100"/>
      <c r="QI328" s="100"/>
      <c r="QJ328" s="100"/>
      <c r="QK328" s="100"/>
      <c r="QL328" s="100"/>
      <c r="QM328" s="100"/>
      <c r="QN328" s="100"/>
      <c r="QO328" s="100"/>
      <c r="QP328" s="100"/>
      <c r="QQ328" s="100"/>
      <c r="QR328" s="100"/>
      <c r="QS328" s="100"/>
      <c r="QT328" s="100"/>
      <c r="QU328" s="100"/>
      <c r="QV328" s="100"/>
      <c r="QW328" s="100"/>
      <c r="QX328" s="100"/>
      <c r="QY328" s="100"/>
      <c r="QZ328" s="100"/>
      <c r="RA328" s="100"/>
      <c r="RB328" s="100"/>
      <c r="RC328" s="100"/>
      <c r="RD328" s="100"/>
      <c r="RE328" s="100"/>
      <c r="RF328" s="100"/>
      <c r="RG328" s="100"/>
      <c r="RH328" s="100"/>
      <c r="RI328" s="100"/>
      <c r="RJ328" s="100"/>
      <c r="RK328" s="100"/>
      <c r="RL328" s="100"/>
      <c r="RM328" s="100"/>
      <c r="RN328" s="100"/>
      <c r="RO328" s="100"/>
      <c r="RP328" s="100"/>
      <c r="RQ328" s="100"/>
      <c r="RR328" s="100"/>
      <c r="RS328" s="100"/>
      <c r="RT328" s="100"/>
      <c r="RU328" s="100"/>
      <c r="RV328" s="100"/>
      <c r="RW328" s="100"/>
      <c r="RX328" s="100"/>
      <c r="RY328" s="100"/>
      <c r="RZ328" s="100"/>
      <c r="SA328" s="100"/>
      <c r="SB328" s="100"/>
      <c r="SC328" s="100"/>
      <c r="SD328" s="100"/>
      <c r="SE328" s="100"/>
      <c r="SF328" s="100"/>
      <c r="SG328" s="100"/>
      <c r="SH328" s="100"/>
      <c r="SI328" s="100"/>
      <c r="SJ328" s="100"/>
      <c r="SK328" s="100"/>
      <c r="SL328" s="100"/>
      <c r="SM328" s="100"/>
      <c r="SN328" s="100"/>
      <c r="SO328" s="100"/>
      <c r="SP328" s="100"/>
      <c r="SQ328" s="100"/>
      <c r="SR328" s="100"/>
      <c r="SS328" s="100"/>
      <c r="ST328" s="100"/>
      <c r="SU328" s="100"/>
      <c r="SV328" s="100"/>
      <c r="SW328" s="100"/>
      <c r="SX328" s="100"/>
      <c r="SY328" s="100"/>
      <c r="SZ328" s="100"/>
      <c r="TA328" s="100"/>
      <c r="TB328" s="100"/>
      <c r="TC328" s="100"/>
      <c r="TD328" s="100"/>
      <c r="TE328" s="100"/>
      <c r="TF328" s="100"/>
      <c r="TG328" s="100"/>
      <c r="TH328" s="100"/>
      <c r="TI328" s="100"/>
      <c r="TJ328" s="100"/>
      <c r="TK328" s="100"/>
      <c r="TL328" s="100"/>
      <c r="TM328" s="100"/>
      <c r="TN328" s="100"/>
      <c r="TO328" s="100"/>
      <c r="TP328" s="100"/>
      <c r="TQ328" s="100"/>
      <c r="TR328" s="100"/>
      <c r="TS328" s="100"/>
      <c r="TT328" s="100"/>
      <c r="TU328" s="100"/>
      <c r="TV328" s="100"/>
      <c r="TW328" s="100"/>
      <c r="TX328" s="100"/>
      <c r="TY328" s="100"/>
      <c r="TZ328" s="100"/>
      <c r="UA328" s="100"/>
      <c r="UB328" s="100"/>
      <c r="UC328" s="100"/>
      <c r="UD328" s="100"/>
      <c r="UE328" s="100"/>
      <c r="UF328" s="100"/>
      <c r="UG328" s="100"/>
      <c r="UH328" s="100"/>
      <c r="UI328" s="100"/>
      <c r="UJ328" s="100"/>
      <c r="UK328" s="100"/>
      <c r="UL328" s="100"/>
      <c r="UM328" s="100"/>
      <c r="UN328" s="100"/>
      <c r="UO328" s="100"/>
      <c r="UP328" s="100"/>
      <c r="UQ328" s="100"/>
      <c r="UR328" s="100"/>
      <c r="US328" s="100"/>
      <c r="UT328" s="100"/>
      <c r="UU328" s="100"/>
      <c r="UV328" s="100"/>
      <c r="UW328" s="100"/>
      <c r="UX328" s="100"/>
      <c r="UY328" s="100"/>
      <c r="UZ328" s="100"/>
      <c r="VA328" s="100"/>
      <c r="VB328" s="100"/>
      <c r="VC328" s="100"/>
      <c r="VD328" s="100"/>
      <c r="VE328" s="100"/>
      <c r="VF328" s="100"/>
      <c r="VG328" s="100"/>
      <c r="VH328" s="100"/>
      <c r="VI328" s="100"/>
      <c r="VJ328" s="100"/>
      <c r="VK328" s="100"/>
      <c r="VL328" s="100"/>
      <c r="VM328" s="100"/>
      <c r="VN328" s="100"/>
      <c r="VO328" s="100"/>
      <c r="VP328" s="100"/>
      <c r="VQ328" s="100"/>
      <c r="VR328" s="100"/>
      <c r="VS328" s="100"/>
      <c r="VT328" s="100"/>
      <c r="VU328" s="100"/>
      <c r="VV328" s="100"/>
      <c r="VW328" s="100"/>
      <c r="VX328" s="100"/>
      <c r="VY328" s="100"/>
      <c r="VZ328" s="100"/>
      <c r="WA328" s="100"/>
      <c r="WB328" s="100"/>
      <c r="WC328" s="100"/>
      <c r="WD328" s="100"/>
      <c r="WE328" s="100"/>
      <c r="WF328" s="100"/>
      <c r="WG328" s="100"/>
      <c r="WH328" s="100"/>
      <c r="WI328" s="100"/>
      <c r="WJ328" s="100"/>
      <c r="WK328" s="100"/>
      <c r="WL328" s="100"/>
      <c r="WM328" s="100"/>
      <c r="WN328" s="100"/>
      <c r="WO328" s="100"/>
      <c r="WP328" s="100"/>
      <c r="WQ328" s="100"/>
      <c r="WR328" s="100"/>
      <c r="WS328" s="100"/>
      <c r="WT328" s="100"/>
      <c r="WU328" s="100"/>
      <c r="WV328" s="100"/>
      <c r="WW328" s="100"/>
      <c r="WX328" s="100"/>
      <c r="WY328" s="100"/>
      <c r="WZ328" s="100"/>
      <c r="XA328" s="100"/>
      <c r="XB328" s="100"/>
      <c r="XC328" s="100"/>
      <c r="XD328" s="100"/>
      <c r="XE328" s="100"/>
      <c r="XF328" s="100"/>
      <c r="XG328" s="100"/>
      <c r="XH328" s="100"/>
      <c r="XI328" s="100"/>
      <c r="XJ328" s="100"/>
      <c r="XK328" s="100"/>
      <c r="XL328" s="100"/>
      <c r="XM328" s="100"/>
      <c r="XN328" s="100"/>
      <c r="XO328" s="100"/>
      <c r="XP328" s="100"/>
      <c r="XQ328" s="100"/>
      <c r="XR328" s="100"/>
      <c r="XS328" s="100"/>
      <c r="XT328" s="100"/>
      <c r="XU328" s="100"/>
      <c r="XV328" s="100"/>
      <c r="XW328" s="100"/>
      <c r="XX328" s="100"/>
      <c r="XY328" s="100"/>
      <c r="XZ328" s="100"/>
      <c r="YA328" s="100"/>
      <c r="YB328" s="100"/>
      <c r="YC328" s="100"/>
      <c r="YD328" s="100"/>
      <c r="YE328" s="100"/>
      <c r="YF328" s="100"/>
      <c r="YG328" s="100"/>
      <c r="YH328" s="100"/>
      <c r="YI328" s="100"/>
      <c r="YJ328" s="100"/>
      <c r="YK328" s="100"/>
      <c r="YL328" s="100"/>
      <c r="YM328" s="100"/>
      <c r="YN328" s="100"/>
      <c r="YO328" s="100"/>
      <c r="YP328" s="100"/>
      <c r="YQ328" s="100"/>
      <c r="YR328" s="100"/>
      <c r="YS328" s="100"/>
      <c r="YT328" s="100"/>
      <c r="YU328" s="100"/>
      <c r="YV328" s="100"/>
      <c r="YW328" s="100"/>
      <c r="YX328" s="100"/>
      <c r="YY328" s="100"/>
      <c r="YZ328" s="100"/>
      <c r="ZA328" s="100"/>
      <c r="ZB328" s="100"/>
      <c r="ZC328" s="100"/>
      <c r="ZD328" s="100"/>
      <c r="ZE328" s="100"/>
      <c r="ZF328" s="100"/>
      <c r="ZG328" s="100"/>
      <c r="ZH328" s="100"/>
      <c r="ZI328" s="100"/>
      <c r="ZJ328" s="100"/>
      <c r="ZK328" s="100"/>
      <c r="ZL328" s="100"/>
      <c r="ZM328" s="100"/>
      <c r="ZN328" s="100"/>
      <c r="ZO328" s="100"/>
      <c r="ZP328" s="100"/>
      <c r="ZQ328" s="100"/>
      <c r="ZR328" s="100"/>
      <c r="ZS328" s="100"/>
      <c r="ZT328" s="100"/>
      <c r="ZU328" s="100"/>
      <c r="ZV328" s="100"/>
      <c r="ZW328" s="100"/>
      <c r="ZX328" s="100"/>
      <c r="ZY328" s="100"/>
      <c r="ZZ328" s="100"/>
      <c r="AAA328" s="100"/>
      <c r="AAB328" s="100"/>
      <c r="AAC328" s="100"/>
      <c r="AAD328" s="100"/>
      <c r="AAE328" s="100"/>
      <c r="AAF328" s="100"/>
      <c r="AAG328" s="100"/>
      <c r="AAH328" s="100"/>
      <c r="AAI328" s="100"/>
      <c r="AAJ328" s="100"/>
      <c r="AAK328" s="100"/>
      <c r="AAL328" s="100"/>
      <c r="AAM328" s="100"/>
      <c r="AAN328" s="100"/>
      <c r="AAO328" s="100"/>
      <c r="AAP328" s="100"/>
      <c r="AAQ328" s="100"/>
      <c r="AAR328" s="100"/>
      <c r="AAS328" s="100"/>
      <c r="AAT328" s="100"/>
      <c r="AAU328" s="100"/>
      <c r="AAV328" s="100"/>
      <c r="AAW328" s="100"/>
      <c r="AAX328" s="100"/>
      <c r="AAY328" s="100"/>
      <c r="AAZ328" s="100"/>
      <c r="ABA328" s="100"/>
      <c r="ABB328" s="100"/>
      <c r="ABC328" s="100"/>
      <c r="ABD328" s="100"/>
      <c r="ABE328" s="100"/>
      <c r="ABF328" s="100"/>
      <c r="ABG328" s="100"/>
      <c r="ABH328" s="100"/>
      <c r="ABI328" s="100"/>
      <c r="ABJ328" s="100"/>
      <c r="ABK328" s="100"/>
      <c r="ABL328" s="100"/>
      <c r="ABM328" s="100"/>
      <c r="ABN328" s="100"/>
      <c r="ABO328" s="100"/>
      <c r="ABP328" s="100"/>
      <c r="ABQ328" s="100"/>
      <c r="ABR328" s="100"/>
      <c r="ABS328" s="100"/>
      <c r="ABT328" s="100"/>
      <c r="ABU328" s="100"/>
      <c r="ABV328" s="100"/>
      <c r="ABW328" s="100"/>
      <c r="ABX328" s="100"/>
      <c r="ABY328" s="100"/>
      <c r="ABZ328" s="100"/>
      <c r="ACA328" s="100"/>
      <c r="ACB328" s="100"/>
      <c r="ACC328" s="100"/>
      <c r="ACD328" s="100"/>
      <c r="ACE328" s="100"/>
      <c r="ACF328" s="100"/>
      <c r="ACG328" s="100"/>
      <c r="ACH328" s="100"/>
      <c r="ACI328" s="100"/>
      <c r="ACJ328" s="100"/>
      <c r="ACK328" s="100"/>
      <c r="ACL328" s="100"/>
      <c r="ACM328" s="100"/>
      <c r="ACN328" s="100"/>
      <c r="ACO328" s="100"/>
      <c r="ACP328" s="100"/>
      <c r="ACQ328" s="100"/>
      <c r="ACR328" s="100"/>
      <c r="ACS328" s="100"/>
      <c r="ACT328" s="100"/>
      <c r="ACU328" s="100"/>
      <c r="ACV328" s="100"/>
      <c r="ACW328" s="100"/>
      <c r="ACX328" s="100"/>
      <c r="ACY328" s="100"/>
      <c r="ACZ328" s="100"/>
      <c r="ADA328" s="100"/>
    </row>
    <row r="329" spans="1:781" s="1" customFormat="1" ht="24" x14ac:dyDescent="0.3">
      <c r="A329" s="40">
        <v>3</v>
      </c>
      <c r="B329" s="21" t="s">
        <v>934</v>
      </c>
      <c r="C329" s="22"/>
      <c r="D329" s="23"/>
      <c r="E329" s="23"/>
      <c r="F329" s="23"/>
      <c r="G329" s="74"/>
      <c r="H329" s="23">
        <v>1</v>
      </c>
      <c r="I329" s="23" t="s">
        <v>71</v>
      </c>
      <c r="J329" s="23" t="s">
        <v>386</v>
      </c>
      <c r="K329" s="25">
        <v>1969</v>
      </c>
      <c r="L329" s="26">
        <v>1969</v>
      </c>
      <c r="M329" s="27"/>
      <c r="N329" s="28"/>
      <c r="O329" s="28"/>
      <c r="P329" s="29" t="s">
        <v>935</v>
      </c>
      <c r="Q329" s="30" t="s">
        <v>936</v>
      </c>
      <c r="R329" s="31"/>
      <c r="S329" s="32"/>
      <c r="T329" s="33"/>
      <c r="U329" s="33"/>
      <c r="V329" s="33"/>
      <c r="W329" s="33"/>
      <c r="X329" s="33"/>
      <c r="Y329" s="33"/>
      <c r="Z329" s="33"/>
      <c r="AA329" s="61"/>
      <c r="AB329" s="34">
        <f t="shared" si="73"/>
        <v>0</v>
      </c>
      <c r="AC329" s="34">
        <f t="shared" si="74"/>
        <v>0</v>
      </c>
      <c r="AD329" s="34">
        <f t="shared" si="75"/>
        <v>0</v>
      </c>
      <c r="AE329" s="34">
        <f t="shared" si="76"/>
        <v>0</v>
      </c>
      <c r="AF329" s="35"/>
      <c r="AG329" s="35">
        <f t="shared" si="77"/>
        <v>0</v>
      </c>
      <c r="AH329" s="35">
        <f t="shared" si="78"/>
        <v>0</v>
      </c>
      <c r="AI329" s="35">
        <f t="shared" si="79"/>
        <v>0</v>
      </c>
    </row>
    <row r="330" spans="1:781" s="1" customFormat="1" ht="24" x14ac:dyDescent="0.3">
      <c r="A330" s="41">
        <v>4</v>
      </c>
      <c r="B330" s="21" t="s">
        <v>937</v>
      </c>
      <c r="C330" s="22" t="s">
        <v>265</v>
      </c>
      <c r="D330" s="23" t="s">
        <v>123</v>
      </c>
      <c r="E330" s="23" t="s">
        <v>356</v>
      </c>
      <c r="F330" s="23">
        <v>43</v>
      </c>
      <c r="G330" s="74">
        <v>1230000</v>
      </c>
      <c r="H330" s="23">
        <v>1</v>
      </c>
      <c r="I330" s="23" t="s">
        <v>41</v>
      </c>
      <c r="J330" s="23" t="s">
        <v>86</v>
      </c>
      <c r="K330" s="25">
        <v>1969</v>
      </c>
      <c r="L330" s="26">
        <v>1969</v>
      </c>
      <c r="M330" s="27"/>
      <c r="N330" s="28"/>
      <c r="O330" s="28"/>
      <c r="P330" s="29" t="s">
        <v>593</v>
      </c>
      <c r="Q330" s="30" t="s">
        <v>938</v>
      </c>
      <c r="R330" s="31" t="s">
        <v>424</v>
      </c>
      <c r="S330" s="32" t="str">
        <f>C330</f>
        <v>P</v>
      </c>
      <c r="T330" s="33"/>
      <c r="U330" s="33"/>
      <c r="V330" s="33"/>
      <c r="W330" s="33"/>
      <c r="X330" s="33"/>
      <c r="Y330" s="33"/>
      <c r="Z330" s="33"/>
      <c r="AB330" s="34">
        <f t="shared" si="73"/>
        <v>0</v>
      </c>
      <c r="AC330" s="34">
        <f t="shared" si="74"/>
        <v>0</v>
      </c>
      <c r="AD330" s="34">
        <f t="shared" si="75"/>
        <v>0</v>
      </c>
      <c r="AE330" s="34">
        <f t="shared" si="76"/>
        <v>0</v>
      </c>
      <c r="AF330" s="35"/>
      <c r="AG330" s="35">
        <f t="shared" si="77"/>
        <v>0</v>
      </c>
      <c r="AH330" s="35">
        <f t="shared" si="78"/>
        <v>0</v>
      </c>
      <c r="AI330" s="35">
        <f t="shared" si="79"/>
        <v>0</v>
      </c>
    </row>
    <row r="331" spans="1:781" s="1" customFormat="1" ht="15.6" x14ac:dyDescent="0.3">
      <c r="A331" s="40">
        <v>3</v>
      </c>
      <c r="B331" s="21" t="s">
        <v>939</v>
      </c>
      <c r="C331" s="22" t="s">
        <v>69</v>
      </c>
      <c r="D331" s="23"/>
      <c r="E331" s="23"/>
      <c r="F331" s="23"/>
      <c r="G331" s="74"/>
      <c r="H331" s="23">
        <v>1</v>
      </c>
      <c r="I331" s="23" t="s">
        <v>41</v>
      </c>
      <c r="J331" s="23" t="s">
        <v>72</v>
      </c>
      <c r="K331" s="25">
        <v>1968</v>
      </c>
      <c r="L331" s="26">
        <v>24876</v>
      </c>
      <c r="M331" s="27"/>
      <c r="N331" s="28"/>
      <c r="O331" s="28"/>
      <c r="P331" s="29" t="s">
        <v>593</v>
      </c>
      <c r="Q331" s="30" t="s">
        <v>940</v>
      </c>
      <c r="R331" s="31"/>
      <c r="S331" s="32" t="str">
        <f>C331</f>
        <v>?</v>
      </c>
      <c r="T331" s="33"/>
      <c r="U331" s="33"/>
      <c r="V331" s="33"/>
      <c r="W331" s="33"/>
      <c r="X331" s="33"/>
      <c r="Y331" s="33"/>
      <c r="Z331" s="33"/>
      <c r="AB331" s="34">
        <f t="shared" si="73"/>
        <v>0</v>
      </c>
      <c r="AC331" s="34">
        <f t="shared" si="74"/>
        <v>0</v>
      </c>
      <c r="AD331" s="34">
        <f t="shared" si="75"/>
        <v>0</v>
      </c>
      <c r="AE331" s="34">
        <f t="shared" si="76"/>
        <v>0</v>
      </c>
      <c r="AF331" s="35"/>
      <c r="AG331" s="35">
        <f t="shared" si="77"/>
        <v>0</v>
      </c>
      <c r="AH331" s="35">
        <f t="shared" si="78"/>
        <v>0</v>
      </c>
      <c r="AI331" s="35">
        <f t="shared" si="79"/>
        <v>0</v>
      </c>
    </row>
    <row r="332" spans="1:781" s="1" customFormat="1" ht="24.6" customHeight="1" x14ac:dyDescent="0.3">
      <c r="A332" s="40">
        <v>3</v>
      </c>
      <c r="B332" s="21" t="s">
        <v>941</v>
      </c>
      <c r="C332" s="22"/>
      <c r="D332" s="23" t="s">
        <v>204</v>
      </c>
      <c r="E332" s="23"/>
      <c r="F332" s="23">
        <v>80</v>
      </c>
      <c r="G332" s="74"/>
      <c r="H332" s="23">
        <v>1</v>
      </c>
      <c r="I332" s="23" t="s">
        <v>71</v>
      </c>
      <c r="J332" s="23" t="s">
        <v>386</v>
      </c>
      <c r="K332" s="25">
        <v>1968</v>
      </c>
      <c r="L332" s="86">
        <v>1969</v>
      </c>
      <c r="M332" s="27"/>
      <c r="N332" s="28"/>
      <c r="O332" s="28"/>
      <c r="P332" s="29" t="s">
        <v>942</v>
      </c>
      <c r="Q332" s="30" t="s">
        <v>943</v>
      </c>
      <c r="R332" s="31"/>
      <c r="S332" s="32"/>
      <c r="T332" s="33"/>
      <c r="U332" s="33"/>
      <c r="V332" s="33"/>
      <c r="W332" s="33"/>
      <c r="X332" s="33"/>
      <c r="Y332" s="33"/>
      <c r="Z332" s="33"/>
      <c r="AA332" s="118"/>
      <c r="AB332" s="34">
        <f t="shared" si="73"/>
        <v>0</v>
      </c>
      <c r="AC332" s="34">
        <f t="shared" si="74"/>
        <v>0</v>
      </c>
      <c r="AD332" s="34">
        <f t="shared" si="75"/>
        <v>0</v>
      </c>
      <c r="AE332" s="34">
        <f t="shared" si="76"/>
        <v>0</v>
      </c>
      <c r="AF332" s="35"/>
      <c r="AG332" s="35">
        <f t="shared" si="77"/>
        <v>0</v>
      </c>
      <c r="AH332" s="35">
        <f t="shared" si="78"/>
        <v>0</v>
      </c>
      <c r="AI332" s="35">
        <f t="shared" si="79"/>
        <v>0</v>
      </c>
    </row>
    <row r="333" spans="1:781" s="1" customFormat="1" ht="24" x14ac:dyDescent="0.3">
      <c r="A333" s="40">
        <v>3</v>
      </c>
      <c r="B333" s="21" t="s">
        <v>944</v>
      </c>
      <c r="C333" s="22" t="s">
        <v>61</v>
      </c>
      <c r="D333" s="23" t="s">
        <v>204</v>
      </c>
      <c r="E333" s="23" t="s">
        <v>222</v>
      </c>
      <c r="F333" s="23">
        <v>12</v>
      </c>
      <c r="G333" s="74">
        <v>300000</v>
      </c>
      <c r="H333" s="23">
        <v>1</v>
      </c>
      <c r="I333" s="23" t="s">
        <v>41</v>
      </c>
      <c r="J333" s="23" t="s">
        <v>386</v>
      </c>
      <c r="K333" s="25">
        <v>1968</v>
      </c>
      <c r="L333" s="86">
        <v>1968</v>
      </c>
      <c r="M333" s="27">
        <v>90000</v>
      </c>
      <c r="N333" s="28">
        <v>0.15</v>
      </c>
      <c r="O333" s="28"/>
      <c r="P333" s="29" t="s">
        <v>528</v>
      </c>
      <c r="Q333" s="30" t="s">
        <v>945</v>
      </c>
      <c r="R333" s="31"/>
      <c r="S333" s="32" t="str">
        <f>C333</f>
        <v>Pb Zn</v>
      </c>
      <c r="T333" s="33"/>
      <c r="U333" s="33"/>
      <c r="V333" s="33"/>
      <c r="W333" s="33"/>
      <c r="X333" s="33"/>
      <c r="Y333" s="33"/>
      <c r="Z333" s="33"/>
      <c r="AB333" s="34">
        <f t="shared" si="73"/>
        <v>4.7452011517130438E-2</v>
      </c>
      <c r="AC333" s="34">
        <f t="shared" si="74"/>
        <v>3.8461538461538459E-3</v>
      </c>
      <c r="AD333" s="34">
        <f t="shared" si="75"/>
        <v>0</v>
      </c>
      <c r="AE333" s="34">
        <f t="shared" si="76"/>
        <v>5.1298165363284284E-2</v>
      </c>
      <c r="AF333" s="35"/>
      <c r="AG333" s="35">
        <f t="shared" si="77"/>
        <v>0</v>
      </c>
      <c r="AH333" s="35">
        <f t="shared" si="78"/>
        <v>0</v>
      </c>
      <c r="AI333" s="35">
        <f t="shared" si="79"/>
        <v>5.1298165363284284E-2</v>
      </c>
    </row>
    <row r="334" spans="1:781" s="1" customFormat="1" ht="15.6" x14ac:dyDescent="0.3">
      <c r="A334" s="40">
        <v>3</v>
      </c>
      <c r="B334" s="21" t="s">
        <v>946</v>
      </c>
      <c r="C334" s="22" t="s">
        <v>265</v>
      </c>
      <c r="D334" s="23"/>
      <c r="E334" s="23"/>
      <c r="F334" s="23"/>
      <c r="G334" s="74"/>
      <c r="H334" s="23">
        <v>1</v>
      </c>
      <c r="I334" s="23" t="s">
        <v>41</v>
      </c>
      <c r="J334" s="23" t="s">
        <v>235</v>
      </c>
      <c r="K334" s="25">
        <v>1968</v>
      </c>
      <c r="L334" s="86">
        <v>1968</v>
      </c>
      <c r="M334" s="27"/>
      <c r="N334" s="28"/>
      <c r="O334" s="28"/>
      <c r="P334" s="29" t="s">
        <v>593</v>
      </c>
      <c r="Q334" s="30" t="s">
        <v>947</v>
      </c>
      <c r="R334" s="31" t="s">
        <v>424</v>
      </c>
      <c r="S334" s="32" t="str">
        <f>C334</f>
        <v>P</v>
      </c>
      <c r="T334" s="33"/>
      <c r="U334" s="33"/>
      <c r="V334" s="33"/>
      <c r="W334" s="33"/>
      <c r="X334" s="33"/>
      <c r="Y334" s="33"/>
      <c r="Z334" s="33"/>
      <c r="AB334" s="34">
        <f t="shared" si="73"/>
        <v>0</v>
      </c>
      <c r="AC334" s="34">
        <f t="shared" si="74"/>
        <v>0</v>
      </c>
      <c r="AD334" s="34">
        <f t="shared" si="75"/>
        <v>0</v>
      </c>
      <c r="AE334" s="34">
        <f t="shared" si="76"/>
        <v>0</v>
      </c>
      <c r="AF334" s="35"/>
      <c r="AG334" s="35">
        <f t="shared" si="77"/>
        <v>0</v>
      </c>
      <c r="AH334" s="35">
        <f t="shared" si="78"/>
        <v>0</v>
      </c>
      <c r="AI334" s="35">
        <f t="shared" si="79"/>
        <v>0</v>
      </c>
    </row>
    <row r="335" spans="1:781" s="1" customFormat="1" ht="15.6" x14ac:dyDescent="0.3">
      <c r="A335" s="41">
        <v>4</v>
      </c>
      <c r="B335" s="21" t="s">
        <v>948</v>
      </c>
      <c r="C335" s="22" t="s">
        <v>852</v>
      </c>
      <c r="D335" s="23" t="s">
        <v>204</v>
      </c>
      <c r="E335" s="23" t="s">
        <v>222</v>
      </c>
      <c r="F335" s="23">
        <v>30</v>
      </c>
      <c r="G335" s="74"/>
      <c r="H335" s="23">
        <v>3</v>
      </c>
      <c r="I335" s="23" t="s">
        <v>235</v>
      </c>
      <c r="J335" s="23" t="s">
        <v>235</v>
      </c>
      <c r="K335" s="25">
        <v>1968</v>
      </c>
      <c r="L335" s="86">
        <v>1968</v>
      </c>
      <c r="M335" s="27"/>
      <c r="N335" s="28"/>
      <c r="O335" s="28"/>
      <c r="P335" s="29" t="s">
        <v>593</v>
      </c>
      <c r="Q335" s="30" t="s">
        <v>949</v>
      </c>
      <c r="R335" s="31" t="s">
        <v>424</v>
      </c>
      <c r="S335" s="32" t="str">
        <f>C335</f>
        <v>K</v>
      </c>
      <c r="T335" s="33"/>
      <c r="U335" s="33"/>
      <c r="V335" s="33"/>
      <c r="W335" s="33"/>
      <c r="X335" s="33"/>
      <c r="Y335" s="33"/>
      <c r="Z335" s="33"/>
      <c r="AB335" s="34">
        <f t="shared" si="73"/>
        <v>0</v>
      </c>
      <c r="AC335" s="34">
        <f t="shared" si="74"/>
        <v>0</v>
      </c>
      <c r="AD335" s="34">
        <f t="shared" si="75"/>
        <v>0</v>
      </c>
      <c r="AE335" s="34">
        <f t="shared" si="76"/>
        <v>0</v>
      </c>
      <c r="AF335" s="35"/>
      <c r="AG335" s="35">
        <f t="shared" si="77"/>
        <v>0</v>
      </c>
      <c r="AH335" s="35">
        <f t="shared" si="78"/>
        <v>0</v>
      </c>
      <c r="AI335" s="35">
        <f t="shared" si="79"/>
        <v>0</v>
      </c>
    </row>
    <row r="336" spans="1:781" s="1" customFormat="1" ht="36" x14ac:dyDescent="0.3">
      <c r="A336" s="36">
        <v>1</v>
      </c>
      <c r="B336" s="21" t="s">
        <v>950</v>
      </c>
      <c r="C336" s="22" t="s">
        <v>40</v>
      </c>
      <c r="D336" s="23" t="s">
        <v>204</v>
      </c>
      <c r="E336" s="23" t="s">
        <v>356</v>
      </c>
      <c r="F336" s="23"/>
      <c r="G336" s="74">
        <v>16000000</v>
      </c>
      <c r="H336" s="23">
        <v>1</v>
      </c>
      <c r="I336" s="23" t="s">
        <v>41</v>
      </c>
      <c r="J336" s="23" t="s">
        <v>500</v>
      </c>
      <c r="K336" s="25">
        <v>1967</v>
      </c>
      <c r="L336" s="86">
        <v>1967</v>
      </c>
      <c r="M336" s="27">
        <v>4600000</v>
      </c>
      <c r="N336" s="28">
        <v>15</v>
      </c>
      <c r="O336" s="28">
        <v>18</v>
      </c>
      <c r="P336" s="29" t="s">
        <v>951</v>
      </c>
      <c r="Q336" s="30" t="s">
        <v>952</v>
      </c>
      <c r="R336" s="31"/>
      <c r="S336" s="32" t="s">
        <v>40</v>
      </c>
      <c r="T336" s="33"/>
      <c r="U336" s="33"/>
      <c r="V336" s="33"/>
      <c r="W336" s="33"/>
      <c r="X336" s="33"/>
      <c r="Y336" s="33"/>
      <c r="Z336" s="33"/>
      <c r="AA336" s="61"/>
      <c r="AB336" s="34">
        <f t="shared" si="73"/>
        <v>2.4253250330977782</v>
      </c>
      <c r="AC336" s="34">
        <f t="shared" si="74"/>
        <v>0.38461538461538464</v>
      </c>
      <c r="AD336" s="34">
        <f t="shared" si="75"/>
        <v>1.2857142857142858</v>
      </c>
      <c r="AE336" s="34">
        <f t="shared" si="76"/>
        <v>4.0956547034274484</v>
      </c>
      <c r="AF336" s="35"/>
      <c r="AG336" s="35">
        <f t="shared" si="77"/>
        <v>4.0956547034274484</v>
      </c>
      <c r="AH336" s="35">
        <f t="shared" si="78"/>
        <v>0</v>
      </c>
      <c r="AI336" s="35">
        <f t="shared" si="79"/>
        <v>0</v>
      </c>
    </row>
    <row r="337" spans="1:786" s="1" customFormat="1" ht="15.6" x14ac:dyDescent="0.3">
      <c r="A337" s="40">
        <v>3</v>
      </c>
      <c r="B337" s="21" t="s">
        <v>953</v>
      </c>
      <c r="C337" s="22" t="s">
        <v>235</v>
      </c>
      <c r="D337" s="23"/>
      <c r="E337" s="23"/>
      <c r="F337" s="23"/>
      <c r="G337" s="74"/>
      <c r="H337" s="23">
        <v>1</v>
      </c>
      <c r="I337" s="23" t="s">
        <v>41</v>
      </c>
      <c r="J337" s="23" t="s">
        <v>235</v>
      </c>
      <c r="K337" s="25">
        <v>1967</v>
      </c>
      <c r="L337" s="26">
        <v>24655</v>
      </c>
      <c r="M337" s="27">
        <v>12000</v>
      </c>
      <c r="N337" s="28"/>
      <c r="O337" s="28"/>
      <c r="P337" s="29" t="s">
        <v>593</v>
      </c>
      <c r="Q337" s="30" t="s">
        <v>954</v>
      </c>
      <c r="R337" s="31"/>
      <c r="S337" s="32" t="str">
        <f t="shared" ref="S337:S382" si="80">C337</f>
        <v>U</v>
      </c>
      <c r="T337" s="33"/>
      <c r="U337" s="33"/>
      <c r="V337" s="33"/>
      <c r="W337" s="33"/>
      <c r="X337" s="33"/>
      <c r="Y337" s="33"/>
      <c r="Z337" s="33"/>
      <c r="AB337" s="34">
        <f t="shared" si="73"/>
        <v>6.3269348689507249E-3</v>
      </c>
      <c r="AC337" s="34">
        <f t="shared" si="74"/>
        <v>0</v>
      </c>
      <c r="AD337" s="34">
        <f t="shared" si="75"/>
        <v>0</v>
      </c>
      <c r="AE337" s="34">
        <f t="shared" si="76"/>
        <v>6.3269348689507249E-3</v>
      </c>
      <c r="AF337" s="35"/>
      <c r="AG337" s="35">
        <f t="shared" si="77"/>
        <v>0</v>
      </c>
      <c r="AH337" s="35">
        <f t="shared" si="78"/>
        <v>0</v>
      </c>
      <c r="AI337" s="35">
        <f t="shared" si="79"/>
        <v>6.3269348689507249E-3</v>
      </c>
    </row>
    <row r="338" spans="1:786" s="1" customFormat="1" ht="15.6" x14ac:dyDescent="0.3">
      <c r="A338" s="36">
        <v>1</v>
      </c>
      <c r="B338" s="21" t="s">
        <v>955</v>
      </c>
      <c r="C338" s="22" t="s">
        <v>265</v>
      </c>
      <c r="D338" s="23"/>
      <c r="E338" s="23"/>
      <c r="F338" s="23"/>
      <c r="G338" s="74"/>
      <c r="H338" s="23">
        <v>1</v>
      </c>
      <c r="I338" s="23" t="s">
        <v>41</v>
      </c>
      <c r="J338" s="23" t="s">
        <v>235</v>
      </c>
      <c r="K338" s="25">
        <v>1967</v>
      </c>
      <c r="L338" s="83">
        <v>24532</v>
      </c>
      <c r="M338" s="27">
        <v>2000000</v>
      </c>
      <c r="N338" s="28"/>
      <c r="O338" s="28"/>
      <c r="P338" s="29" t="s">
        <v>521</v>
      </c>
      <c r="Q338" s="30" t="s">
        <v>956</v>
      </c>
      <c r="R338" s="31" t="s">
        <v>424</v>
      </c>
      <c r="S338" s="32" t="str">
        <f t="shared" si="80"/>
        <v>P</v>
      </c>
      <c r="T338" s="33"/>
      <c r="U338" s="33"/>
      <c r="V338" s="33"/>
      <c r="W338" s="33"/>
      <c r="X338" s="33"/>
      <c r="Y338" s="33"/>
      <c r="Z338" s="33"/>
      <c r="AB338" s="34">
        <f t="shared" si="73"/>
        <v>1.0544891448251208</v>
      </c>
      <c r="AC338" s="34">
        <f t="shared" si="74"/>
        <v>0</v>
      </c>
      <c r="AD338" s="34">
        <f t="shared" si="75"/>
        <v>0</v>
      </c>
      <c r="AE338" s="34">
        <f t="shared" si="76"/>
        <v>1.0544891448251208</v>
      </c>
      <c r="AF338" s="35"/>
      <c r="AG338" s="35">
        <f t="shared" si="77"/>
        <v>1.0544891448251208</v>
      </c>
      <c r="AH338" s="35">
        <f t="shared" si="78"/>
        <v>0</v>
      </c>
      <c r="AI338" s="35">
        <f t="shared" si="79"/>
        <v>0</v>
      </c>
    </row>
    <row r="339" spans="1:786" s="1" customFormat="1" ht="24" x14ac:dyDescent="0.3">
      <c r="A339" s="40">
        <v>3</v>
      </c>
      <c r="B339" s="21" t="s">
        <v>957</v>
      </c>
      <c r="C339" s="22" t="s">
        <v>52</v>
      </c>
      <c r="D339" s="23" t="s">
        <v>123</v>
      </c>
      <c r="E339" s="23"/>
      <c r="F339" s="23">
        <v>20</v>
      </c>
      <c r="G339" s="74"/>
      <c r="H339" s="23">
        <v>1</v>
      </c>
      <c r="I339" s="23" t="s">
        <v>41</v>
      </c>
      <c r="J339" s="23" t="s">
        <v>72</v>
      </c>
      <c r="K339" s="25">
        <v>1967</v>
      </c>
      <c r="L339" s="86">
        <v>1967</v>
      </c>
      <c r="M339" s="27"/>
      <c r="N339" s="28"/>
      <c r="O339" s="28"/>
      <c r="P339" s="29" t="s">
        <v>593</v>
      </c>
      <c r="Q339" s="30" t="s">
        <v>958</v>
      </c>
      <c r="R339" s="31" t="s">
        <v>424</v>
      </c>
      <c r="S339" s="32" t="str">
        <f t="shared" si="80"/>
        <v>Coal</v>
      </c>
      <c r="T339" s="33"/>
      <c r="U339" s="33"/>
      <c r="V339" s="33"/>
      <c r="W339" s="33"/>
      <c r="X339" s="33"/>
      <c r="Y339" s="33"/>
      <c r="Z339" s="33"/>
      <c r="AB339" s="34">
        <f t="shared" si="73"/>
        <v>0</v>
      </c>
      <c r="AC339" s="34">
        <f t="shared" si="74"/>
        <v>0</v>
      </c>
      <c r="AD339" s="34">
        <f t="shared" si="75"/>
        <v>0</v>
      </c>
      <c r="AE339" s="34">
        <f t="shared" si="76"/>
        <v>0</v>
      </c>
      <c r="AF339" s="35"/>
      <c r="AG339" s="35">
        <f t="shared" si="77"/>
        <v>0</v>
      </c>
      <c r="AH339" s="35">
        <f t="shared" si="78"/>
        <v>0</v>
      </c>
      <c r="AI339" s="35">
        <f t="shared" si="79"/>
        <v>0</v>
      </c>
    </row>
    <row r="340" spans="1:786" s="1" customFormat="1" ht="15.6" x14ac:dyDescent="0.3">
      <c r="A340" s="40">
        <v>3</v>
      </c>
      <c r="B340" s="21" t="s">
        <v>959</v>
      </c>
      <c r="C340" s="22" t="s">
        <v>52</v>
      </c>
      <c r="D340" s="23" t="s">
        <v>123</v>
      </c>
      <c r="E340" s="23" t="s">
        <v>244</v>
      </c>
      <c r="F340" s="23">
        <v>14</v>
      </c>
      <c r="G340" s="74"/>
      <c r="H340" s="23">
        <v>1</v>
      </c>
      <c r="I340" s="23" t="s">
        <v>41</v>
      </c>
      <c r="J340" s="23" t="s">
        <v>72</v>
      </c>
      <c r="K340" s="25">
        <v>1967</v>
      </c>
      <c r="L340" s="86">
        <v>1967</v>
      </c>
      <c r="M340" s="27"/>
      <c r="N340" s="28"/>
      <c r="O340" s="28"/>
      <c r="P340" s="29" t="s">
        <v>593</v>
      </c>
      <c r="Q340" s="30"/>
      <c r="R340" s="31" t="s">
        <v>424</v>
      </c>
      <c r="S340" s="32" t="str">
        <f t="shared" si="80"/>
        <v>Coal</v>
      </c>
      <c r="T340" s="33"/>
      <c r="U340" s="33"/>
      <c r="V340" s="33"/>
      <c r="W340" s="33"/>
      <c r="X340" s="33"/>
      <c r="Y340" s="33"/>
      <c r="Z340" s="33"/>
      <c r="AB340" s="34">
        <f t="shared" si="73"/>
        <v>0</v>
      </c>
      <c r="AC340" s="34">
        <f t="shared" si="74"/>
        <v>0</v>
      </c>
      <c r="AD340" s="34">
        <f t="shared" si="75"/>
        <v>0</v>
      </c>
      <c r="AE340" s="34">
        <f t="shared" si="76"/>
        <v>0</v>
      </c>
      <c r="AF340" s="35"/>
      <c r="AG340" s="35">
        <f t="shared" si="77"/>
        <v>0</v>
      </c>
      <c r="AH340" s="35">
        <f t="shared" si="78"/>
        <v>0</v>
      </c>
      <c r="AI340" s="35">
        <f t="shared" si="79"/>
        <v>0</v>
      </c>
    </row>
    <row r="341" spans="1:786" s="1" customFormat="1" ht="15.6" x14ac:dyDescent="0.3">
      <c r="A341" s="40">
        <v>3</v>
      </c>
      <c r="B341" s="21" t="s">
        <v>960</v>
      </c>
      <c r="C341" s="22" t="s">
        <v>129</v>
      </c>
      <c r="D341" s="23" t="s">
        <v>123</v>
      </c>
      <c r="E341" s="23" t="s">
        <v>356</v>
      </c>
      <c r="F341" s="23">
        <v>30</v>
      </c>
      <c r="G341" s="74"/>
      <c r="H341" s="23">
        <v>1</v>
      </c>
      <c r="I341" s="23" t="s">
        <v>41</v>
      </c>
      <c r="J341" s="23" t="s">
        <v>86</v>
      </c>
      <c r="K341" s="25">
        <v>1967</v>
      </c>
      <c r="L341" s="86">
        <v>1967</v>
      </c>
      <c r="M341" s="27"/>
      <c r="N341" s="28"/>
      <c r="O341" s="28"/>
      <c r="P341" s="29" t="s">
        <v>593</v>
      </c>
      <c r="Q341" s="30"/>
      <c r="R341" s="31" t="s">
        <v>424</v>
      </c>
      <c r="S341" s="32" t="str">
        <f t="shared" si="80"/>
        <v>Sand</v>
      </c>
      <c r="T341" s="33"/>
      <c r="U341" s="33"/>
      <c r="V341" s="33"/>
      <c r="W341" s="33"/>
      <c r="X341" s="33"/>
      <c r="Y341" s="33"/>
      <c r="Z341" s="33"/>
      <c r="AB341" s="34">
        <f t="shared" si="73"/>
        <v>0</v>
      </c>
      <c r="AC341" s="34">
        <f t="shared" si="74"/>
        <v>0</v>
      </c>
      <c r="AD341" s="34">
        <f t="shared" si="75"/>
        <v>0</v>
      </c>
      <c r="AE341" s="34">
        <f t="shared" si="76"/>
        <v>0</v>
      </c>
      <c r="AF341" s="35"/>
      <c r="AG341" s="35">
        <f t="shared" si="77"/>
        <v>0</v>
      </c>
      <c r="AH341" s="35">
        <f t="shared" si="78"/>
        <v>0</v>
      </c>
      <c r="AI341" s="35">
        <f t="shared" si="79"/>
        <v>0</v>
      </c>
    </row>
    <row r="342" spans="1:786" s="76" customFormat="1" ht="24" x14ac:dyDescent="0.3">
      <c r="A342" s="119">
        <v>5</v>
      </c>
      <c r="B342" s="21" t="s">
        <v>961</v>
      </c>
      <c r="C342" s="22" t="s">
        <v>52</v>
      </c>
      <c r="D342" s="23" t="s">
        <v>53</v>
      </c>
      <c r="E342" s="23"/>
      <c r="F342" s="23">
        <v>37</v>
      </c>
      <c r="G342" s="74">
        <v>230000</v>
      </c>
      <c r="H342" s="23">
        <v>2</v>
      </c>
      <c r="I342" s="23" t="s">
        <v>71</v>
      </c>
      <c r="J342" s="23" t="s">
        <v>235</v>
      </c>
      <c r="K342" s="25">
        <v>1966</v>
      </c>
      <c r="L342" s="26">
        <v>24401</v>
      </c>
      <c r="M342" s="27">
        <v>162000</v>
      </c>
      <c r="N342" s="28">
        <v>0.6</v>
      </c>
      <c r="O342" s="28">
        <v>144</v>
      </c>
      <c r="P342" s="29" t="s">
        <v>962</v>
      </c>
      <c r="Q342" s="30" t="s">
        <v>963</v>
      </c>
      <c r="R342" s="97" t="s">
        <v>424</v>
      </c>
      <c r="S342" s="32" t="str">
        <f t="shared" si="80"/>
        <v>Coal</v>
      </c>
      <c r="T342" s="98"/>
      <c r="U342" s="98"/>
      <c r="V342" s="98"/>
      <c r="W342" s="98"/>
      <c r="X342" s="98">
        <v>1869</v>
      </c>
      <c r="Y342" s="98"/>
      <c r="Z342" s="98"/>
      <c r="AA342" s="99"/>
      <c r="AB342" s="34">
        <f t="shared" si="73"/>
        <v>8.5413620730834791E-2</v>
      </c>
      <c r="AC342" s="34">
        <f t="shared" si="74"/>
        <v>1.5384615384615384E-2</v>
      </c>
      <c r="AD342" s="34">
        <f t="shared" si="75"/>
        <v>10.285714285714286</v>
      </c>
      <c r="AE342" s="34">
        <f t="shared" si="76"/>
        <v>10.386512521829736</v>
      </c>
      <c r="AF342" s="35"/>
      <c r="AG342" s="35">
        <f t="shared" si="77"/>
        <v>0</v>
      </c>
      <c r="AH342" s="35">
        <f t="shared" si="78"/>
        <v>0</v>
      </c>
      <c r="AI342" s="35">
        <f t="shared" si="79"/>
        <v>0</v>
      </c>
      <c r="AK342" s="1"/>
      <c r="AL342" s="1"/>
      <c r="AM342" s="1"/>
      <c r="AN342" s="1"/>
      <c r="AO342" s="1"/>
      <c r="AP342" s="1"/>
      <c r="AQ342" s="1"/>
      <c r="AR342" s="1"/>
      <c r="AS342" s="1"/>
      <c r="AT342" s="1"/>
      <c r="AU342" s="100"/>
      <c r="AV342" s="100"/>
      <c r="AW342" s="100"/>
      <c r="AX342" s="100"/>
      <c r="AY342" s="100"/>
      <c r="AZ342" s="100"/>
      <c r="BA342" s="100"/>
      <c r="BB342" s="100"/>
      <c r="BC342" s="100"/>
      <c r="BD342" s="100"/>
      <c r="BE342" s="100"/>
      <c r="BF342" s="100"/>
      <c r="BG342" s="100"/>
      <c r="BH342" s="100"/>
      <c r="BI342" s="100"/>
      <c r="BJ342" s="100"/>
      <c r="BK342" s="100"/>
      <c r="BL342" s="100"/>
      <c r="BM342" s="100"/>
      <c r="BN342" s="100"/>
      <c r="BO342" s="100"/>
      <c r="BP342" s="100"/>
      <c r="BQ342" s="100"/>
      <c r="BR342" s="100"/>
      <c r="BS342" s="100"/>
      <c r="BT342" s="100"/>
      <c r="BU342" s="100"/>
      <c r="BV342" s="100"/>
      <c r="BW342" s="100"/>
      <c r="BX342" s="100"/>
      <c r="BY342" s="100"/>
      <c r="BZ342" s="100"/>
      <c r="CA342" s="100"/>
      <c r="CB342" s="100"/>
      <c r="CC342" s="100"/>
      <c r="CD342" s="100"/>
      <c r="CE342" s="100"/>
      <c r="CF342" s="100"/>
      <c r="CG342" s="100"/>
      <c r="CH342" s="100"/>
      <c r="CI342" s="100"/>
      <c r="CJ342" s="100"/>
      <c r="CK342" s="100"/>
      <c r="CL342" s="100"/>
      <c r="CM342" s="100"/>
      <c r="CN342" s="100"/>
      <c r="CO342" s="100"/>
      <c r="CP342" s="100"/>
      <c r="CQ342" s="100"/>
      <c r="CR342" s="100"/>
      <c r="CS342" s="100"/>
      <c r="CT342" s="100"/>
      <c r="CU342" s="100"/>
      <c r="CV342" s="100"/>
      <c r="CW342" s="100"/>
      <c r="CX342" s="100"/>
      <c r="CY342" s="100"/>
      <c r="CZ342" s="100"/>
      <c r="DA342" s="100"/>
      <c r="DB342" s="100"/>
      <c r="DC342" s="100"/>
      <c r="DD342" s="100"/>
      <c r="DE342" s="100"/>
      <c r="DF342" s="100"/>
      <c r="DG342" s="100"/>
      <c r="DH342" s="100"/>
      <c r="DI342" s="100"/>
      <c r="DJ342" s="100"/>
      <c r="DK342" s="100"/>
      <c r="DL342" s="100"/>
      <c r="DM342" s="100"/>
      <c r="DN342" s="100"/>
      <c r="DO342" s="100"/>
      <c r="DP342" s="100"/>
      <c r="DQ342" s="100"/>
      <c r="DR342" s="100"/>
      <c r="DS342" s="100"/>
      <c r="DT342" s="100"/>
      <c r="DU342" s="100"/>
      <c r="DV342" s="100"/>
      <c r="DW342" s="100"/>
      <c r="DX342" s="100"/>
      <c r="DY342" s="100"/>
      <c r="DZ342" s="100"/>
      <c r="EA342" s="100"/>
      <c r="EB342" s="100"/>
      <c r="EC342" s="100"/>
      <c r="ED342" s="100"/>
      <c r="EE342" s="100"/>
      <c r="EF342" s="100"/>
      <c r="EG342" s="100"/>
      <c r="EH342" s="100"/>
      <c r="EI342" s="100"/>
      <c r="EJ342" s="100"/>
      <c r="EK342" s="100"/>
      <c r="EL342" s="100"/>
      <c r="EM342" s="100"/>
      <c r="EN342" s="100"/>
      <c r="EO342" s="100"/>
      <c r="EP342" s="100"/>
      <c r="EQ342" s="100"/>
      <c r="ER342" s="100"/>
      <c r="ES342" s="100"/>
      <c r="ET342" s="100"/>
      <c r="EU342" s="100"/>
      <c r="EV342" s="100"/>
      <c r="EW342" s="100"/>
      <c r="EX342" s="100"/>
      <c r="EY342" s="100"/>
      <c r="EZ342" s="100"/>
      <c r="FA342" s="100"/>
      <c r="FB342" s="100"/>
      <c r="FC342" s="100"/>
      <c r="FD342" s="100"/>
      <c r="FE342" s="100"/>
      <c r="FF342" s="100"/>
      <c r="FG342" s="100"/>
      <c r="FH342" s="100"/>
      <c r="FI342" s="100"/>
      <c r="FJ342" s="100"/>
      <c r="FK342" s="100"/>
      <c r="FL342" s="100"/>
      <c r="FM342" s="100"/>
      <c r="FN342" s="100"/>
      <c r="FO342" s="100"/>
      <c r="FP342" s="100"/>
      <c r="FQ342" s="100"/>
      <c r="FR342" s="100"/>
      <c r="FS342" s="100"/>
      <c r="FT342" s="100"/>
      <c r="FU342" s="100"/>
      <c r="FV342" s="100"/>
      <c r="FW342" s="100"/>
      <c r="FX342" s="100"/>
      <c r="FY342" s="100"/>
      <c r="FZ342" s="100"/>
      <c r="GA342" s="100"/>
      <c r="GB342" s="100"/>
      <c r="GC342" s="100"/>
      <c r="GD342" s="100"/>
      <c r="GE342" s="100"/>
      <c r="GF342" s="100"/>
      <c r="GG342" s="100"/>
      <c r="GH342" s="100"/>
      <c r="GI342" s="100"/>
      <c r="GJ342" s="100"/>
      <c r="GK342" s="100"/>
      <c r="GL342" s="100"/>
      <c r="GM342" s="100"/>
      <c r="GN342" s="100"/>
      <c r="GO342" s="100"/>
      <c r="GP342" s="100"/>
      <c r="GQ342" s="100"/>
      <c r="GR342" s="100"/>
      <c r="GS342" s="100"/>
      <c r="GT342" s="100"/>
      <c r="GU342" s="100"/>
      <c r="GV342" s="100"/>
      <c r="GW342" s="100"/>
      <c r="GX342" s="100"/>
      <c r="GY342" s="100"/>
      <c r="GZ342" s="100"/>
      <c r="HA342" s="100"/>
      <c r="HB342" s="100"/>
      <c r="HC342" s="100"/>
      <c r="HD342" s="100"/>
      <c r="HE342" s="100"/>
      <c r="HF342" s="100"/>
      <c r="HG342" s="100"/>
      <c r="HH342" s="100"/>
      <c r="HI342" s="100"/>
      <c r="HJ342" s="100"/>
      <c r="HK342" s="100"/>
      <c r="HL342" s="100"/>
      <c r="HM342" s="100"/>
      <c r="HN342" s="100"/>
      <c r="HO342" s="100"/>
      <c r="HP342" s="100"/>
      <c r="HQ342" s="100"/>
      <c r="HR342" s="100"/>
      <c r="HS342" s="100"/>
      <c r="HT342" s="100"/>
      <c r="HU342" s="100"/>
      <c r="HV342" s="100"/>
      <c r="HW342" s="100"/>
      <c r="HX342" s="100"/>
      <c r="HY342" s="100"/>
      <c r="HZ342" s="100"/>
      <c r="IA342" s="100"/>
      <c r="IB342" s="100"/>
      <c r="IC342" s="100"/>
      <c r="ID342" s="100"/>
      <c r="IE342" s="100"/>
      <c r="IF342" s="100"/>
      <c r="IG342" s="100"/>
      <c r="IH342" s="100"/>
      <c r="II342" s="100"/>
      <c r="IJ342" s="100"/>
      <c r="IK342" s="100"/>
      <c r="IL342" s="100"/>
      <c r="IM342" s="100"/>
      <c r="IN342" s="100"/>
      <c r="IO342" s="100"/>
      <c r="IP342" s="100"/>
      <c r="IQ342" s="100"/>
      <c r="IR342" s="100"/>
      <c r="IS342" s="100"/>
      <c r="IT342" s="100"/>
      <c r="IU342" s="100"/>
      <c r="IV342" s="100"/>
      <c r="IW342" s="100"/>
      <c r="IX342" s="100"/>
      <c r="IY342" s="100"/>
      <c r="IZ342" s="100"/>
      <c r="JA342" s="100"/>
      <c r="JB342" s="100"/>
      <c r="JC342" s="100"/>
      <c r="JD342" s="100"/>
      <c r="JE342" s="100"/>
      <c r="JF342" s="100"/>
      <c r="JG342" s="100"/>
      <c r="JH342" s="100"/>
      <c r="JI342" s="100"/>
      <c r="JJ342" s="100"/>
      <c r="JK342" s="100"/>
      <c r="JL342" s="100"/>
      <c r="JM342" s="100"/>
      <c r="JN342" s="100"/>
      <c r="JO342" s="100"/>
      <c r="JP342" s="100"/>
      <c r="JQ342" s="100"/>
      <c r="JR342" s="100"/>
      <c r="JS342" s="100"/>
      <c r="JT342" s="100"/>
      <c r="JU342" s="100"/>
      <c r="JV342" s="100"/>
      <c r="JW342" s="100"/>
      <c r="JX342" s="100"/>
      <c r="JY342" s="100"/>
      <c r="JZ342" s="100"/>
      <c r="KA342" s="100"/>
      <c r="KB342" s="100"/>
      <c r="KC342" s="100"/>
      <c r="KD342" s="100"/>
      <c r="KE342" s="100"/>
      <c r="KF342" s="100"/>
      <c r="KG342" s="100"/>
      <c r="KH342" s="100"/>
      <c r="KI342" s="100"/>
      <c r="KJ342" s="100"/>
      <c r="KK342" s="100"/>
      <c r="KL342" s="100"/>
      <c r="KM342" s="100"/>
      <c r="KN342" s="100"/>
      <c r="KO342" s="100"/>
      <c r="KP342" s="100"/>
      <c r="KQ342" s="100"/>
      <c r="KR342" s="100"/>
      <c r="KS342" s="100"/>
      <c r="KT342" s="100"/>
      <c r="KU342" s="100"/>
      <c r="KV342" s="100"/>
      <c r="KW342" s="100"/>
      <c r="KX342" s="100"/>
      <c r="KY342" s="100"/>
      <c r="KZ342" s="100"/>
      <c r="LA342" s="100"/>
      <c r="LB342" s="100"/>
      <c r="LC342" s="100"/>
      <c r="LD342" s="100"/>
      <c r="LE342" s="100"/>
      <c r="LF342" s="100"/>
      <c r="LG342" s="100"/>
      <c r="LH342" s="100"/>
      <c r="LI342" s="100"/>
      <c r="LJ342" s="100"/>
      <c r="LK342" s="100"/>
      <c r="LL342" s="100"/>
      <c r="LM342" s="100"/>
      <c r="LN342" s="100"/>
      <c r="LO342" s="100"/>
      <c r="LP342" s="100"/>
      <c r="LQ342" s="100"/>
      <c r="LR342" s="100"/>
      <c r="LS342" s="100"/>
      <c r="LT342" s="100"/>
      <c r="LU342" s="100"/>
      <c r="LV342" s="100"/>
      <c r="LW342" s="100"/>
      <c r="LX342" s="100"/>
      <c r="LY342" s="100"/>
      <c r="LZ342" s="100"/>
      <c r="MA342" s="100"/>
      <c r="MB342" s="100"/>
      <c r="MC342" s="100"/>
      <c r="MD342" s="100"/>
      <c r="ME342" s="100"/>
      <c r="MF342" s="100"/>
      <c r="MG342" s="100"/>
      <c r="MH342" s="100"/>
      <c r="MI342" s="100"/>
      <c r="MJ342" s="100"/>
      <c r="MK342" s="100"/>
      <c r="ML342" s="100"/>
      <c r="MM342" s="100"/>
      <c r="MN342" s="100"/>
      <c r="MO342" s="100"/>
      <c r="MP342" s="100"/>
      <c r="MQ342" s="100"/>
      <c r="MR342" s="100"/>
      <c r="MS342" s="100"/>
      <c r="MT342" s="100"/>
      <c r="MU342" s="100"/>
      <c r="MV342" s="100"/>
      <c r="MW342" s="100"/>
      <c r="MX342" s="100"/>
      <c r="MY342" s="100"/>
      <c r="MZ342" s="100"/>
      <c r="NA342" s="100"/>
      <c r="NB342" s="100"/>
      <c r="NC342" s="100"/>
      <c r="ND342" s="100"/>
      <c r="NE342" s="100"/>
      <c r="NF342" s="100"/>
      <c r="NG342" s="100"/>
      <c r="NH342" s="100"/>
      <c r="NI342" s="100"/>
      <c r="NJ342" s="100"/>
      <c r="NK342" s="100"/>
      <c r="NL342" s="100"/>
      <c r="NM342" s="100"/>
      <c r="NN342" s="100"/>
      <c r="NO342" s="100"/>
      <c r="NP342" s="100"/>
      <c r="NQ342" s="100"/>
      <c r="NR342" s="100"/>
      <c r="NS342" s="100"/>
      <c r="NT342" s="100"/>
      <c r="NU342" s="100"/>
      <c r="NV342" s="100"/>
      <c r="NW342" s="100"/>
      <c r="NX342" s="100"/>
      <c r="NY342" s="100"/>
      <c r="NZ342" s="100"/>
      <c r="OA342" s="100"/>
      <c r="OB342" s="100"/>
      <c r="OC342" s="100"/>
      <c r="OD342" s="100"/>
      <c r="OE342" s="100"/>
      <c r="OF342" s="100"/>
      <c r="OG342" s="100"/>
      <c r="OH342" s="100"/>
      <c r="OI342" s="100"/>
      <c r="OJ342" s="100"/>
      <c r="OK342" s="100"/>
      <c r="OL342" s="100"/>
      <c r="OM342" s="100"/>
      <c r="ON342" s="100"/>
      <c r="OO342" s="100"/>
      <c r="OP342" s="100"/>
      <c r="OQ342" s="100"/>
      <c r="OR342" s="100"/>
      <c r="OS342" s="100"/>
      <c r="OT342" s="100"/>
      <c r="OU342" s="100"/>
      <c r="OV342" s="100"/>
      <c r="OW342" s="100"/>
      <c r="OX342" s="100"/>
      <c r="OY342" s="100"/>
      <c r="OZ342" s="100"/>
      <c r="PA342" s="100"/>
      <c r="PB342" s="100"/>
      <c r="PC342" s="100"/>
      <c r="PD342" s="100"/>
      <c r="PE342" s="100"/>
      <c r="PF342" s="100"/>
      <c r="PG342" s="100"/>
      <c r="PH342" s="100"/>
      <c r="PI342" s="100"/>
      <c r="PJ342" s="100"/>
      <c r="PK342" s="100"/>
      <c r="PL342" s="100"/>
      <c r="PM342" s="100"/>
      <c r="PN342" s="100"/>
      <c r="PO342" s="100"/>
      <c r="PP342" s="100"/>
      <c r="PQ342" s="100"/>
      <c r="PR342" s="100"/>
      <c r="PS342" s="100"/>
      <c r="PT342" s="100"/>
      <c r="PU342" s="100"/>
      <c r="PV342" s="100"/>
      <c r="PW342" s="100"/>
      <c r="PX342" s="100"/>
      <c r="PY342" s="100"/>
      <c r="PZ342" s="100"/>
      <c r="QA342" s="100"/>
      <c r="QB342" s="100"/>
      <c r="QC342" s="100"/>
      <c r="QD342" s="100"/>
      <c r="QE342" s="100"/>
      <c r="QF342" s="100"/>
      <c r="QG342" s="100"/>
      <c r="QH342" s="100"/>
      <c r="QI342" s="100"/>
      <c r="QJ342" s="100"/>
      <c r="QK342" s="100"/>
      <c r="QL342" s="100"/>
      <c r="QM342" s="100"/>
      <c r="QN342" s="100"/>
      <c r="QO342" s="100"/>
      <c r="QP342" s="100"/>
      <c r="QQ342" s="100"/>
      <c r="QR342" s="100"/>
      <c r="QS342" s="100"/>
      <c r="QT342" s="100"/>
      <c r="QU342" s="100"/>
      <c r="QV342" s="100"/>
      <c r="QW342" s="100"/>
      <c r="QX342" s="100"/>
      <c r="QY342" s="100"/>
      <c r="QZ342" s="100"/>
      <c r="RA342" s="100"/>
      <c r="RB342" s="100"/>
      <c r="RC342" s="100"/>
      <c r="RD342" s="100"/>
      <c r="RE342" s="100"/>
      <c r="RF342" s="100"/>
      <c r="RG342" s="100"/>
      <c r="RH342" s="100"/>
      <c r="RI342" s="100"/>
      <c r="RJ342" s="100"/>
      <c r="RK342" s="100"/>
      <c r="RL342" s="100"/>
      <c r="RM342" s="100"/>
      <c r="RN342" s="100"/>
      <c r="RO342" s="100"/>
      <c r="RP342" s="100"/>
      <c r="RQ342" s="100"/>
      <c r="RR342" s="100"/>
      <c r="RS342" s="100"/>
      <c r="RT342" s="100"/>
      <c r="RU342" s="100"/>
      <c r="RV342" s="100"/>
      <c r="RW342" s="100"/>
      <c r="RX342" s="100"/>
      <c r="RY342" s="100"/>
      <c r="RZ342" s="100"/>
      <c r="SA342" s="100"/>
      <c r="SB342" s="100"/>
      <c r="SC342" s="100"/>
      <c r="SD342" s="100"/>
      <c r="SE342" s="100"/>
      <c r="SF342" s="100"/>
      <c r="SG342" s="100"/>
      <c r="SH342" s="100"/>
      <c r="SI342" s="100"/>
      <c r="SJ342" s="100"/>
      <c r="SK342" s="100"/>
      <c r="SL342" s="100"/>
      <c r="SM342" s="100"/>
      <c r="SN342" s="100"/>
      <c r="SO342" s="100"/>
      <c r="SP342" s="100"/>
      <c r="SQ342" s="100"/>
      <c r="SR342" s="100"/>
      <c r="SS342" s="100"/>
      <c r="ST342" s="100"/>
      <c r="SU342" s="100"/>
      <c r="SV342" s="100"/>
      <c r="SW342" s="100"/>
      <c r="SX342" s="100"/>
      <c r="SY342" s="100"/>
      <c r="SZ342" s="100"/>
      <c r="TA342" s="100"/>
      <c r="TB342" s="100"/>
      <c r="TC342" s="100"/>
      <c r="TD342" s="100"/>
      <c r="TE342" s="100"/>
      <c r="TF342" s="100"/>
      <c r="TG342" s="100"/>
      <c r="TH342" s="100"/>
      <c r="TI342" s="100"/>
      <c r="TJ342" s="100"/>
      <c r="TK342" s="100"/>
      <c r="TL342" s="100"/>
      <c r="TM342" s="100"/>
      <c r="TN342" s="100"/>
      <c r="TO342" s="100"/>
      <c r="TP342" s="100"/>
      <c r="TQ342" s="100"/>
      <c r="TR342" s="100"/>
      <c r="TS342" s="100"/>
      <c r="TT342" s="100"/>
      <c r="TU342" s="100"/>
      <c r="TV342" s="100"/>
      <c r="TW342" s="100"/>
      <c r="TX342" s="100"/>
      <c r="TY342" s="100"/>
      <c r="TZ342" s="100"/>
      <c r="UA342" s="100"/>
      <c r="UB342" s="100"/>
      <c r="UC342" s="100"/>
      <c r="UD342" s="100"/>
      <c r="UE342" s="100"/>
      <c r="UF342" s="100"/>
      <c r="UG342" s="100"/>
      <c r="UH342" s="100"/>
      <c r="UI342" s="100"/>
      <c r="UJ342" s="100"/>
      <c r="UK342" s="100"/>
      <c r="UL342" s="100"/>
      <c r="UM342" s="100"/>
      <c r="UN342" s="100"/>
      <c r="UO342" s="100"/>
      <c r="UP342" s="100"/>
      <c r="UQ342" s="100"/>
      <c r="UR342" s="100"/>
      <c r="US342" s="100"/>
      <c r="UT342" s="100"/>
      <c r="UU342" s="100"/>
      <c r="UV342" s="100"/>
      <c r="UW342" s="100"/>
      <c r="UX342" s="100"/>
      <c r="UY342" s="100"/>
      <c r="UZ342" s="100"/>
      <c r="VA342" s="100"/>
      <c r="VB342" s="100"/>
      <c r="VC342" s="100"/>
      <c r="VD342" s="100"/>
      <c r="VE342" s="100"/>
      <c r="VF342" s="100"/>
      <c r="VG342" s="100"/>
      <c r="VH342" s="100"/>
      <c r="VI342" s="100"/>
      <c r="VJ342" s="100"/>
      <c r="VK342" s="100"/>
      <c r="VL342" s="100"/>
      <c r="VM342" s="100"/>
      <c r="VN342" s="100"/>
      <c r="VO342" s="100"/>
      <c r="VP342" s="100"/>
      <c r="VQ342" s="100"/>
      <c r="VR342" s="100"/>
      <c r="VS342" s="100"/>
      <c r="VT342" s="100"/>
      <c r="VU342" s="100"/>
      <c r="VV342" s="100"/>
      <c r="VW342" s="100"/>
      <c r="VX342" s="100"/>
      <c r="VY342" s="100"/>
      <c r="VZ342" s="100"/>
      <c r="WA342" s="100"/>
      <c r="WB342" s="100"/>
      <c r="WC342" s="100"/>
      <c r="WD342" s="100"/>
      <c r="WE342" s="100"/>
      <c r="WF342" s="100"/>
      <c r="WG342" s="100"/>
      <c r="WH342" s="100"/>
      <c r="WI342" s="100"/>
      <c r="WJ342" s="100"/>
      <c r="WK342" s="100"/>
      <c r="WL342" s="100"/>
      <c r="WM342" s="100"/>
      <c r="WN342" s="100"/>
      <c r="WO342" s="100"/>
      <c r="WP342" s="100"/>
      <c r="WQ342" s="100"/>
      <c r="WR342" s="100"/>
      <c r="WS342" s="100"/>
      <c r="WT342" s="100"/>
      <c r="WU342" s="100"/>
      <c r="WV342" s="100"/>
      <c r="WW342" s="100"/>
      <c r="WX342" s="100"/>
      <c r="WY342" s="100"/>
      <c r="WZ342" s="100"/>
      <c r="XA342" s="100"/>
      <c r="XB342" s="100"/>
      <c r="XC342" s="100"/>
      <c r="XD342" s="100"/>
      <c r="XE342" s="100"/>
      <c r="XF342" s="100"/>
      <c r="XG342" s="100"/>
      <c r="XH342" s="100"/>
      <c r="XI342" s="100"/>
      <c r="XJ342" s="100"/>
      <c r="XK342" s="100"/>
      <c r="XL342" s="100"/>
      <c r="XM342" s="100"/>
      <c r="XN342" s="100"/>
      <c r="XO342" s="100"/>
      <c r="XP342" s="100"/>
      <c r="XQ342" s="100"/>
      <c r="XR342" s="100"/>
      <c r="XS342" s="100"/>
      <c r="XT342" s="100"/>
      <c r="XU342" s="100"/>
      <c r="XV342" s="100"/>
      <c r="XW342" s="100"/>
      <c r="XX342" s="100"/>
      <c r="XY342" s="100"/>
      <c r="XZ342" s="100"/>
      <c r="YA342" s="100"/>
      <c r="YB342" s="100"/>
      <c r="YC342" s="100"/>
      <c r="YD342" s="100"/>
      <c r="YE342" s="100"/>
      <c r="YF342" s="100"/>
      <c r="YG342" s="100"/>
      <c r="YH342" s="100"/>
      <c r="YI342" s="100"/>
      <c r="YJ342" s="100"/>
      <c r="YK342" s="100"/>
      <c r="YL342" s="100"/>
      <c r="YM342" s="100"/>
      <c r="YN342" s="100"/>
      <c r="YO342" s="100"/>
      <c r="YP342" s="100"/>
      <c r="YQ342" s="100"/>
      <c r="YR342" s="100"/>
      <c r="YS342" s="100"/>
      <c r="YT342" s="100"/>
      <c r="YU342" s="100"/>
      <c r="YV342" s="100"/>
      <c r="YW342" s="100"/>
      <c r="YX342" s="100"/>
      <c r="YY342" s="100"/>
      <c r="YZ342" s="100"/>
      <c r="ZA342" s="100"/>
      <c r="ZB342" s="100"/>
      <c r="ZC342" s="100"/>
      <c r="ZD342" s="100"/>
      <c r="ZE342" s="100"/>
      <c r="ZF342" s="100"/>
      <c r="ZG342" s="100"/>
      <c r="ZH342" s="100"/>
      <c r="ZI342" s="100"/>
      <c r="ZJ342" s="100"/>
      <c r="ZK342" s="100"/>
      <c r="ZL342" s="100"/>
      <c r="ZM342" s="100"/>
      <c r="ZN342" s="100"/>
      <c r="ZO342" s="100"/>
      <c r="ZP342" s="100"/>
      <c r="ZQ342" s="100"/>
      <c r="ZR342" s="100"/>
      <c r="ZS342" s="100"/>
      <c r="ZT342" s="100"/>
      <c r="ZU342" s="100"/>
      <c r="ZV342" s="100"/>
      <c r="ZW342" s="100"/>
      <c r="ZX342" s="100"/>
      <c r="ZY342" s="100"/>
      <c r="ZZ342" s="100"/>
      <c r="AAA342" s="100"/>
      <c r="AAB342" s="100"/>
      <c r="AAC342" s="100"/>
      <c r="AAD342" s="100"/>
      <c r="AAE342" s="100"/>
      <c r="AAF342" s="100"/>
      <c r="AAG342" s="100"/>
      <c r="AAH342" s="100"/>
      <c r="AAI342" s="100"/>
      <c r="AAJ342" s="100"/>
      <c r="AAK342" s="100"/>
      <c r="AAL342" s="100"/>
      <c r="AAM342" s="100"/>
      <c r="AAN342" s="100"/>
      <c r="AAO342" s="100"/>
      <c r="AAP342" s="100"/>
      <c r="AAQ342" s="100"/>
      <c r="AAR342" s="100"/>
      <c r="AAS342" s="100"/>
      <c r="AAT342" s="100"/>
      <c r="AAU342" s="100"/>
      <c r="AAV342" s="100"/>
      <c r="AAW342" s="100"/>
      <c r="AAX342" s="100"/>
      <c r="AAY342" s="100"/>
      <c r="AAZ342" s="100"/>
      <c r="ABA342" s="100"/>
      <c r="ABB342" s="100"/>
      <c r="ABC342" s="100"/>
      <c r="ABD342" s="100"/>
      <c r="ABE342" s="100"/>
      <c r="ABF342" s="100"/>
      <c r="ABG342" s="100"/>
      <c r="ABH342" s="100"/>
      <c r="ABI342" s="100"/>
      <c r="ABJ342" s="100"/>
      <c r="ABK342" s="100"/>
      <c r="ABL342" s="100"/>
      <c r="ABM342" s="100"/>
      <c r="ABN342" s="100"/>
      <c r="ABO342" s="100"/>
      <c r="ABP342" s="100"/>
      <c r="ABQ342" s="100"/>
      <c r="ABR342" s="100"/>
      <c r="ABS342" s="100"/>
      <c r="ABT342" s="100"/>
      <c r="ABU342" s="100"/>
      <c r="ABV342" s="100"/>
      <c r="ABW342" s="100"/>
      <c r="ABX342" s="100"/>
      <c r="ABY342" s="100"/>
      <c r="ABZ342" s="100"/>
      <c r="ACA342" s="100"/>
      <c r="ACB342" s="100"/>
      <c r="ACC342" s="100"/>
      <c r="ACD342" s="100"/>
      <c r="ACE342" s="100"/>
      <c r="ACF342" s="100"/>
      <c r="ACG342" s="100"/>
      <c r="ACH342" s="100"/>
      <c r="ACI342" s="100"/>
      <c r="ACJ342" s="100"/>
      <c r="ACK342" s="100"/>
      <c r="ACL342" s="100"/>
      <c r="ACM342" s="100"/>
      <c r="ACN342" s="100"/>
      <c r="ACO342" s="100"/>
      <c r="ACP342" s="100"/>
      <c r="ACQ342" s="100"/>
      <c r="ACR342" s="100"/>
      <c r="ACS342" s="100"/>
      <c r="ACT342" s="100"/>
      <c r="ACU342" s="100"/>
      <c r="ACV342" s="100"/>
      <c r="ACW342" s="100"/>
      <c r="ACX342" s="100"/>
      <c r="ACY342" s="100"/>
      <c r="ACZ342" s="100"/>
      <c r="ADA342" s="100"/>
    </row>
    <row r="343" spans="1:786" s="121" customFormat="1" ht="24" x14ac:dyDescent="0.3">
      <c r="A343" s="40">
        <v>3</v>
      </c>
      <c r="B343" s="21" t="s">
        <v>964</v>
      </c>
      <c r="C343" s="22" t="s">
        <v>80</v>
      </c>
      <c r="D343" s="23"/>
      <c r="E343" s="23"/>
      <c r="F343" s="23"/>
      <c r="G343" s="74"/>
      <c r="H343" s="23"/>
      <c r="I343" s="23"/>
      <c r="J343" s="23"/>
      <c r="K343" s="25">
        <v>1966</v>
      </c>
      <c r="L343" s="26">
        <v>24389</v>
      </c>
      <c r="M343" s="27">
        <v>70000</v>
      </c>
      <c r="N343" s="28"/>
      <c r="O343" s="28"/>
      <c r="P343" s="29" t="s">
        <v>112</v>
      </c>
      <c r="Q343" s="30" t="s">
        <v>965</v>
      </c>
      <c r="R343" s="97"/>
      <c r="S343" s="32" t="str">
        <f t="shared" si="80"/>
        <v>Sn</v>
      </c>
      <c r="T343" s="98"/>
      <c r="U343" s="98"/>
      <c r="V343" s="98"/>
      <c r="W343" s="98"/>
      <c r="X343" s="98"/>
      <c r="Y343" s="98"/>
      <c r="Z343" s="98"/>
      <c r="AA343" s="120"/>
      <c r="AB343" s="34">
        <f t="shared" si="73"/>
        <v>3.690712006887923E-2</v>
      </c>
      <c r="AC343" s="34">
        <f t="shared" si="74"/>
        <v>0</v>
      </c>
      <c r="AD343" s="34">
        <f t="shared" si="75"/>
        <v>0</v>
      </c>
      <c r="AE343" s="34">
        <f t="shared" si="76"/>
        <v>3.690712006887923E-2</v>
      </c>
      <c r="AF343" s="35"/>
      <c r="AG343" s="35">
        <f t="shared" si="77"/>
        <v>0</v>
      </c>
      <c r="AH343" s="35">
        <f t="shared" si="78"/>
        <v>0</v>
      </c>
      <c r="AI343" s="35">
        <f t="shared" si="79"/>
        <v>3.690712006887923E-2</v>
      </c>
      <c r="AK343" s="1"/>
      <c r="AL343" s="1"/>
      <c r="AM343" s="1"/>
      <c r="AN343" s="1"/>
      <c r="AO343" s="1"/>
      <c r="AP343" s="1"/>
      <c r="AQ343" s="1"/>
      <c r="AR343" s="1"/>
      <c r="AS343" s="1"/>
      <c r="AT343" s="1"/>
      <c r="AU343" s="1"/>
      <c r="AV343" s="1"/>
      <c r="AW343" s="1"/>
      <c r="AX343" s="1"/>
      <c r="AY343" s="1"/>
      <c r="AZ343" s="1"/>
      <c r="BA343" s="1"/>
      <c r="BB343" s="1"/>
      <c r="BC343" s="1"/>
      <c r="BD343" s="1"/>
      <c r="BE343" s="1"/>
      <c r="BF343" s="1"/>
      <c r="BG343" s="1"/>
      <c r="BH343" s="1"/>
      <c r="BI343" s="1"/>
      <c r="BJ343" s="1"/>
      <c r="BK343" s="1"/>
      <c r="BL343" s="1"/>
      <c r="BM343" s="1"/>
      <c r="BN343" s="1"/>
      <c r="BO343" s="1"/>
      <c r="BP343" s="1"/>
      <c r="BQ343" s="1"/>
      <c r="BR343" s="1"/>
      <c r="BS343" s="1"/>
      <c r="BT343" s="1"/>
      <c r="BU343" s="1"/>
      <c r="BV343" s="1"/>
      <c r="BW343" s="1"/>
      <c r="BX343" s="1"/>
      <c r="BY343" s="1"/>
      <c r="BZ343" s="1"/>
      <c r="CA343" s="1"/>
      <c r="CB343" s="1"/>
      <c r="CC343" s="1"/>
      <c r="CD343" s="1"/>
      <c r="CE343" s="1"/>
      <c r="CF343" s="1"/>
      <c r="CG343" s="1"/>
      <c r="CH343" s="1"/>
      <c r="CI343" s="1"/>
      <c r="CJ343" s="1"/>
      <c r="CK343" s="1"/>
      <c r="CL343" s="1"/>
      <c r="CM343" s="1"/>
      <c r="CN343" s="1"/>
      <c r="CO343" s="1"/>
      <c r="CP343" s="1"/>
      <c r="CQ343" s="1"/>
      <c r="CR343" s="1"/>
      <c r="CS343" s="1"/>
      <c r="CT343" s="1"/>
      <c r="CU343" s="1"/>
      <c r="CV343" s="1"/>
      <c r="CW343" s="1"/>
      <c r="CX343" s="1"/>
      <c r="CY343" s="1"/>
      <c r="CZ343" s="1"/>
      <c r="DA343" s="1"/>
      <c r="DB343" s="1"/>
      <c r="DC343" s="1"/>
      <c r="DD343" s="1"/>
      <c r="DE343" s="1"/>
      <c r="DF343" s="1"/>
      <c r="DG343" s="1"/>
      <c r="DH343" s="1"/>
      <c r="DI343" s="1"/>
      <c r="DJ343" s="1"/>
      <c r="DK343" s="1"/>
      <c r="DL343" s="1"/>
      <c r="DM343" s="1"/>
      <c r="DN343" s="1"/>
      <c r="DO343" s="1"/>
      <c r="DP343" s="1"/>
      <c r="DQ343" s="1"/>
      <c r="DR343" s="1"/>
      <c r="DS343" s="1"/>
      <c r="DT343" s="1"/>
      <c r="DU343" s="1"/>
      <c r="DV343" s="1"/>
      <c r="DW343" s="1"/>
      <c r="DX343" s="1"/>
      <c r="DY343" s="1"/>
      <c r="DZ343" s="1"/>
      <c r="EA343" s="1"/>
      <c r="EB343" s="1"/>
      <c r="EC343" s="1"/>
      <c r="ED343" s="1"/>
      <c r="EE343" s="1"/>
      <c r="EF343" s="1"/>
      <c r="EG343" s="1"/>
      <c r="EH343" s="1"/>
      <c r="EI343" s="114"/>
      <c r="EJ343" s="114"/>
      <c r="EK343" s="114"/>
      <c r="EL343" s="114"/>
      <c r="EM343" s="114"/>
      <c r="EN343" s="114"/>
      <c r="EO343" s="114"/>
      <c r="EP343" s="114"/>
      <c r="EQ343" s="114"/>
      <c r="ER343" s="114"/>
      <c r="ES343" s="114"/>
      <c r="ET343" s="114"/>
      <c r="EU343" s="114"/>
      <c r="EV343" s="114"/>
      <c r="EW343" s="114"/>
      <c r="EX343" s="114"/>
      <c r="EY343" s="114"/>
      <c r="EZ343" s="114"/>
      <c r="FA343" s="114"/>
      <c r="FB343" s="114"/>
      <c r="FC343" s="114"/>
      <c r="FD343" s="114"/>
      <c r="FE343" s="114"/>
      <c r="FF343" s="114"/>
      <c r="FG343" s="114"/>
      <c r="FH343" s="114"/>
      <c r="FI343" s="114"/>
      <c r="FJ343" s="114"/>
      <c r="FK343" s="114"/>
      <c r="FL343" s="114"/>
      <c r="FM343" s="114"/>
      <c r="FN343" s="114"/>
      <c r="FO343" s="114"/>
      <c r="FP343" s="114"/>
      <c r="FQ343" s="114"/>
      <c r="FR343" s="114"/>
      <c r="FS343" s="114"/>
      <c r="FT343" s="114"/>
      <c r="FU343" s="114"/>
      <c r="FV343" s="114"/>
      <c r="FW343" s="114"/>
      <c r="FX343" s="114"/>
      <c r="FY343" s="114"/>
      <c r="FZ343" s="114"/>
      <c r="GA343" s="114"/>
      <c r="GB343" s="114"/>
      <c r="GC343" s="114"/>
      <c r="GD343" s="114"/>
      <c r="GE343" s="114"/>
      <c r="GF343" s="114"/>
      <c r="GG343" s="114"/>
      <c r="GH343" s="114"/>
      <c r="GI343" s="114"/>
      <c r="GJ343" s="114"/>
      <c r="GK343" s="114"/>
      <c r="GL343" s="114"/>
      <c r="GM343" s="114"/>
      <c r="GN343" s="114"/>
      <c r="GO343" s="114"/>
      <c r="GP343" s="114"/>
      <c r="GQ343" s="114"/>
      <c r="GR343" s="114"/>
      <c r="GS343" s="114"/>
      <c r="GT343" s="114"/>
      <c r="GU343" s="114"/>
      <c r="GV343" s="114"/>
      <c r="GW343" s="114"/>
      <c r="GX343" s="114"/>
      <c r="GY343" s="114"/>
      <c r="GZ343" s="114"/>
      <c r="HA343" s="114"/>
      <c r="HB343" s="114"/>
      <c r="HC343" s="114"/>
      <c r="HD343" s="114"/>
      <c r="HE343" s="114"/>
      <c r="HF343" s="114"/>
      <c r="HG343" s="114"/>
      <c r="HH343" s="114"/>
      <c r="HI343" s="114"/>
      <c r="HJ343" s="114"/>
      <c r="HK343" s="114"/>
      <c r="HL343" s="114"/>
      <c r="HM343" s="114"/>
      <c r="HN343" s="114"/>
      <c r="HO343" s="114"/>
      <c r="HP343" s="114"/>
      <c r="HQ343" s="114"/>
      <c r="HR343" s="114"/>
      <c r="HS343" s="114"/>
      <c r="HT343" s="114"/>
      <c r="HU343" s="114"/>
      <c r="HV343" s="114"/>
      <c r="HW343" s="114"/>
      <c r="HX343" s="114"/>
      <c r="HY343" s="114"/>
      <c r="HZ343" s="114"/>
      <c r="IA343" s="114"/>
      <c r="IB343" s="114"/>
      <c r="IC343" s="114"/>
      <c r="ID343" s="114"/>
      <c r="IE343" s="114"/>
      <c r="IF343" s="114"/>
      <c r="IG343" s="114"/>
      <c r="IH343" s="114"/>
      <c r="II343" s="114"/>
      <c r="IJ343" s="114"/>
      <c r="IK343" s="114"/>
      <c r="IL343" s="114"/>
      <c r="IM343" s="114"/>
      <c r="IN343" s="114"/>
      <c r="IO343" s="114"/>
      <c r="IP343" s="114"/>
      <c r="IQ343" s="114"/>
      <c r="IR343" s="114"/>
      <c r="IS343" s="114"/>
      <c r="IT343" s="114"/>
      <c r="IU343" s="114"/>
      <c r="IV343" s="114"/>
      <c r="IW343" s="114"/>
      <c r="IX343" s="114"/>
      <c r="IY343" s="114"/>
      <c r="IZ343" s="114"/>
      <c r="JA343" s="114"/>
      <c r="JB343" s="114"/>
      <c r="JC343" s="114"/>
      <c r="JD343" s="114"/>
      <c r="JE343" s="114"/>
      <c r="JF343" s="114"/>
      <c r="JG343" s="114"/>
      <c r="JH343" s="114"/>
      <c r="JI343" s="114"/>
      <c r="JJ343" s="114"/>
      <c r="JK343" s="114"/>
      <c r="JL343" s="114"/>
      <c r="JM343" s="114"/>
      <c r="JN343" s="114"/>
      <c r="JO343" s="114"/>
      <c r="JP343" s="114"/>
      <c r="JQ343" s="114"/>
      <c r="JR343" s="114"/>
      <c r="JS343" s="114"/>
      <c r="JT343" s="114"/>
      <c r="JU343" s="114"/>
      <c r="JV343" s="114"/>
      <c r="JW343" s="114"/>
      <c r="JX343" s="114"/>
      <c r="JY343" s="114"/>
      <c r="JZ343" s="114"/>
      <c r="KA343" s="114"/>
      <c r="KB343" s="114"/>
      <c r="KC343" s="114"/>
      <c r="KD343" s="114"/>
      <c r="KE343" s="114"/>
      <c r="KF343" s="114"/>
      <c r="KG343" s="114"/>
      <c r="KH343" s="114"/>
      <c r="KI343" s="114"/>
      <c r="KJ343" s="114"/>
      <c r="KK343" s="114"/>
      <c r="KL343" s="114"/>
      <c r="KM343" s="114"/>
      <c r="KN343" s="114"/>
      <c r="KO343" s="114"/>
      <c r="KP343" s="114"/>
      <c r="KQ343" s="114"/>
      <c r="KR343" s="114"/>
      <c r="KS343" s="114"/>
      <c r="KT343" s="114"/>
      <c r="KU343" s="114"/>
      <c r="KV343" s="114"/>
      <c r="KW343" s="114"/>
      <c r="KX343" s="114"/>
      <c r="KY343" s="114"/>
      <c r="KZ343" s="114"/>
      <c r="LA343" s="114"/>
      <c r="LB343" s="114"/>
      <c r="LC343" s="114"/>
      <c r="LD343" s="114"/>
      <c r="LE343" s="114"/>
      <c r="LF343" s="114"/>
      <c r="LG343" s="114"/>
      <c r="LH343" s="114"/>
      <c r="LI343" s="114"/>
      <c r="LJ343" s="114"/>
      <c r="LK343" s="114"/>
      <c r="LL343" s="114"/>
      <c r="LM343" s="114"/>
      <c r="LN343" s="114"/>
      <c r="LO343" s="114"/>
      <c r="LP343" s="114"/>
      <c r="LQ343" s="114"/>
      <c r="LR343" s="114"/>
      <c r="LS343" s="114"/>
      <c r="LT343" s="114"/>
      <c r="LU343" s="114"/>
      <c r="LV343" s="114"/>
      <c r="LW343" s="114"/>
      <c r="LX343" s="114"/>
      <c r="LY343" s="114"/>
      <c r="LZ343" s="114"/>
      <c r="MA343" s="114"/>
      <c r="MB343" s="114"/>
      <c r="MC343" s="114"/>
      <c r="MD343" s="114"/>
      <c r="ME343" s="114"/>
      <c r="MF343" s="114"/>
      <c r="MG343" s="114"/>
      <c r="MH343" s="114"/>
      <c r="MI343" s="114"/>
      <c r="MJ343" s="114"/>
      <c r="MK343" s="114"/>
      <c r="ML343" s="114"/>
      <c r="MM343" s="114"/>
      <c r="MN343" s="114"/>
      <c r="MO343" s="114"/>
      <c r="MP343" s="114"/>
      <c r="MQ343" s="114"/>
      <c r="MR343" s="114"/>
      <c r="MS343" s="114"/>
      <c r="MT343" s="114"/>
      <c r="MU343" s="114"/>
      <c r="MV343" s="114"/>
      <c r="MW343" s="114"/>
      <c r="MX343" s="114"/>
      <c r="MY343" s="114"/>
      <c r="MZ343" s="114"/>
      <c r="NA343" s="114"/>
      <c r="NB343" s="114"/>
      <c r="NC343" s="114"/>
      <c r="ND343" s="114"/>
      <c r="NE343" s="114"/>
      <c r="NF343" s="114"/>
      <c r="NG343" s="114"/>
      <c r="NH343" s="114"/>
      <c r="NI343" s="114"/>
      <c r="NJ343" s="114"/>
      <c r="NK343" s="114"/>
      <c r="NL343" s="114"/>
      <c r="NM343" s="114"/>
      <c r="NN343" s="114"/>
      <c r="NO343" s="114"/>
      <c r="NP343" s="114"/>
      <c r="NQ343" s="114"/>
      <c r="NR343" s="114"/>
      <c r="NS343" s="114"/>
      <c r="NT343" s="114"/>
      <c r="NU343" s="114"/>
      <c r="NV343" s="114"/>
      <c r="NW343" s="114"/>
      <c r="NX343" s="114"/>
      <c r="NY343" s="114"/>
      <c r="NZ343" s="114"/>
      <c r="OA343" s="114"/>
      <c r="OB343" s="114"/>
      <c r="OC343" s="114"/>
      <c r="OD343" s="114"/>
      <c r="OE343" s="114"/>
      <c r="OF343" s="114"/>
      <c r="OG343" s="114"/>
      <c r="OH343" s="114"/>
      <c r="OI343" s="114"/>
      <c r="OJ343" s="114"/>
      <c r="OK343" s="114"/>
      <c r="OL343" s="114"/>
      <c r="OM343" s="114"/>
      <c r="ON343" s="114"/>
      <c r="OO343" s="114"/>
      <c r="OP343" s="114"/>
      <c r="OQ343" s="114"/>
      <c r="OR343" s="114"/>
      <c r="OS343" s="114"/>
      <c r="OT343" s="114"/>
      <c r="OU343" s="114"/>
      <c r="OV343" s="114"/>
      <c r="OW343" s="114"/>
      <c r="OX343" s="114"/>
      <c r="OY343" s="114"/>
      <c r="OZ343" s="114"/>
      <c r="PA343" s="114"/>
      <c r="PB343" s="114"/>
      <c r="PC343" s="114"/>
      <c r="PD343" s="114"/>
      <c r="PE343" s="114"/>
      <c r="PF343" s="114"/>
      <c r="PG343" s="114"/>
      <c r="PH343" s="114"/>
      <c r="PI343" s="114"/>
      <c r="PJ343" s="114"/>
      <c r="PK343" s="114"/>
      <c r="PL343" s="114"/>
      <c r="PM343" s="114"/>
      <c r="PN343" s="114"/>
      <c r="PO343" s="114"/>
      <c r="PP343" s="114"/>
      <c r="PQ343" s="114"/>
      <c r="PR343" s="114"/>
      <c r="PS343" s="114"/>
      <c r="PT343" s="114"/>
      <c r="PU343" s="114"/>
      <c r="PV343" s="114"/>
      <c r="PW343" s="114"/>
      <c r="PX343" s="114"/>
      <c r="PY343" s="114"/>
      <c r="PZ343" s="114"/>
      <c r="QA343" s="114"/>
      <c r="QB343" s="114"/>
      <c r="QC343" s="114"/>
      <c r="QD343" s="114"/>
      <c r="QE343" s="114"/>
      <c r="QF343" s="114"/>
      <c r="QG343" s="114"/>
      <c r="QH343" s="114"/>
      <c r="QI343" s="114"/>
      <c r="QJ343" s="114"/>
      <c r="QK343" s="114"/>
      <c r="QL343" s="114"/>
      <c r="QM343" s="114"/>
      <c r="QN343" s="114"/>
      <c r="QO343" s="114"/>
      <c r="QP343" s="114"/>
      <c r="QQ343" s="114"/>
      <c r="QR343" s="114"/>
      <c r="QS343" s="114"/>
      <c r="QT343" s="114"/>
      <c r="QU343" s="114"/>
      <c r="QV343" s="114"/>
      <c r="QW343" s="114"/>
      <c r="QX343" s="114"/>
      <c r="QY343" s="114"/>
      <c r="QZ343" s="114"/>
      <c r="RA343" s="114"/>
      <c r="RB343" s="114"/>
      <c r="RC343" s="114"/>
      <c r="RD343" s="114"/>
      <c r="RE343" s="114"/>
      <c r="RF343" s="114"/>
      <c r="RG343" s="114"/>
      <c r="RH343" s="114"/>
      <c r="RI343" s="114"/>
      <c r="RJ343" s="114"/>
      <c r="RK343" s="114"/>
      <c r="RL343" s="114"/>
      <c r="RM343" s="114"/>
      <c r="RN343" s="114"/>
      <c r="RO343" s="114"/>
      <c r="RP343" s="114"/>
      <c r="RQ343" s="114"/>
      <c r="RR343" s="114"/>
      <c r="RS343" s="114"/>
      <c r="RT343" s="114"/>
      <c r="RU343" s="114"/>
      <c r="RV343" s="114"/>
      <c r="RW343" s="114"/>
      <c r="RX343" s="114"/>
      <c r="RY343" s="114"/>
      <c r="RZ343" s="114"/>
      <c r="SA343" s="114"/>
      <c r="SB343" s="114"/>
      <c r="SC343" s="114"/>
      <c r="SD343" s="114"/>
      <c r="SE343" s="114"/>
      <c r="SF343" s="114"/>
      <c r="SG343" s="114"/>
      <c r="SH343" s="114"/>
      <c r="SI343" s="114"/>
      <c r="SJ343" s="114"/>
      <c r="SK343" s="114"/>
      <c r="SL343" s="114"/>
      <c r="SM343" s="114"/>
      <c r="SN343" s="114"/>
      <c r="SO343" s="114"/>
      <c r="SP343" s="114"/>
      <c r="SQ343" s="114"/>
      <c r="SR343" s="114"/>
      <c r="SS343" s="114"/>
      <c r="ST343" s="114"/>
      <c r="SU343" s="114"/>
      <c r="SV343" s="114"/>
      <c r="SW343" s="114"/>
      <c r="SX343" s="114"/>
      <c r="SY343" s="114"/>
      <c r="SZ343" s="114"/>
      <c r="TA343" s="114"/>
      <c r="TB343" s="114"/>
      <c r="TC343" s="114"/>
      <c r="TD343" s="114"/>
      <c r="TE343" s="114"/>
      <c r="TF343" s="114"/>
      <c r="TG343" s="114"/>
      <c r="TH343" s="114"/>
      <c r="TI343" s="114"/>
      <c r="TJ343" s="114"/>
      <c r="TK343" s="114"/>
      <c r="TL343" s="114"/>
      <c r="TM343" s="114"/>
      <c r="TN343" s="114"/>
      <c r="TO343" s="114"/>
      <c r="TP343" s="114"/>
      <c r="TQ343" s="114"/>
      <c r="TR343" s="114"/>
      <c r="TS343" s="114"/>
      <c r="TT343" s="114"/>
      <c r="TU343" s="114"/>
      <c r="TV343" s="114"/>
      <c r="TW343" s="114"/>
      <c r="TX343" s="114"/>
      <c r="TY343" s="114"/>
      <c r="TZ343" s="114"/>
      <c r="UA343" s="114"/>
      <c r="UB343" s="114"/>
      <c r="UC343" s="114"/>
      <c r="UD343" s="114"/>
      <c r="UE343" s="114"/>
      <c r="UF343" s="114"/>
      <c r="UG343" s="114"/>
      <c r="UH343" s="114"/>
      <c r="UI343" s="114"/>
      <c r="UJ343" s="114"/>
      <c r="UK343" s="114"/>
      <c r="UL343" s="114"/>
      <c r="UM343" s="114"/>
      <c r="UN343" s="114"/>
      <c r="UO343" s="114"/>
      <c r="UP343" s="114"/>
      <c r="UQ343" s="114"/>
      <c r="UR343" s="114"/>
      <c r="US343" s="114"/>
      <c r="UT343" s="114"/>
      <c r="UU343" s="114"/>
      <c r="UV343" s="114"/>
      <c r="UW343" s="114"/>
      <c r="UX343" s="114"/>
      <c r="UY343" s="114"/>
      <c r="UZ343" s="114"/>
      <c r="VA343" s="114"/>
      <c r="VB343" s="114"/>
      <c r="VC343" s="114"/>
      <c r="VD343" s="114"/>
      <c r="VE343" s="114"/>
      <c r="VF343" s="114"/>
      <c r="VG343" s="114"/>
      <c r="VH343" s="114"/>
      <c r="VI343" s="114"/>
      <c r="VJ343" s="114"/>
      <c r="VK343" s="114"/>
      <c r="VL343" s="114"/>
      <c r="VM343" s="114"/>
      <c r="VN343" s="114"/>
      <c r="VO343" s="114"/>
      <c r="VP343" s="114"/>
      <c r="VQ343" s="114"/>
      <c r="VR343" s="114"/>
      <c r="VS343" s="114"/>
      <c r="VT343" s="114"/>
      <c r="VU343" s="114"/>
      <c r="VV343" s="114"/>
      <c r="VW343" s="114"/>
      <c r="VX343" s="114"/>
      <c r="VY343" s="114"/>
      <c r="VZ343" s="114"/>
      <c r="WA343" s="114"/>
      <c r="WB343" s="114"/>
      <c r="WC343" s="114"/>
      <c r="WD343" s="114"/>
      <c r="WE343" s="114"/>
      <c r="WF343" s="114"/>
      <c r="WG343" s="114"/>
      <c r="WH343" s="114"/>
      <c r="WI343" s="114"/>
      <c r="WJ343" s="114"/>
      <c r="WK343" s="114"/>
      <c r="WL343" s="114"/>
      <c r="WM343" s="114"/>
      <c r="WN343" s="114"/>
      <c r="WO343" s="114"/>
      <c r="WP343" s="114"/>
      <c r="WQ343" s="114"/>
      <c r="WR343" s="114"/>
      <c r="WS343" s="114"/>
      <c r="WT343" s="114"/>
      <c r="WU343" s="114"/>
      <c r="WV343" s="114"/>
      <c r="WW343" s="114"/>
      <c r="WX343" s="114"/>
      <c r="WY343" s="114"/>
      <c r="WZ343" s="114"/>
      <c r="XA343" s="114"/>
      <c r="XB343" s="114"/>
      <c r="XC343" s="114"/>
      <c r="XD343" s="114"/>
      <c r="XE343" s="114"/>
      <c r="XF343" s="114"/>
      <c r="XG343" s="114"/>
      <c r="XH343" s="114"/>
      <c r="XI343" s="114"/>
      <c r="XJ343" s="114"/>
      <c r="XK343" s="114"/>
      <c r="XL343" s="114"/>
      <c r="XM343" s="114"/>
      <c r="XN343" s="114"/>
      <c r="XO343" s="114"/>
      <c r="XP343" s="114"/>
      <c r="XQ343" s="114"/>
      <c r="XR343" s="114"/>
      <c r="XS343" s="114"/>
      <c r="XT343" s="114"/>
      <c r="XU343" s="114"/>
      <c r="XV343" s="114"/>
      <c r="XW343" s="114"/>
      <c r="XX343" s="114"/>
      <c r="XY343" s="114"/>
      <c r="XZ343" s="114"/>
      <c r="YA343" s="114"/>
      <c r="YB343" s="114"/>
      <c r="YC343" s="114"/>
      <c r="YD343" s="114"/>
      <c r="YE343" s="114"/>
      <c r="YF343" s="114"/>
      <c r="YG343" s="114"/>
      <c r="YH343" s="114"/>
      <c r="YI343" s="114"/>
      <c r="YJ343" s="114"/>
      <c r="YK343" s="114"/>
      <c r="YL343" s="114"/>
      <c r="YM343" s="114"/>
      <c r="YN343" s="114"/>
      <c r="YO343" s="114"/>
      <c r="YP343" s="114"/>
      <c r="YQ343" s="114"/>
      <c r="YR343" s="114"/>
      <c r="YS343" s="114"/>
      <c r="YT343" s="114"/>
      <c r="YU343" s="114"/>
      <c r="YV343" s="114"/>
      <c r="YW343" s="114"/>
      <c r="YX343" s="114"/>
      <c r="YY343" s="114"/>
      <c r="YZ343" s="114"/>
      <c r="ZA343" s="114"/>
      <c r="ZB343" s="114"/>
      <c r="ZC343" s="114"/>
      <c r="ZD343" s="114"/>
      <c r="ZE343" s="114"/>
      <c r="ZF343" s="114"/>
      <c r="ZG343" s="114"/>
      <c r="ZH343" s="114"/>
      <c r="ZI343" s="114"/>
      <c r="ZJ343" s="114"/>
      <c r="ZK343" s="114"/>
      <c r="ZL343" s="114"/>
      <c r="ZM343" s="114"/>
      <c r="ZN343" s="114"/>
      <c r="ZO343" s="114"/>
      <c r="ZP343" s="114"/>
      <c r="ZQ343" s="114"/>
      <c r="ZR343" s="114"/>
      <c r="ZS343" s="114"/>
      <c r="ZT343" s="114"/>
      <c r="ZU343" s="114"/>
      <c r="ZV343" s="114"/>
      <c r="ZW343" s="114"/>
      <c r="ZX343" s="114"/>
      <c r="ZY343" s="114"/>
      <c r="ZZ343" s="114"/>
      <c r="AAA343" s="114"/>
      <c r="AAB343" s="114"/>
      <c r="AAC343" s="114"/>
      <c r="AAD343" s="114"/>
      <c r="AAE343" s="114"/>
      <c r="AAF343" s="114"/>
      <c r="AAG343" s="114"/>
      <c r="AAH343" s="114"/>
      <c r="AAI343" s="114"/>
      <c r="AAJ343" s="114"/>
      <c r="AAK343" s="114"/>
      <c r="AAL343" s="114"/>
      <c r="AAM343" s="114"/>
      <c r="AAN343" s="114"/>
      <c r="AAO343" s="114"/>
      <c r="AAP343" s="114"/>
      <c r="AAQ343" s="114"/>
      <c r="AAR343" s="114"/>
      <c r="AAS343" s="114"/>
      <c r="AAT343" s="114"/>
      <c r="AAU343" s="114"/>
      <c r="AAV343" s="114"/>
      <c r="AAW343" s="114"/>
      <c r="AAX343" s="114"/>
      <c r="AAY343" s="114"/>
      <c r="AAZ343" s="114"/>
      <c r="ABA343" s="114"/>
      <c r="ABB343" s="114"/>
      <c r="ABC343" s="114"/>
      <c r="ABD343" s="114"/>
      <c r="ABE343" s="114"/>
      <c r="ABF343" s="114"/>
      <c r="ABG343" s="114"/>
      <c r="ABH343" s="114"/>
      <c r="ABI343" s="114"/>
      <c r="ABJ343" s="114"/>
      <c r="ABK343" s="114"/>
      <c r="ABL343" s="114"/>
      <c r="ABM343" s="114"/>
      <c r="ABN343" s="114"/>
      <c r="ABO343" s="114"/>
      <c r="ABP343" s="114"/>
      <c r="ABQ343" s="114"/>
      <c r="ABR343" s="114"/>
      <c r="ABS343" s="114"/>
      <c r="ABT343" s="114"/>
      <c r="ABU343" s="114"/>
      <c r="ABV343" s="114"/>
      <c r="ABW343" s="114"/>
      <c r="ABX343" s="114"/>
      <c r="ABY343" s="114"/>
      <c r="ABZ343" s="114"/>
      <c r="ACA343" s="114"/>
      <c r="ACB343" s="114"/>
      <c r="ACC343" s="114"/>
      <c r="ACD343" s="114"/>
      <c r="ACE343" s="114"/>
      <c r="ACF343" s="114"/>
      <c r="ACG343" s="114"/>
      <c r="ACH343" s="114"/>
      <c r="ACI343" s="114"/>
      <c r="ACJ343" s="114"/>
      <c r="ACK343" s="114"/>
      <c r="ACL343" s="114"/>
      <c r="ACM343" s="114"/>
      <c r="ACN343" s="114"/>
      <c r="ACO343" s="114"/>
      <c r="ACP343" s="114"/>
      <c r="ACQ343" s="114"/>
      <c r="ACR343" s="114"/>
      <c r="ACS343" s="114"/>
      <c r="ACT343" s="114"/>
      <c r="ACU343" s="114"/>
      <c r="ACV343" s="114"/>
      <c r="ACW343" s="114"/>
      <c r="ACX343" s="114"/>
      <c r="ACY343" s="114"/>
      <c r="ACZ343" s="114"/>
      <c r="ADA343" s="114"/>
      <c r="ADB343" s="114"/>
      <c r="ADC343" s="114"/>
      <c r="ADD343" s="114"/>
      <c r="ADE343" s="114"/>
      <c r="ADF343" s="114"/>
    </row>
    <row r="344" spans="1:786" s="1" customFormat="1" ht="24" x14ac:dyDescent="0.3">
      <c r="A344" s="36">
        <v>1</v>
      </c>
      <c r="B344" s="21" t="s">
        <v>966</v>
      </c>
      <c r="C344" s="22" t="s">
        <v>61</v>
      </c>
      <c r="D344" s="23" t="s">
        <v>204</v>
      </c>
      <c r="E344" s="23" t="s">
        <v>222</v>
      </c>
      <c r="F344" s="23">
        <v>45</v>
      </c>
      <c r="G344" s="74">
        <v>1520000</v>
      </c>
      <c r="H344" s="23">
        <v>1</v>
      </c>
      <c r="I344" s="23" t="s">
        <v>41</v>
      </c>
      <c r="J344" s="23" t="s">
        <v>42</v>
      </c>
      <c r="K344" s="25">
        <v>1966</v>
      </c>
      <c r="L344" s="83">
        <v>24228</v>
      </c>
      <c r="M344" s="27">
        <v>450000</v>
      </c>
      <c r="N344" s="28">
        <v>8</v>
      </c>
      <c r="O344" s="28">
        <v>488</v>
      </c>
      <c r="P344" s="29" t="s">
        <v>967</v>
      </c>
      <c r="Q344" s="30" t="s">
        <v>968</v>
      </c>
      <c r="R344" s="97"/>
      <c r="S344" s="32" t="str">
        <f t="shared" si="80"/>
        <v>Pb Zn</v>
      </c>
      <c r="T344" s="98"/>
      <c r="U344" s="98"/>
      <c r="V344" s="98"/>
      <c r="W344" s="98"/>
      <c r="X344" s="98"/>
      <c r="Y344" s="98"/>
      <c r="Z344" s="98"/>
      <c r="AA344" s="99"/>
      <c r="AB344" s="34">
        <f t="shared" si="73"/>
        <v>0.23726005758565219</v>
      </c>
      <c r="AC344" s="34">
        <f t="shared" si="74"/>
        <v>0.20512820512820512</v>
      </c>
      <c r="AD344" s="34">
        <f t="shared" si="75"/>
        <v>34.857142857142854</v>
      </c>
      <c r="AE344" s="34">
        <f t="shared" si="76"/>
        <v>35.299531119856709</v>
      </c>
      <c r="AF344" s="35"/>
      <c r="AG344" s="35">
        <f t="shared" si="77"/>
        <v>35.299531119856709</v>
      </c>
      <c r="AH344" s="35">
        <f t="shared" si="78"/>
        <v>0</v>
      </c>
      <c r="AI344" s="35">
        <f t="shared" si="79"/>
        <v>0</v>
      </c>
      <c r="AU344" s="100"/>
      <c r="AV344" s="100"/>
      <c r="AW344" s="100"/>
      <c r="AX344" s="100"/>
      <c r="AY344" s="100"/>
      <c r="AZ344" s="100"/>
      <c r="BA344" s="100"/>
      <c r="BB344" s="100"/>
      <c r="BC344" s="100"/>
      <c r="BD344" s="100"/>
      <c r="BE344" s="100"/>
      <c r="BF344" s="100"/>
      <c r="BG344" s="100"/>
      <c r="BH344" s="100"/>
      <c r="BI344" s="100"/>
      <c r="BJ344" s="100"/>
      <c r="BK344" s="100"/>
      <c r="BL344" s="100"/>
      <c r="BM344" s="100"/>
      <c r="BN344" s="100"/>
      <c r="BO344" s="100"/>
      <c r="BP344" s="100"/>
      <c r="BQ344" s="100"/>
      <c r="BR344" s="100"/>
      <c r="BS344" s="100"/>
      <c r="BT344" s="100"/>
      <c r="BU344" s="100"/>
      <c r="BV344" s="100"/>
      <c r="BW344" s="100"/>
      <c r="BX344" s="100"/>
      <c r="BY344" s="100"/>
      <c r="BZ344" s="100"/>
      <c r="CA344" s="100"/>
      <c r="CB344" s="100"/>
      <c r="CC344" s="100"/>
      <c r="CD344" s="100"/>
      <c r="CE344" s="100"/>
      <c r="CF344" s="100"/>
      <c r="CG344" s="100"/>
      <c r="CH344" s="100"/>
      <c r="CI344" s="100"/>
      <c r="CJ344" s="100"/>
      <c r="CK344" s="100"/>
      <c r="CL344" s="100"/>
      <c r="CM344" s="100"/>
      <c r="CN344" s="100"/>
      <c r="CO344" s="100"/>
      <c r="CP344" s="100"/>
      <c r="CQ344" s="100"/>
      <c r="CR344" s="100"/>
      <c r="CS344" s="100"/>
      <c r="CT344" s="100"/>
      <c r="CU344" s="100"/>
      <c r="CV344" s="100"/>
      <c r="CW344" s="100"/>
      <c r="CX344" s="100"/>
      <c r="CY344" s="100"/>
      <c r="CZ344" s="100"/>
      <c r="DA344" s="100"/>
      <c r="DB344" s="100"/>
      <c r="DC344" s="100"/>
      <c r="DD344" s="100"/>
      <c r="DE344" s="100"/>
      <c r="DF344" s="100"/>
      <c r="DG344" s="100"/>
      <c r="DH344" s="100"/>
      <c r="DI344" s="100"/>
      <c r="DJ344" s="100"/>
      <c r="DK344" s="100"/>
      <c r="DL344" s="100"/>
      <c r="DM344" s="100"/>
      <c r="DN344" s="100"/>
      <c r="DO344" s="100"/>
      <c r="DP344" s="100"/>
      <c r="DQ344" s="100"/>
      <c r="DR344" s="100"/>
      <c r="DS344" s="100"/>
      <c r="DT344" s="100"/>
      <c r="DU344" s="100"/>
      <c r="DV344" s="100"/>
      <c r="DW344" s="100"/>
      <c r="DX344" s="100"/>
      <c r="DY344" s="100"/>
      <c r="DZ344" s="100"/>
      <c r="EA344" s="100"/>
      <c r="EB344" s="100"/>
      <c r="EC344" s="100"/>
      <c r="ED344" s="100"/>
      <c r="EE344" s="100"/>
      <c r="EF344" s="100"/>
      <c r="EG344" s="100"/>
      <c r="EH344" s="100"/>
      <c r="EI344" s="100"/>
      <c r="EJ344" s="100"/>
      <c r="EK344" s="100"/>
      <c r="EL344" s="100"/>
      <c r="EM344" s="100"/>
      <c r="EN344" s="100"/>
      <c r="EO344" s="100"/>
      <c r="EP344" s="100"/>
      <c r="EQ344" s="100"/>
      <c r="ER344" s="100"/>
      <c r="ES344" s="100"/>
      <c r="ET344" s="100"/>
      <c r="EU344" s="100"/>
      <c r="EV344" s="100"/>
      <c r="EW344" s="100"/>
      <c r="EX344" s="100"/>
      <c r="EY344" s="100"/>
      <c r="EZ344" s="100"/>
      <c r="FA344" s="100"/>
      <c r="FB344" s="100"/>
      <c r="FC344" s="100"/>
      <c r="FD344" s="100"/>
      <c r="FE344" s="100"/>
      <c r="FF344" s="100"/>
      <c r="FG344" s="100"/>
      <c r="FH344" s="100"/>
      <c r="FI344" s="100"/>
      <c r="FJ344" s="100"/>
      <c r="FK344" s="100"/>
      <c r="FL344" s="100"/>
      <c r="FM344" s="100"/>
      <c r="FN344" s="100"/>
      <c r="FO344" s="100"/>
      <c r="FP344" s="100"/>
      <c r="FQ344" s="100"/>
      <c r="FR344" s="100"/>
      <c r="FS344" s="100"/>
      <c r="FT344" s="100"/>
      <c r="FU344" s="100"/>
      <c r="FV344" s="100"/>
      <c r="FW344" s="100"/>
      <c r="FX344" s="100"/>
      <c r="FY344" s="100"/>
      <c r="FZ344" s="100"/>
      <c r="GA344" s="100"/>
      <c r="GB344" s="100"/>
      <c r="GC344" s="100"/>
      <c r="GD344" s="100"/>
      <c r="GE344" s="100"/>
      <c r="GF344" s="100"/>
      <c r="GG344" s="100"/>
      <c r="GH344" s="100"/>
      <c r="GI344" s="100"/>
      <c r="GJ344" s="100"/>
      <c r="GK344" s="100"/>
      <c r="GL344" s="100"/>
      <c r="GM344" s="100"/>
      <c r="GN344" s="100"/>
      <c r="GO344" s="100"/>
      <c r="GP344" s="100"/>
      <c r="GQ344" s="100"/>
      <c r="GR344" s="100"/>
      <c r="GS344" s="100"/>
      <c r="GT344" s="100"/>
      <c r="GU344" s="100"/>
      <c r="GV344" s="100"/>
      <c r="GW344" s="100"/>
      <c r="GX344" s="100"/>
      <c r="GY344" s="100"/>
      <c r="GZ344" s="100"/>
      <c r="HA344" s="100"/>
      <c r="HB344" s="100"/>
      <c r="HC344" s="100"/>
      <c r="HD344" s="100"/>
      <c r="HE344" s="100"/>
      <c r="HF344" s="100"/>
      <c r="HG344" s="100"/>
      <c r="HH344" s="100"/>
      <c r="HI344" s="100"/>
      <c r="HJ344" s="100"/>
      <c r="HK344" s="100"/>
      <c r="HL344" s="100"/>
      <c r="HM344" s="100"/>
      <c r="HN344" s="100"/>
      <c r="HO344" s="100"/>
      <c r="HP344" s="100"/>
      <c r="HQ344" s="100"/>
      <c r="HR344" s="100"/>
      <c r="HS344" s="100"/>
      <c r="HT344" s="100"/>
      <c r="HU344" s="100"/>
      <c r="HV344" s="100"/>
      <c r="HW344" s="100"/>
      <c r="HX344" s="100"/>
      <c r="HY344" s="100"/>
      <c r="HZ344" s="100"/>
      <c r="IA344" s="100"/>
      <c r="IB344" s="100"/>
      <c r="IC344" s="100"/>
      <c r="ID344" s="100"/>
      <c r="IE344" s="100"/>
      <c r="IF344" s="100"/>
      <c r="IG344" s="100"/>
      <c r="IH344" s="100"/>
      <c r="II344" s="100"/>
      <c r="IJ344" s="100"/>
      <c r="IK344" s="100"/>
      <c r="IL344" s="100"/>
      <c r="IM344" s="100"/>
      <c r="IN344" s="100"/>
      <c r="IO344" s="100"/>
      <c r="IP344" s="100"/>
      <c r="IQ344" s="100"/>
      <c r="IR344" s="100"/>
      <c r="IS344" s="100"/>
      <c r="IT344" s="100"/>
      <c r="IU344" s="100"/>
      <c r="IV344" s="100"/>
      <c r="IW344" s="100"/>
      <c r="IX344" s="100"/>
      <c r="IY344" s="100"/>
      <c r="IZ344" s="100"/>
      <c r="JA344" s="100"/>
      <c r="JB344" s="100"/>
      <c r="JC344" s="100"/>
      <c r="JD344" s="100"/>
      <c r="JE344" s="100"/>
      <c r="JF344" s="100"/>
      <c r="JG344" s="100"/>
      <c r="JH344" s="100"/>
      <c r="JI344" s="100"/>
      <c r="JJ344" s="100"/>
      <c r="JK344" s="100"/>
      <c r="JL344" s="100"/>
      <c r="JM344" s="100"/>
      <c r="JN344" s="100"/>
      <c r="JO344" s="100"/>
      <c r="JP344" s="100"/>
      <c r="JQ344" s="100"/>
      <c r="JR344" s="100"/>
      <c r="JS344" s="100"/>
      <c r="JT344" s="100"/>
      <c r="JU344" s="100"/>
      <c r="JV344" s="100"/>
      <c r="JW344" s="100"/>
      <c r="JX344" s="100"/>
      <c r="JY344" s="100"/>
      <c r="JZ344" s="100"/>
      <c r="KA344" s="100"/>
      <c r="KB344" s="100"/>
      <c r="KC344" s="100"/>
      <c r="KD344" s="100"/>
      <c r="KE344" s="100"/>
      <c r="KF344" s="100"/>
      <c r="KG344" s="100"/>
      <c r="KH344" s="100"/>
      <c r="KI344" s="100"/>
      <c r="KJ344" s="100"/>
      <c r="KK344" s="100"/>
      <c r="KL344" s="100"/>
      <c r="KM344" s="100"/>
      <c r="KN344" s="100"/>
      <c r="KO344" s="100"/>
      <c r="KP344" s="100"/>
      <c r="KQ344" s="100"/>
      <c r="KR344" s="100"/>
      <c r="KS344" s="100"/>
      <c r="KT344" s="100"/>
      <c r="KU344" s="100"/>
      <c r="KV344" s="100"/>
      <c r="KW344" s="100"/>
      <c r="KX344" s="100"/>
      <c r="KY344" s="100"/>
      <c r="KZ344" s="100"/>
      <c r="LA344" s="100"/>
      <c r="LB344" s="100"/>
      <c r="LC344" s="100"/>
      <c r="LD344" s="100"/>
      <c r="LE344" s="100"/>
      <c r="LF344" s="100"/>
      <c r="LG344" s="100"/>
      <c r="LH344" s="100"/>
      <c r="LI344" s="100"/>
      <c r="LJ344" s="100"/>
      <c r="LK344" s="100"/>
      <c r="LL344" s="100"/>
      <c r="LM344" s="100"/>
      <c r="LN344" s="100"/>
      <c r="LO344" s="100"/>
      <c r="LP344" s="100"/>
      <c r="LQ344" s="100"/>
      <c r="LR344" s="100"/>
      <c r="LS344" s="100"/>
      <c r="LT344" s="100"/>
      <c r="LU344" s="100"/>
      <c r="LV344" s="100"/>
      <c r="LW344" s="100"/>
      <c r="LX344" s="100"/>
      <c r="LY344" s="100"/>
      <c r="LZ344" s="100"/>
      <c r="MA344" s="100"/>
      <c r="MB344" s="100"/>
      <c r="MC344" s="100"/>
      <c r="MD344" s="100"/>
      <c r="ME344" s="100"/>
      <c r="MF344" s="100"/>
      <c r="MG344" s="100"/>
      <c r="MH344" s="100"/>
      <c r="MI344" s="100"/>
      <c r="MJ344" s="100"/>
      <c r="MK344" s="100"/>
      <c r="ML344" s="100"/>
      <c r="MM344" s="100"/>
      <c r="MN344" s="100"/>
      <c r="MO344" s="100"/>
      <c r="MP344" s="100"/>
      <c r="MQ344" s="100"/>
      <c r="MR344" s="100"/>
      <c r="MS344" s="100"/>
      <c r="MT344" s="100"/>
      <c r="MU344" s="100"/>
      <c r="MV344" s="100"/>
      <c r="MW344" s="100"/>
      <c r="MX344" s="100"/>
      <c r="MY344" s="100"/>
      <c r="MZ344" s="100"/>
      <c r="NA344" s="100"/>
      <c r="NB344" s="100"/>
      <c r="NC344" s="100"/>
      <c r="ND344" s="100"/>
      <c r="NE344" s="100"/>
      <c r="NF344" s="100"/>
      <c r="NG344" s="100"/>
      <c r="NH344" s="100"/>
      <c r="NI344" s="100"/>
      <c r="NJ344" s="100"/>
      <c r="NK344" s="100"/>
      <c r="NL344" s="100"/>
      <c r="NM344" s="100"/>
      <c r="NN344" s="100"/>
      <c r="NO344" s="100"/>
      <c r="NP344" s="100"/>
      <c r="NQ344" s="100"/>
      <c r="NR344" s="100"/>
      <c r="NS344" s="100"/>
      <c r="NT344" s="100"/>
      <c r="NU344" s="100"/>
      <c r="NV344" s="100"/>
      <c r="NW344" s="100"/>
      <c r="NX344" s="100"/>
      <c r="NY344" s="100"/>
      <c r="NZ344" s="100"/>
      <c r="OA344" s="100"/>
      <c r="OB344" s="100"/>
      <c r="OC344" s="100"/>
      <c r="OD344" s="100"/>
      <c r="OE344" s="100"/>
      <c r="OF344" s="100"/>
      <c r="OG344" s="100"/>
      <c r="OH344" s="100"/>
      <c r="OI344" s="100"/>
      <c r="OJ344" s="100"/>
      <c r="OK344" s="100"/>
      <c r="OL344" s="100"/>
      <c r="OM344" s="100"/>
      <c r="ON344" s="100"/>
      <c r="OO344" s="100"/>
      <c r="OP344" s="100"/>
      <c r="OQ344" s="100"/>
      <c r="OR344" s="100"/>
      <c r="OS344" s="100"/>
      <c r="OT344" s="100"/>
      <c r="OU344" s="100"/>
      <c r="OV344" s="100"/>
      <c r="OW344" s="100"/>
      <c r="OX344" s="100"/>
      <c r="OY344" s="100"/>
      <c r="OZ344" s="100"/>
      <c r="PA344" s="100"/>
      <c r="PB344" s="100"/>
      <c r="PC344" s="100"/>
      <c r="PD344" s="100"/>
      <c r="PE344" s="100"/>
      <c r="PF344" s="100"/>
      <c r="PG344" s="100"/>
      <c r="PH344" s="100"/>
      <c r="PI344" s="100"/>
      <c r="PJ344" s="100"/>
      <c r="PK344" s="100"/>
      <c r="PL344" s="100"/>
      <c r="PM344" s="100"/>
      <c r="PN344" s="100"/>
      <c r="PO344" s="100"/>
      <c r="PP344" s="100"/>
      <c r="PQ344" s="100"/>
      <c r="PR344" s="100"/>
      <c r="PS344" s="100"/>
      <c r="PT344" s="100"/>
      <c r="PU344" s="100"/>
      <c r="PV344" s="100"/>
      <c r="PW344" s="100"/>
      <c r="PX344" s="100"/>
      <c r="PY344" s="100"/>
      <c r="PZ344" s="100"/>
      <c r="QA344" s="100"/>
      <c r="QB344" s="100"/>
      <c r="QC344" s="100"/>
      <c r="QD344" s="100"/>
      <c r="QE344" s="100"/>
      <c r="QF344" s="100"/>
      <c r="QG344" s="100"/>
      <c r="QH344" s="100"/>
      <c r="QI344" s="100"/>
      <c r="QJ344" s="100"/>
      <c r="QK344" s="100"/>
      <c r="QL344" s="100"/>
      <c r="QM344" s="100"/>
      <c r="QN344" s="100"/>
      <c r="QO344" s="100"/>
      <c r="QP344" s="100"/>
      <c r="QQ344" s="100"/>
      <c r="QR344" s="100"/>
      <c r="QS344" s="100"/>
      <c r="QT344" s="100"/>
      <c r="QU344" s="100"/>
      <c r="QV344" s="100"/>
      <c r="QW344" s="100"/>
      <c r="QX344" s="100"/>
      <c r="QY344" s="100"/>
      <c r="QZ344" s="100"/>
      <c r="RA344" s="100"/>
      <c r="RB344" s="100"/>
      <c r="RC344" s="100"/>
      <c r="RD344" s="100"/>
      <c r="RE344" s="100"/>
      <c r="RF344" s="100"/>
      <c r="RG344" s="100"/>
      <c r="RH344" s="100"/>
      <c r="RI344" s="100"/>
      <c r="RJ344" s="100"/>
      <c r="RK344" s="100"/>
      <c r="RL344" s="100"/>
      <c r="RM344" s="100"/>
      <c r="RN344" s="100"/>
      <c r="RO344" s="100"/>
      <c r="RP344" s="100"/>
      <c r="RQ344" s="100"/>
      <c r="RR344" s="100"/>
      <c r="RS344" s="100"/>
      <c r="RT344" s="100"/>
      <c r="RU344" s="100"/>
      <c r="RV344" s="100"/>
      <c r="RW344" s="100"/>
      <c r="RX344" s="100"/>
      <c r="RY344" s="100"/>
      <c r="RZ344" s="100"/>
      <c r="SA344" s="100"/>
      <c r="SB344" s="100"/>
      <c r="SC344" s="100"/>
      <c r="SD344" s="100"/>
      <c r="SE344" s="100"/>
      <c r="SF344" s="100"/>
      <c r="SG344" s="100"/>
      <c r="SH344" s="100"/>
      <c r="SI344" s="100"/>
      <c r="SJ344" s="100"/>
      <c r="SK344" s="100"/>
      <c r="SL344" s="100"/>
      <c r="SM344" s="100"/>
      <c r="SN344" s="100"/>
      <c r="SO344" s="100"/>
      <c r="SP344" s="100"/>
      <c r="SQ344" s="100"/>
      <c r="SR344" s="100"/>
      <c r="SS344" s="100"/>
      <c r="ST344" s="100"/>
      <c r="SU344" s="100"/>
      <c r="SV344" s="100"/>
      <c r="SW344" s="100"/>
      <c r="SX344" s="100"/>
      <c r="SY344" s="100"/>
      <c r="SZ344" s="100"/>
      <c r="TA344" s="100"/>
      <c r="TB344" s="100"/>
      <c r="TC344" s="100"/>
      <c r="TD344" s="100"/>
      <c r="TE344" s="100"/>
      <c r="TF344" s="100"/>
      <c r="TG344" s="100"/>
      <c r="TH344" s="100"/>
      <c r="TI344" s="100"/>
      <c r="TJ344" s="100"/>
      <c r="TK344" s="100"/>
      <c r="TL344" s="100"/>
      <c r="TM344" s="100"/>
      <c r="TN344" s="100"/>
      <c r="TO344" s="100"/>
      <c r="TP344" s="100"/>
      <c r="TQ344" s="100"/>
      <c r="TR344" s="100"/>
      <c r="TS344" s="100"/>
      <c r="TT344" s="100"/>
      <c r="TU344" s="100"/>
      <c r="TV344" s="100"/>
      <c r="TW344" s="100"/>
      <c r="TX344" s="100"/>
      <c r="TY344" s="100"/>
      <c r="TZ344" s="100"/>
      <c r="UA344" s="100"/>
      <c r="UB344" s="100"/>
      <c r="UC344" s="100"/>
      <c r="UD344" s="100"/>
      <c r="UE344" s="100"/>
      <c r="UF344" s="100"/>
      <c r="UG344" s="100"/>
      <c r="UH344" s="100"/>
      <c r="UI344" s="100"/>
      <c r="UJ344" s="100"/>
      <c r="UK344" s="100"/>
      <c r="UL344" s="100"/>
      <c r="UM344" s="100"/>
      <c r="UN344" s="100"/>
      <c r="UO344" s="100"/>
      <c r="UP344" s="100"/>
      <c r="UQ344" s="100"/>
      <c r="UR344" s="100"/>
      <c r="US344" s="100"/>
      <c r="UT344" s="100"/>
      <c r="UU344" s="100"/>
      <c r="UV344" s="100"/>
      <c r="UW344" s="100"/>
      <c r="UX344" s="100"/>
      <c r="UY344" s="100"/>
      <c r="UZ344" s="100"/>
      <c r="VA344" s="100"/>
      <c r="VB344" s="100"/>
      <c r="VC344" s="100"/>
      <c r="VD344" s="100"/>
      <c r="VE344" s="100"/>
      <c r="VF344" s="100"/>
      <c r="VG344" s="100"/>
      <c r="VH344" s="100"/>
      <c r="VI344" s="100"/>
      <c r="VJ344" s="100"/>
      <c r="VK344" s="100"/>
      <c r="VL344" s="100"/>
      <c r="VM344" s="100"/>
      <c r="VN344" s="100"/>
      <c r="VO344" s="100"/>
      <c r="VP344" s="100"/>
      <c r="VQ344" s="100"/>
      <c r="VR344" s="100"/>
      <c r="VS344" s="100"/>
      <c r="VT344" s="100"/>
      <c r="VU344" s="100"/>
      <c r="VV344" s="100"/>
      <c r="VW344" s="100"/>
      <c r="VX344" s="100"/>
      <c r="VY344" s="100"/>
      <c r="VZ344" s="100"/>
      <c r="WA344" s="100"/>
      <c r="WB344" s="100"/>
      <c r="WC344" s="100"/>
      <c r="WD344" s="100"/>
      <c r="WE344" s="100"/>
      <c r="WF344" s="100"/>
      <c r="WG344" s="100"/>
      <c r="WH344" s="100"/>
      <c r="WI344" s="100"/>
      <c r="WJ344" s="100"/>
      <c r="WK344" s="100"/>
      <c r="WL344" s="100"/>
      <c r="WM344" s="100"/>
      <c r="WN344" s="100"/>
      <c r="WO344" s="100"/>
      <c r="WP344" s="100"/>
      <c r="WQ344" s="100"/>
      <c r="WR344" s="100"/>
      <c r="WS344" s="100"/>
      <c r="WT344" s="100"/>
      <c r="WU344" s="100"/>
      <c r="WV344" s="100"/>
      <c r="WW344" s="100"/>
      <c r="WX344" s="100"/>
      <c r="WY344" s="100"/>
      <c r="WZ344" s="100"/>
      <c r="XA344" s="100"/>
      <c r="XB344" s="100"/>
      <c r="XC344" s="100"/>
      <c r="XD344" s="100"/>
      <c r="XE344" s="100"/>
      <c r="XF344" s="100"/>
      <c r="XG344" s="100"/>
      <c r="XH344" s="100"/>
      <c r="XI344" s="100"/>
      <c r="XJ344" s="100"/>
      <c r="XK344" s="100"/>
      <c r="XL344" s="100"/>
      <c r="XM344" s="100"/>
      <c r="XN344" s="100"/>
      <c r="XO344" s="100"/>
      <c r="XP344" s="100"/>
      <c r="XQ344" s="100"/>
      <c r="XR344" s="100"/>
      <c r="XS344" s="100"/>
      <c r="XT344" s="100"/>
      <c r="XU344" s="100"/>
      <c r="XV344" s="100"/>
      <c r="XW344" s="100"/>
      <c r="XX344" s="100"/>
      <c r="XY344" s="100"/>
      <c r="XZ344" s="100"/>
      <c r="YA344" s="100"/>
      <c r="YB344" s="100"/>
      <c r="YC344" s="100"/>
      <c r="YD344" s="100"/>
      <c r="YE344" s="100"/>
      <c r="YF344" s="100"/>
      <c r="YG344" s="100"/>
      <c r="YH344" s="100"/>
      <c r="YI344" s="100"/>
      <c r="YJ344" s="100"/>
      <c r="YK344" s="100"/>
      <c r="YL344" s="100"/>
      <c r="YM344" s="100"/>
      <c r="YN344" s="100"/>
      <c r="YO344" s="100"/>
      <c r="YP344" s="100"/>
      <c r="YQ344" s="100"/>
      <c r="YR344" s="100"/>
      <c r="YS344" s="100"/>
      <c r="YT344" s="100"/>
      <c r="YU344" s="100"/>
      <c r="YV344" s="100"/>
      <c r="YW344" s="100"/>
      <c r="YX344" s="100"/>
      <c r="YY344" s="100"/>
      <c r="YZ344" s="100"/>
      <c r="ZA344" s="100"/>
      <c r="ZB344" s="100"/>
      <c r="ZC344" s="100"/>
      <c r="ZD344" s="100"/>
      <c r="ZE344" s="100"/>
      <c r="ZF344" s="100"/>
      <c r="ZG344" s="100"/>
      <c r="ZH344" s="100"/>
      <c r="ZI344" s="100"/>
      <c r="ZJ344" s="100"/>
      <c r="ZK344" s="100"/>
      <c r="ZL344" s="100"/>
      <c r="ZM344" s="100"/>
      <c r="ZN344" s="100"/>
      <c r="ZO344" s="100"/>
      <c r="ZP344" s="100"/>
      <c r="ZQ344" s="100"/>
      <c r="ZR344" s="100"/>
      <c r="ZS344" s="100"/>
      <c r="ZT344" s="100"/>
      <c r="ZU344" s="100"/>
      <c r="ZV344" s="100"/>
      <c r="ZW344" s="100"/>
      <c r="ZX344" s="100"/>
      <c r="ZY344" s="100"/>
      <c r="ZZ344" s="100"/>
      <c r="AAA344" s="100"/>
      <c r="AAB344" s="100"/>
      <c r="AAC344" s="100"/>
      <c r="AAD344" s="100"/>
      <c r="AAE344" s="100"/>
      <c r="AAF344" s="100"/>
      <c r="AAG344" s="100"/>
      <c r="AAH344" s="100"/>
      <c r="AAI344" s="100"/>
      <c r="AAJ344" s="100"/>
      <c r="AAK344" s="100"/>
      <c r="AAL344" s="100"/>
      <c r="AAM344" s="100"/>
      <c r="AAN344" s="100"/>
      <c r="AAO344" s="100"/>
      <c r="AAP344" s="100"/>
      <c r="AAQ344" s="100"/>
      <c r="AAR344" s="100"/>
      <c r="AAS344" s="100"/>
      <c r="AAT344" s="100"/>
      <c r="AAU344" s="100"/>
      <c r="AAV344" s="100"/>
      <c r="AAW344" s="100"/>
      <c r="AAX344" s="100"/>
      <c r="AAY344" s="100"/>
      <c r="AAZ344" s="100"/>
      <c r="ABA344" s="100"/>
      <c r="ABB344" s="100"/>
      <c r="ABC344" s="100"/>
      <c r="ABD344" s="100"/>
      <c r="ABE344" s="100"/>
      <c r="ABF344" s="100"/>
      <c r="ABG344" s="100"/>
      <c r="ABH344" s="100"/>
      <c r="ABI344" s="100"/>
      <c r="ABJ344" s="100"/>
      <c r="ABK344" s="100"/>
      <c r="ABL344" s="100"/>
      <c r="ABM344" s="100"/>
      <c r="ABN344" s="100"/>
      <c r="ABO344" s="100"/>
      <c r="ABP344" s="100"/>
      <c r="ABQ344" s="100"/>
      <c r="ABR344" s="100"/>
      <c r="ABS344" s="100"/>
      <c r="ABT344" s="100"/>
      <c r="ABU344" s="100"/>
      <c r="ABV344" s="100"/>
      <c r="ABW344" s="100"/>
      <c r="ABX344" s="100"/>
      <c r="ABY344" s="100"/>
      <c r="ABZ344" s="100"/>
      <c r="ACA344" s="100"/>
      <c r="ACB344" s="100"/>
      <c r="ACC344" s="100"/>
      <c r="ACD344" s="100"/>
      <c r="ACE344" s="100"/>
      <c r="ACF344" s="100"/>
      <c r="ACG344" s="100"/>
      <c r="ACH344" s="100"/>
      <c r="ACI344" s="100"/>
      <c r="ACJ344" s="100"/>
      <c r="ACK344" s="100"/>
      <c r="ACL344" s="100"/>
      <c r="ACM344" s="100"/>
      <c r="ACN344" s="100"/>
      <c r="ACO344" s="100"/>
      <c r="ACP344" s="100"/>
      <c r="ACQ344" s="100"/>
      <c r="ACR344" s="100"/>
      <c r="ACS344" s="100"/>
      <c r="ACT344" s="100"/>
      <c r="ACU344" s="100"/>
      <c r="ACV344" s="100"/>
      <c r="ACW344" s="100"/>
      <c r="ACX344" s="100"/>
      <c r="ACY344" s="100"/>
      <c r="ACZ344" s="100"/>
      <c r="ADA344" s="100"/>
    </row>
    <row r="345" spans="1:786" s="76" customFormat="1" ht="24" x14ac:dyDescent="0.3">
      <c r="A345" s="40">
        <v>3</v>
      </c>
      <c r="B345" s="21" t="s">
        <v>969</v>
      </c>
      <c r="C345" s="22" t="s">
        <v>52</v>
      </c>
      <c r="D345" s="23"/>
      <c r="E345" s="23"/>
      <c r="F345" s="23"/>
      <c r="G345" s="74"/>
      <c r="H345" s="23">
        <v>1</v>
      </c>
      <c r="I345" s="23" t="s">
        <v>41</v>
      </c>
      <c r="J345" s="23" t="s">
        <v>133</v>
      </c>
      <c r="K345" s="25">
        <v>1966</v>
      </c>
      <c r="L345" s="26">
        <v>24190</v>
      </c>
      <c r="M345" s="27"/>
      <c r="N345" s="28"/>
      <c r="O345" s="28"/>
      <c r="P345" s="29" t="s">
        <v>593</v>
      </c>
      <c r="Q345" s="30" t="s">
        <v>970</v>
      </c>
      <c r="R345" s="31" t="s">
        <v>424</v>
      </c>
      <c r="S345" s="32" t="str">
        <f t="shared" si="80"/>
        <v>Coal</v>
      </c>
      <c r="T345" s="33"/>
      <c r="U345" s="33"/>
      <c r="V345" s="33"/>
      <c r="W345" s="33"/>
      <c r="X345" s="33"/>
      <c r="Y345" s="33"/>
      <c r="Z345" s="33"/>
      <c r="AA345" s="1"/>
      <c r="AB345" s="34">
        <f t="shared" si="73"/>
        <v>0</v>
      </c>
      <c r="AC345" s="34">
        <f t="shared" si="74"/>
        <v>0</v>
      </c>
      <c r="AD345" s="34">
        <f t="shared" si="75"/>
        <v>0</v>
      </c>
      <c r="AE345" s="34">
        <f t="shared" si="76"/>
        <v>0</v>
      </c>
      <c r="AF345" s="35"/>
      <c r="AG345" s="35">
        <f t="shared" si="77"/>
        <v>0</v>
      </c>
      <c r="AH345" s="35">
        <f t="shared" si="78"/>
        <v>0</v>
      </c>
      <c r="AI345" s="35">
        <f t="shared" si="79"/>
        <v>0</v>
      </c>
      <c r="AK345" s="1"/>
      <c r="AL345" s="1"/>
      <c r="AM345" s="1"/>
      <c r="AN345" s="1"/>
      <c r="AO345" s="1"/>
      <c r="AP345" s="1"/>
      <c r="AQ345" s="1"/>
      <c r="AR345" s="1"/>
      <c r="AS345" s="1"/>
      <c r="AT345" s="1"/>
      <c r="AU345" s="1"/>
      <c r="AV345" s="1"/>
      <c r="AW345" s="1"/>
      <c r="AX345" s="1"/>
      <c r="AY345" s="1"/>
      <c r="AZ345" s="1"/>
      <c r="BA345" s="1"/>
      <c r="BB345" s="1"/>
      <c r="BC345" s="1"/>
      <c r="BD345" s="1"/>
      <c r="BE345" s="1"/>
      <c r="BF345" s="1"/>
      <c r="BG345" s="1"/>
      <c r="BH345" s="1"/>
      <c r="BI345" s="1"/>
      <c r="BJ345" s="1"/>
      <c r="BK345" s="1"/>
      <c r="BL345" s="1"/>
      <c r="BM345" s="1"/>
      <c r="BN345" s="1"/>
      <c r="BO345" s="1"/>
      <c r="BP345" s="1"/>
      <c r="BQ345" s="1"/>
      <c r="BR345" s="1"/>
      <c r="BS345" s="1"/>
      <c r="BT345" s="1"/>
      <c r="BU345" s="1"/>
      <c r="BV345" s="1"/>
      <c r="BW345" s="1"/>
      <c r="BX345" s="1"/>
      <c r="BY345" s="1"/>
      <c r="BZ345" s="1"/>
      <c r="CA345" s="1"/>
      <c r="CB345" s="1"/>
      <c r="CC345" s="1"/>
      <c r="CD345" s="1"/>
      <c r="CE345" s="1"/>
      <c r="CF345" s="1"/>
      <c r="CG345" s="1"/>
      <c r="CH345" s="1"/>
      <c r="CI345" s="1"/>
      <c r="CJ345" s="1"/>
      <c r="CK345" s="1"/>
      <c r="CL345" s="1"/>
      <c r="CM345" s="1"/>
      <c r="CN345" s="1"/>
      <c r="CO345" s="1"/>
      <c r="CP345" s="1"/>
      <c r="CQ345" s="1"/>
      <c r="CR345" s="1"/>
      <c r="CS345" s="1"/>
      <c r="CT345" s="1"/>
      <c r="CU345" s="1"/>
      <c r="CV345" s="1"/>
      <c r="CW345" s="1"/>
      <c r="CX345" s="1"/>
      <c r="CY345" s="1"/>
      <c r="CZ345" s="1"/>
      <c r="DA345" s="1"/>
      <c r="DB345" s="1"/>
      <c r="DC345" s="1"/>
      <c r="DD345" s="1"/>
      <c r="DE345" s="1"/>
      <c r="DF345" s="1"/>
      <c r="DG345" s="1"/>
      <c r="DH345" s="1"/>
      <c r="DI345" s="1"/>
      <c r="DJ345" s="1"/>
      <c r="DK345" s="1"/>
      <c r="DL345" s="1"/>
      <c r="DM345" s="1"/>
      <c r="DN345" s="1"/>
      <c r="DO345" s="1"/>
      <c r="DP345" s="1"/>
      <c r="DQ345" s="1"/>
      <c r="DR345" s="1"/>
      <c r="DS345" s="1"/>
      <c r="DT345" s="1"/>
      <c r="DU345" s="1"/>
      <c r="DV345" s="1"/>
      <c r="DW345" s="1"/>
      <c r="DX345" s="1"/>
      <c r="DY345" s="1"/>
      <c r="DZ345" s="1"/>
      <c r="EA345" s="1"/>
      <c r="EB345" s="1"/>
      <c r="EC345" s="1"/>
      <c r="ED345" s="1"/>
      <c r="EE345" s="1"/>
      <c r="EF345" s="1"/>
      <c r="EG345" s="1"/>
      <c r="EH345" s="1"/>
      <c r="EI345" s="1"/>
      <c r="EJ345" s="1"/>
      <c r="EK345" s="1"/>
      <c r="EL345" s="1"/>
      <c r="EM345" s="1"/>
      <c r="EN345" s="1"/>
      <c r="EO345" s="1"/>
      <c r="EP345" s="1"/>
      <c r="EQ345" s="1"/>
      <c r="ER345" s="1"/>
      <c r="ES345" s="1"/>
      <c r="ET345" s="1"/>
      <c r="EU345" s="1"/>
      <c r="EV345" s="1"/>
      <c r="EW345" s="1"/>
      <c r="EX345" s="1"/>
      <c r="EY345" s="1"/>
      <c r="EZ345" s="1"/>
      <c r="FA345" s="1"/>
      <c r="FB345" s="1"/>
      <c r="FC345" s="1"/>
      <c r="FD345" s="1"/>
      <c r="FE345" s="1"/>
      <c r="FF345" s="1"/>
      <c r="FG345" s="1"/>
      <c r="FH345" s="1"/>
      <c r="FI345" s="1"/>
      <c r="FJ345" s="1"/>
      <c r="FK345" s="1"/>
      <c r="FL345" s="1"/>
      <c r="FM345" s="1"/>
      <c r="FN345" s="1"/>
      <c r="FO345" s="1"/>
      <c r="FP345" s="1"/>
      <c r="FQ345" s="1"/>
      <c r="FR345" s="1"/>
      <c r="FS345" s="1"/>
      <c r="FT345" s="1"/>
      <c r="FU345" s="1"/>
      <c r="FV345" s="1"/>
      <c r="FW345" s="1"/>
      <c r="FX345" s="1"/>
      <c r="FY345" s="1"/>
      <c r="FZ345" s="1"/>
      <c r="GA345" s="1"/>
      <c r="GB345" s="1"/>
      <c r="GC345" s="1"/>
      <c r="GD345" s="1"/>
      <c r="GE345" s="1"/>
      <c r="GF345" s="1"/>
      <c r="GG345" s="1"/>
      <c r="GH345" s="1"/>
      <c r="GI345" s="1"/>
      <c r="GJ345" s="1"/>
      <c r="GK345" s="1"/>
      <c r="GL345" s="1"/>
      <c r="GM345" s="1"/>
      <c r="GN345" s="1"/>
      <c r="GO345" s="1"/>
      <c r="GP345" s="1"/>
      <c r="GQ345" s="1"/>
      <c r="GR345" s="1"/>
      <c r="GS345" s="1"/>
      <c r="GT345" s="1"/>
      <c r="GU345" s="1"/>
      <c r="GV345" s="1"/>
      <c r="GW345" s="1"/>
      <c r="GX345" s="1"/>
      <c r="GY345" s="1"/>
      <c r="GZ345" s="1"/>
      <c r="HA345" s="1"/>
      <c r="HB345" s="1"/>
      <c r="HC345" s="1"/>
      <c r="HD345" s="1"/>
      <c r="HE345" s="1"/>
      <c r="HF345" s="1"/>
      <c r="HG345" s="1"/>
      <c r="HH345" s="1"/>
      <c r="HI345" s="1"/>
      <c r="HJ345" s="1"/>
      <c r="HK345" s="1"/>
      <c r="HL345" s="1"/>
      <c r="HM345" s="1"/>
      <c r="HN345" s="1"/>
      <c r="HO345" s="1"/>
      <c r="HP345" s="1"/>
      <c r="HQ345" s="1"/>
      <c r="HR345" s="1"/>
      <c r="HS345" s="1"/>
      <c r="HT345" s="1"/>
      <c r="HU345" s="1"/>
      <c r="HV345" s="1"/>
      <c r="HW345" s="1"/>
      <c r="HX345" s="1"/>
      <c r="HY345" s="1"/>
      <c r="HZ345" s="1"/>
      <c r="IA345" s="1"/>
      <c r="IB345" s="1"/>
      <c r="IC345" s="1"/>
      <c r="ID345" s="1"/>
      <c r="IE345" s="1"/>
      <c r="IF345" s="1"/>
      <c r="IG345" s="1"/>
      <c r="IH345" s="1"/>
      <c r="II345" s="1"/>
      <c r="IJ345" s="1"/>
      <c r="IK345" s="1"/>
      <c r="IL345" s="1"/>
      <c r="IM345" s="1"/>
      <c r="IN345" s="1"/>
      <c r="IO345" s="1"/>
      <c r="IP345" s="1"/>
      <c r="IQ345" s="1"/>
      <c r="IR345" s="1"/>
      <c r="IS345" s="1"/>
      <c r="IT345" s="1"/>
      <c r="IU345" s="1"/>
      <c r="IV345" s="1"/>
      <c r="IW345" s="1"/>
      <c r="IX345" s="1"/>
      <c r="IY345" s="1"/>
      <c r="IZ345" s="1"/>
      <c r="JA345" s="1"/>
      <c r="JB345" s="1"/>
      <c r="JC345" s="1"/>
      <c r="JD345" s="1"/>
      <c r="JE345" s="1"/>
      <c r="JF345" s="1"/>
      <c r="JG345" s="1"/>
      <c r="JH345" s="1"/>
      <c r="JI345" s="1"/>
      <c r="JJ345" s="1"/>
      <c r="JK345" s="1"/>
      <c r="JL345" s="1"/>
      <c r="JM345" s="1"/>
      <c r="JN345" s="1"/>
      <c r="JO345" s="1"/>
      <c r="JP345" s="1"/>
      <c r="JQ345" s="1"/>
      <c r="JR345" s="1"/>
      <c r="JS345" s="1"/>
      <c r="JT345" s="1"/>
      <c r="JU345" s="1"/>
      <c r="JV345" s="1"/>
      <c r="JW345" s="1"/>
      <c r="JX345" s="1"/>
      <c r="JY345" s="1"/>
      <c r="JZ345" s="1"/>
      <c r="KA345" s="1"/>
      <c r="KB345" s="1"/>
      <c r="KC345" s="1"/>
      <c r="KD345" s="1"/>
      <c r="KE345" s="1"/>
      <c r="KF345" s="1"/>
      <c r="KG345" s="1"/>
      <c r="KH345" s="1"/>
      <c r="KI345" s="1"/>
      <c r="KJ345" s="1"/>
      <c r="KK345" s="1"/>
      <c r="KL345" s="1"/>
      <c r="KM345" s="1"/>
      <c r="KN345" s="1"/>
      <c r="KO345" s="1"/>
      <c r="KP345" s="1"/>
      <c r="KQ345" s="1"/>
      <c r="KR345" s="1"/>
      <c r="KS345" s="1"/>
      <c r="KT345" s="1"/>
      <c r="KU345" s="1"/>
      <c r="KV345" s="1"/>
      <c r="KW345" s="1"/>
      <c r="KX345" s="1"/>
      <c r="KY345" s="1"/>
      <c r="KZ345" s="1"/>
      <c r="LA345" s="1"/>
      <c r="LB345" s="1"/>
      <c r="LC345" s="1"/>
      <c r="LD345" s="1"/>
      <c r="LE345" s="1"/>
      <c r="LF345" s="1"/>
      <c r="LG345" s="1"/>
      <c r="LH345" s="1"/>
      <c r="LI345" s="1"/>
      <c r="LJ345" s="1"/>
      <c r="LK345" s="1"/>
      <c r="LL345" s="1"/>
      <c r="LM345" s="1"/>
      <c r="LN345" s="1"/>
      <c r="LO345" s="1"/>
      <c r="LP345" s="1"/>
      <c r="LQ345" s="1"/>
      <c r="LR345" s="1"/>
      <c r="LS345" s="1"/>
      <c r="LT345" s="1"/>
      <c r="LU345" s="1"/>
      <c r="LV345" s="1"/>
      <c r="LW345" s="1"/>
      <c r="LX345" s="1"/>
      <c r="LY345" s="1"/>
      <c r="LZ345" s="1"/>
      <c r="MA345" s="1"/>
      <c r="MB345" s="1"/>
      <c r="MC345" s="1"/>
      <c r="MD345" s="1"/>
      <c r="ME345" s="1"/>
      <c r="MF345" s="1"/>
      <c r="MG345" s="1"/>
      <c r="MH345" s="1"/>
      <c r="MI345" s="1"/>
      <c r="MJ345" s="1"/>
      <c r="MK345" s="1"/>
      <c r="ML345" s="1"/>
      <c r="MM345" s="1"/>
      <c r="MN345" s="1"/>
      <c r="MO345" s="1"/>
      <c r="MP345" s="1"/>
      <c r="MQ345" s="1"/>
      <c r="MR345" s="1"/>
      <c r="MS345" s="1"/>
      <c r="MT345" s="1"/>
      <c r="MU345" s="1"/>
      <c r="MV345" s="1"/>
      <c r="MW345" s="1"/>
      <c r="MX345" s="1"/>
      <c r="MY345" s="1"/>
      <c r="MZ345" s="1"/>
      <c r="NA345" s="1"/>
      <c r="NB345" s="1"/>
      <c r="NC345" s="1"/>
      <c r="ND345" s="1"/>
      <c r="NE345" s="1"/>
      <c r="NF345" s="1"/>
      <c r="NG345" s="1"/>
      <c r="NH345" s="1"/>
      <c r="NI345" s="1"/>
      <c r="NJ345" s="1"/>
      <c r="NK345" s="1"/>
      <c r="NL345" s="1"/>
      <c r="NM345" s="1"/>
      <c r="NN345" s="1"/>
      <c r="NO345" s="1"/>
      <c r="NP345" s="1"/>
      <c r="NQ345" s="1"/>
      <c r="NR345" s="1"/>
      <c r="NS345" s="1"/>
      <c r="NT345" s="1"/>
      <c r="NU345" s="1"/>
      <c r="NV345" s="1"/>
      <c r="NW345" s="1"/>
      <c r="NX345" s="1"/>
      <c r="NY345" s="1"/>
      <c r="NZ345" s="1"/>
      <c r="OA345" s="1"/>
      <c r="OB345" s="1"/>
      <c r="OC345" s="1"/>
      <c r="OD345" s="1"/>
      <c r="OE345" s="1"/>
      <c r="OF345" s="1"/>
      <c r="OG345" s="1"/>
      <c r="OH345" s="1"/>
      <c r="OI345" s="1"/>
      <c r="OJ345" s="1"/>
      <c r="OK345" s="1"/>
      <c r="OL345" s="1"/>
      <c r="OM345" s="1"/>
      <c r="ON345" s="1"/>
      <c r="OO345" s="1"/>
      <c r="OP345" s="1"/>
      <c r="OQ345" s="1"/>
      <c r="OR345" s="1"/>
      <c r="OS345" s="1"/>
      <c r="OT345" s="1"/>
      <c r="OU345" s="1"/>
      <c r="OV345" s="1"/>
      <c r="OW345" s="1"/>
      <c r="OX345" s="1"/>
      <c r="OY345" s="1"/>
      <c r="OZ345" s="1"/>
      <c r="PA345" s="1"/>
      <c r="PB345" s="1"/>
      <c r="PC345" s="1"/>
      <c r="PD345" s="1"/>
      <c r="PE345" s="1"/>
      <c r="PF345" s="1"/>
      <c r="PG345" s="1"/>
      <c r="PH345" s="1"/>
      <c r="PI345" s="1"/>
      <c r="PJ345" s="1"/>
      <c r="PK345" s="1"/>
      <c r="PL345" s="1"/>
      <c r="PM345" s="1"/>
      <c r="PN345" s="1"/>
      <c r="PO345" s="1"/>
      <c r="PP345" s="1"/>
      <c r="PQ345" s="1"/>
      <c r="PR345" s="1"/>
      <c r="PS345" s="1"/>
      <c r="PT345" s="1"/>
      <c r="PU345" s="1"/>
      <c r="PV345" s="1"/>
      <c r="PW345" s="1"/>
      <c r="PX345" s="1"/>
      <c r="PY345" s="1"/>
      <c r="PZ345" s="1"/>
      <c r="QA345" s="1"/>
      <c r="QB345" s="1"/>
      <c r="QC345" s="1"/>
      <c r="QD345" s="1"/>
      <c r="QE345" s="1"/>
      <c r="QF345" s="1"/>
      <c r="QG345" s="1"/>
      <c r="QH345" s="1"/>
      <c r="QI345" s="1"/>
      <c r="QJ345" s="1"/>
      <c r="QK345" s="1"/>
      <c r="QL345" s="1"/>
      <c r="QM345" s="1"/>
      <c r="QN345" s="1"/>
      <c r="QO345" s="1"/>
      <c r="QP345" s="1"/>
      <c r="QQ345" s="1"/>
      <c r="QR345" s="1"/>
      <c r="QS345" s="1"/>
      <c r="QT345" s="1"/>
      <c r="QU345" s="1"/>
      <c r="QV345" s="1"/>
      <c r="QW345" s="1"/>
      <c r="QX345" s="1"/>
      <c r="QY345" s="1"/>
      <c r="QZ345" s="1"/>
      <c r="RA345" s="1"/>
      <c r="RB345" s="1"/>
      <c r="RC345" s="1"/>
      <c r="RD345" s="1"/>
      <c r="RE345" s="1"/>
      <c r="RF345" s="1"/>
      <c r="RG345" s="1"/>
      <c r="RH345" s="1"/>
      <c r="RI345" s="1"/>
      <c r="RJ345" s="1"/>
      <c r="RK345" s="1"/>
      <c r="RL345" s="1"/>
      <c r="RM345" s="1"/>
      <c r="RN345" s="1"/>
      <c r="RO345" s="1"/>
      <c r="RP345" s="1"/>
      <c r="RQ345" s="1"/>
      <c r="RR345" s="1"/>
      <c r="RS345" s="1"/>
      <c r="RT345" s="1"/>
      <c r="RU345" s="1"/>
      <c r="RV345" s="1"/>
      <c r="RW345" s="1"/>
      <c r="RX345" s="1"/>
      <c r="RY345" s="1"/>
      <c r="RZ345" s="1"/>
      <c r="SA345" s="1"/>
      <c r="SB345" s="1"/>
      <c r="SC345" s="1"/>
      <c r="SD345" s="1"/>
      <c r="SE345" s="1"/>
      <c r="SF345" s="1"/>
      <c r="SG345" s="1"/>
      <c r="SH345" s="1"/>
      <c r="SI345" s="1"/>
      <c r="SJ345" s="1"/>
      <c r="SK345" s="1"/>
      <c r="SL345" s="1"/>
      <c r="SM345" s="1"/>
      <c r="SN345" s="1"/>
      <c r="SO345" s="1"/>
      <c r="SP345" s="1"/>
      <c r="SQ345" s="1"/>
      <c r="SR345" s="1"/>
      <c r="SS345" s="1"/>
      <c r="ST345" s="1"/>
      <c r="SU345" s="1"/>
      <c r="SV345" s="1"/>
      <c r="SW345" s="1"/>
      <c r="SX345" s="1"/>
      <c r="SY345" s="1"/>
      <c r="SZ345" s="1"/>
      <c r="TA345" s="1"/>
      <c r="TB345" s="1"/>
      <c r="TC345" s="1"/>
      <c r="TD345" s="1"/>
      <c r="TE345" s="1"/>
      <c r="TF345" s="1"/>
      <c r="TG345" s="1"/>
      <c r="TH345" s="1"/>
      <c r="TI345" s="1"/>
      <c r="TJ345" s="1"/>
      <c r="TK345" s="1"/>
      <c r="TL345" s="1"/>
      <c r="TM345" s="1"/>
      <c r="TN345" s="1"/>
      <c r="TO345" s="1"/>
      <c r="TP345" s="1"/>
      <c r="TQ345" s="1"/>
      <c r="TR345" s="1"/>
      <c r="TS345" s="1"/>
      <c r="TT345" s="1"/>
      <c r="TU345" s="1"/>
      <c r="TV345" s="1"/>
      <c r="TW345" s="1"/>
      <c r="TX345" s="1"/>
      <c r="TY345" s="1"/>
      <c r="TZ345" s="1"/>
      <c r="UA345" s="1"/>
      <c r="UB345" s="1"/>
      <c r="UC345" s="1"/>
      <c r="UD345" s="1"/>
      <c r="UE345" s="1"/>
      <c r="UF345" s="1"/>
      <c r="UG345" s="1"/>
      <c r="UH345" s="1"/>
      <c r="UI345" s="1"/>
      <c r="UJ345" s="1"/>
      <c r="UK345" s="1"/>
      <c r="UL345" s="1"/>
      <c r="UM345" s="1"/>
      <c r="UN345" s="1"/>
      <c r="UO345" s="1"/>
      <c r="UP345" s="1"/>
      <c r="UQ345" s="1"/>
      <c r="UR345" s="1"/>
      <c r="US345" s="1"/>
      <c r="UT345" s="1"/>
      <c r="UU345" s="1"/>
      <c r="UV345" s="1"/>
      <c r="UW345" s="1"/>
      <c r="UX345" s="1"/>
      <c r="UY345" s="1"/>
      <c r="UZ345" s="1"/>
      <c r="VA345" s="1"/>
      <c r="VB345" s="1"/>
      <c r="VC345" s="1"/>
      <c r="VD345" s="1"/>
      <c r="VE345" s="1"/>
      <c r="VF345" s="1"/>
      <c r="VG345" s="1"/>
      <c r="VH345" s="1"/>
      <c r="VI345" s="1"/>
      <c r="VJ345" s="1"/>
      <c r="VK345" s="1"/>
      <c r="VL345" s="1"/>
      <c r="VM345" s="1"/>
      <c r="VN345" s="1"/>
      <c r="VO345" s="1"/>
      <c r="VP345" s="1"/>
      <c r="VQ345" s="1"/>
      <c r="VR345" s="1"/>
      <c r="VS345" s="1"/>
      <c r="VT345" s="1"/>
      <c r="VU345" s="1"/>
      <c r="VV345" s="1"/>
      <c r="VW345" s="1"/>
      <c r="VX345" s="1"/>
      <c r="VY345" s="1"/>
      <c r="VZ345" s="1"/>
      <c r="WA345" s="1"/>
      <c r="WB345" s="1"/>
      <c r="WC345" s="1"/>
      <c r="WD345" s="1"/>
      <c r="WE345" s="1"/>
      <c r="WF345" s="1"/>
      <c r="WG345" s="1"/>
      <c r="WH345" s="1"/>
      <c r="WI345" s="1"/>
      <c r="WJ345" s="1"/>
      <c r="WK345" s="1"/>
      <c r="WL345" s="1"/>
      <c r="WM345" s="1"/>
      <c r="WN345" s="1"/>
      <c r="WO345" s="1"/>
      <c r="WP345" s="1"/>
      <c r="WQ345" s="1"/>
      <c r="WR345" s="1"/>
      <c r="WS345" s="1"/>
      <c r="WT345" s="1"/>
      <c r="WU345" s="1"/>
      <c r="WV345" s="1"/>
      <c r="WW345" s="1"/>
      <c r="WX345" s="1"/>
      <c r="WY345" s="1"/>
      <c r="WZ345" s="1"/>
      <c r="XA345" s="1"/>
      <c r="XB345" s="1"/>
      <c r="XC345" s="1"/>
      <c r="XD345" s="1"/>
      <c r="XE345" s="1"/>
      <c r="XF345" s="1"/>
      <c r="XG345" s="1"/>
      <c r="XH345" s="1"/>
      <c r="XI345" s="1"/>
      <c r="XJ345" s="1"/>
      <c r="XK345" s="1"/>
      <c r="XL345" s="1"/>
      <c r="XM345" s="1"/>
      <c r="XN345" s="1"/>
      <c r="XO345" s="1"/>
      <c r="XP345" s="1"/>
      <c r="XQ345" s="1"/>
      <c r="XR345" s="1"/>
      <c r="XS345" s="1"/>
      <c r="XT345" s="1"/>
      <c r="XU345" s="1"/>
      <c r="XV345" s="1"/>
      <c r="XW345" s="1"/>
      <c r="XX345" s="1"/>
      <c r="XY345" s="1"/>
      <c r="XZ345" s="1"/>
      <c r="YA345" s="1"/>
      <c r="YB345" s="1"/>
      <c r="YC345" s="1"/>
      <c r="YD345" s="1"/>
      <c r="YE345" s="1"/>
      <c r="YF345" s="1"/>
      <c r="YG345" s="1"/>
      <c r="YH345" s="1"/>
      <c r="YI345" s="1"/>
      <c r="YJ345" s="1"/>
      <c r="YK345" s="1"/>
      <c r="YL345" s="1"/>
      <c r="YM345" s="1"/>
      <c r="YN345" s="1"/>
      <c r="YO345" s="1"/>
      <c r="YP345" s="1"/>
      <c r="YQ345" s="1"/>
      <c r="YR345" s="1"/>
      <c r="YS345" s="1"/>
      <c r="YT345" s="1"/>
      <c r="YU345" s="1"/>
      <c r="YV345" s="1"/>
      <c r="YW345" s="1"/>
      <c r="YX345" s="1"/>
      <c r="YY345" s="1"/>
      <c r="YZ345" s="1"/>
      <c r="ZA345" s="1"/>
      <c r="ZB345" s="1"/>
      <c r="ZC345" s="1"/>
      <c r="ZD345" s="1"/>
      <c r="ZE345" s="1"/>
      <c r="ZF345" s="1"/>
      <c r="ZG345" s="1"/>
      <c r="ZH345" s="1"/>
      <c r="ZI345" s="1"/>
      <c r="ZJ345" s="1"/>
      <c r="ZK345" s="1"/>
      <c r="ZL345" s="1"/>
      <c r="ZM345" s="1"/>
      <c r="ZN345" s="1"/>
      <c r="ZO345" s="1"/>
      <c r="ZP345" s="1"/>
      <c r="ZQ345" s="1"/>
      <c r="ZR345" s="1"/>
      <c r="ZS345" s="1"/>
      <c r="ZT345" s="1"/>
      <c r="ZU345" s="1"/>
      <c r="ZV345" s="1"/>
      <c r="ZW345" s="1"/>
      <c r="ZX345" s="1"/>
      <c r="ZY345" s="1"/>
      <c r="ZZ345" s="1"/>
      <c r="AAA345" s="1"/>
      <c r="AAB345" s="1"/>
      <c r="AAC345" s="1"/>
      <c r="AAD345" s="1"/>
      <c r="AAE345" s="1"/>
      <c r="AAF345" s="1"/>
      <c r="AAG345" s="1"/>
      <c r="AAH345" s="1"/>
      <c r="AAI345" s="1"/>
      <c r="AAJ345" s="1"/>
      <c r="AAK345" s="1"/>
      <c r="AAL345" s="1"/>
      <c r="AAM345" s="1"/>
      <c r="AAN345" s="1"/>
      <c r="AAO345" s="1"/>
      <c r="AAP345" s="1"/>
      <c r="AAQ345" s="1"/>
      <c r="AAR345" s="1"/>
      <c r="AAS345" s="1"/>
      <c r="AAT345" s="1"/>
      <c r="AAU345" s="1"/>
      <c r="AAV345" s="1"/>
      <c r="AAW345" s="1"/>
      <c r="AAX345" s="1"/>
      <c r="AAY345" s="1"/>
      <c r="AAZ345" s="1"/>
      <c r="ABA345" s="1"/>
      <c r="ABB345" s="1"/>
      <c r="ABC345" s="1"/>
      <c r="ABD345" s="1"/>
      <c r="ABE345" s="1"/>
      <c r="ABF345" s="1"/>
      <c r="ABG345" s="1"/>
      <c r="ABH345" s="1"/>
      <c r="ABI345" s="1"/>
      <c r="ABJ345" s="1"/>
      <c r="ABK345" s="1"/>
      <c r="ABL345" s="1"/>
      <c r="ABM345" s="1"/>
      <c r="ABN345" s="1"/>
      <c r="ABO345" s="1"/>
      <c r="ABP345" s="1"/>
      <c r="ABQ345" s="1"/>
      <c r="ABR345" s="1"/>
      <c r="ABS345" s="1"/>
      <c r="ABT345" s="1"/>
      <c r="ABU345" s="1"/>
      <c r="ABV345" s="1"/>
      <c r="ABW345" s="1"/>
      <c r="ABX345" s="1"/>
      <c r="ABY345" s="1"/>
      <c r="ABZ345" s="1"/>
      <c r="ACA345" s="1"/>
      <c r="ACB345" s="1"/>
      <c r="ACC345" s="1"/>
      <c r="ACD345" s="1"/>
      <c r="ACE345" s="1"/>
      <c r="ACF345" s="1"/>
      <c r="ACG345" s="1"/>
      <c r="ACH345" s="1"/>
      <c r="ACI345" s="1"/>
      <c r="ACJ345" s="1"/>
      <c r="ACK345" s="1"/>
      <c r="ACL345" s="1"/>
      <c r="ACM345" s="1"/>
      <c r="ACN345" s="1"/>
      <c r="ACO345" s="1"/>
      <c r="ACP345" s="1"/>
      <c r="ACQ345" s="1"/>
      <c r="ACR345" s="1"/>
      <c r="ACS345" s="1"/>
      <c r="ACT345" s="1"/>
      <c r="ACU345" s="1"/>
      <c r="ACV345" s="1"/>
      <c r="ACW345" s="1"/>
      <c r="ACX345" s="1"/>
      <c r="ACY345" s="1"/>
      <c r="ACZ345" s="1"/>
      <c r="ADA345" s="1"/>
    </row>
    <row r="346" spans="1:786" s="89" customFormat="1" ht="36" x14ac:dyDescent="0.3">
      <c r="A346" s="42">
        <v>2</v>
      </c>
      <c r="B346" s="21" t="s">
        <v>971</v>
      </c>
      <c r="C346" s="22" t="s">
        <v>763</v>
      </c>
      <c r="D346" s="23" t="s">
        <v>204</v>
      </c>
      <c r="E346" s="23" t="s">
        <v>222</v>
      </c>
      <c r="F346" s="23">
        <v>16</v>
      </c>
      <c r="G346" s="74">
        <v>6360000</v>
      </c>
      <c r="H346" s="23">
        <v>1</v>
      </c>
      <c r="I346" s="23" t="s">
        <v>41</v>
      </c>
      <c r="J346" s="23" t="s">
        <v>86</v>
      </c>
      <c r="K346" s="25">
        <v>1966</v>
      </c>
      <c r="L346" s="86">
        <v>1966</v>
      </c>
      <c r="M346" s="27">
        <v>130000</v>
      </c>
      <c r="N346" s="28">
        <v>0.3</v>
      </c>
      <c r="O346" s="28"/>
      <c r="P346" s="29" t="s">
        <v>972</v>
      </c>
      <c r="Q346" s="30" t="s">
        <v>973</v>
      </c>
      <c r="R346" s="31" t="s">
        <v>424</v>
      </c>
      <c r="S346" s="32" t="str">
        <f t="shared" si="80"/>
        <v>Gypsum</v>
      </c>
      <c r="T346" s="33"/>
      <c r="U346" s="33"/>
      <c r="V346" s="33"/>
      <c r="W346" s="33"/>
      <c r="X346" s="33"/>
      <c r="Y346" s="33"/>
      <c r="Z346" s="33"/>
      <c r="AA346" s="1"/>
      <c r="AB346" s="34">
        <f t="shared" si="73"/>
        <v>6.8541794413632853E-2</v>
      </c>
      <c r="AC346" s="34">
        <f t="shared" si="74"/>
        <v>7.6923076923076919E-3</v>
      </c>
      <c r="AD346" s="34">
        <f t="shared" si="75"/>
        <v>0</v>
      </c>
      <c r="AE346" s="34">
        <f t="shared" si="76"/>
        <v>7.6234102105940546E-2</v>
      </c>
      <c r="AF346" s="35"/>
      <c r="AG346" s="35">
        <f t="shared" si="77"/>
        <v>0</v>
      </c>
      <c r="AH346" s="35">
        <f t="shared" si="78"/>
        <v>7.6234102105940546E-2</v>
      </c>
      <c r="AI346" s="35">
        <f t="shared" si="79"/>
        <v>0</v>
      </c>
      <c r="AK346" s="1"/>
      <c r="AL346" s="1"/>
      <c r="AM346" s="1"/>
      <c r="AN346" s="1"/>
      <c r="AO346" s="1"/>
      <c r="AP346" s="1"/>
      <c r="AQ346" s="1"/>
      <c r="AR346" s="1"/>
      <c r="AS346" s="1"/>
      <c r="AT346" s="1"/>
      <c r="AU346" s="1"/>
      <c r="AV346" s="1"/>
      <c r="AW346" s="1"/>
      <c r="AX346" s="1"/>
      <c r="AY346" s="1"/>
      <c r="AZ346" s="1"/>
      <c r="BA346" s="1"/>
      <c r="BB346" s="1"/>
      <c r="BC346" s="1"/>
      <c r="BD346" s="1"/>
      <c r="BE346" s="1"/>
      <c r="BF346" s="1"/>
      <c r="BG346" s="1"/>
      <c r="BH346" s="1"/>
      <c r="BI346" s="1"/>
      <c r="BJ346" s="1"/>
      <c r="BK346" s="1"/>
      <c r="BL346" s="1"/>
      <c r="BM346" s="1"/>
      <c r="BN346" s="1"/>
      <c r="BO346" s="1"/>
      <c r="BP346" s="1"/>
      <c r="BQ346" s="1"/>
      <c r="BR346" s="1"/>
      <c r="BS346" s="1"/>
      <c r="BT346" s="1"/>
      <c r="BU346" s="1"/>
      <c r="BV346" s="1"/>
      <c r="BW346" s="1"/>
      <c r="BX346" s="1"/>
      <c r="BY346" s="1"/>
      <c r="BZ346" s="1"/>
      <c r="CA346" s="1"/>
      <c r="CB346" s="1"/>
      <c r="CC346" s="1"/>
      <c r="CD346" s="1"/>
      <c r="CE346" s="1"/>
      <c r="CF346" s="1"/>
      <c r="CG346" s="1"/>
      <c r="CH346" s="1"/>
      <c r="CI346" s="1"/>
      <c r="CJ346" s="1"/>
      <c r="CK346" s="1"/>
      <c r="CL346" s="1"/>
      <c r="CM346" s="1"/>
      <c r="CN346" s="1"/>
      <c r="CO346" s="1"/>
      <c r="CP346" s="1"/>
      <c r="CQ346" s="1"/>
      <c r="CR346" s="1"/>
      <c r="CS346" s="1"/>
      <c r="CT346" s="1"/>
      <c r="CU346" s="1"/>
      <c r="CV346" s="1"/>
      <c r="CW346" s="1"/>
      <c r="CX346" s="1"/>
      <c r="CY346" s="1"/>
      <c r="CZ346" s="1"/>
      <c r="DA346" s="1"/>
      <c r="DB346" s="1"/>
      <c r="DC346" s="1"/>
      <c r="DD346" s="1"/>
      <c r="DE346" s="1"/>
      <c r="DF346" s="1"/>
      <c r="DG346" s="1"/>
      <c r="DH346" s="1"/>
      <c r="DI346" s="1"/>
      <c r="DJ346" s="1"/>
      <c r="DK346" s="1"/>
      <c r="DL346" s="1"/>
      <c r="DM346" s="1"/>
      <c r="DN346" s="1"/>
      <c r="DO346" s="1"/>
      <c r="DP346" s="1"/>
      <c r="DQ346" s="1"/>
      <c r="DR346" s="1"/>
      <c r="DS346" s="1"/>
      <c r="DT346" s="1"/>
      <c r="DU346" s="1"/>
      <c r="DV346" s="1"/>
      <c r="DW346" s="1"/>
      <c r="DX346" s="1"/>
      <c r="DY346" s="1"/>
      <c r="DZ346" s="1"/>
      <c r="EA346" s="1"/>
      <c r="EB346" s="1"/>
      <c r="EC346" s="1"/>
      <c r="ED346" s="1"/>
      <c r="EE346" s="1"/>
      <c r="EF346" s="1"/>
      <c r="EG346" s="1"/>
      <c r="EH346" s="1"/>
      <c r="EI346" s="1"/>
      <c r="EJ346" s="1"/>
      <c r="EK346" s="1"/>
      <c r="EL346" s="1"/>
      <c r="EM346" s="1"/>
      <c r="EN346" s="1"/>
      <c r="EO346" s="1"/>
      <c r="EP346" s="1"/>
      <c r="EQ346" s="1"/>
      <c r="ER346" s="1"/>
      <c r="ES346" s="1"/>
      <c r="ET346" s="1"/>
      <c r="EU346" s="1"/>
      <c r="EV346" s="1"/>
      <c r="EW346" s="1"/>
      <c r="EX346" s="1"/>
      <c r="EY346" s="1"/>
      <c r="EZ346" s="1"/>
      <c r="FA346" s="1"/>
      <c r="FB346" s="1"/>
      <c r="FC346" s="1"/>
      <c r="FD346" s="1"/>
      <c r="FE346" s="1"/>
      <c r="FF346" s="1"/>
      <c r="FG346" s="1"/>
      <c r="FH346" s="1"/>
      <c r="FI346" s="1"/>
      <c r="FJ346" s="1"/>
      <c r="FK346" s="1"/>
      <c r="FL346" s="1"/>
      <c r="FM346" s="1"/>
      <c r="FN346" s="1"/>
      <c r="FO346" s="1"/>
      <c r="FP346" s="1"/>
      <c r="FQ346" s="1"/>
      <c r="FR346" s="1"/>
      <c r="FS346" s="1"/>
      <c r="FT346" s="1"/>
      <c r="FU346" s="1"/>
      <c r="FV346" s="1"/>
      <c r="FW346" s="1"/>
      <c r="FX346" s="1"/>
      <c r="FY346" s="1"/>
      <c r="FZ346" s="1"/>
      <c r="GA346" s="1"/>
      <c r="GB346" s="1"/>
      <c r="GC346" s="1"/>
      <c r="GD346" s="1"/>
      <c r="GE346" s="1"/>
      <c r="GF346" s="1"/>
      <c r="GG346" s="1"/>
      <c r="GH346" s="1"/>
      <c r="GI346" s="1"/>
      <c r="GJ346" s="1"/>
      <c r="GK346" s="1"/>
      <c r="GL346" s="1"/>
      <c r="GM346" s="1"/>
      <c r="GN346" s="1"/>
      <c r="GO346" s="1"/>
      <c r="GP346" s="1"/>
      <c r="GQ346" s="1"/>
      <c r="GR346" s="1"/>
      <c r="GS346" s="1"/>
      <c r="GT346" s="1"/>
      <c r="GU346" s="1"/>
      <c r="GV346" s="1"/>
      <c r="GW346" s="1"/>
      <c r="GX346" s="1"/>
      <c r="GY346" s="1"/>
      <c r="GZ346" s="1"/>
      <c r="HA346" s="1"/>
      <c r="HB346" s="1"/>
      <c r="HC346" s="1"/>
      <c r="HD346" s="1"/>
      <c r="HE346" s="1"/>
      <c r="HF346" s="1"/>
      <c r="HG346" s="1"/>
      <c r="HH346" s="1"/>
      <c r="HI346" s="1"/>
      <c r="HJ346" s="1"/>
      <c r="HK346" s="1"/>
      <c r="HL346" s="1"/>
      <c r="HM346" s="1"/>
      <c r="HN346" s="1"/>
      <c r="HO346" s="1"/>
      <c r="HP346" s="1"/>
      <c r="HQ346" s="1"/>
      <c r="HR346" s="1"/>
      <c r="HS346" s="1"/>
      <c r="HT346" s="1"/>
      <c r="HU346" s="1"/>
      <c r="HV346" s="1"/>
      <c r="HW346" s="1"/>
      <c r="HX346" s="1"/>
      <c r="HY346" s="1"/>
      <c r="HZ346" s="1"/>
      <c r="IA346" s="1"/>
      <c r="IB346" s="1"/>
      <c r="IC346" s="1"/>
      <c r="ID346" s="1"/>
      <c r="IE346" s="1"/>
      <c r="IF346" s="1"/>
      <c r="IG346" s="1"/>
      <c r="IH346" s="1"/>
      <c r="II346" s="1"/>
      <c r="IJ346" s="1"/>
      <c r="IK346" s="1"/>
      <c r="IL346" s="1"/>
      <c r="IM346" s="1"/>
      <c r="IN346" s="1"/>
      <c r="IO346" s="1"/>
      <c r="IP346" s="1"/>
      <c r="IQ346" s="1"/>
      <c r="IR346" s="1"/>
      <c r="IS346" s="1"/>
      <c r="IT346" s="1"/>
      <c r="IU346" s="1"/>
      <c r="IV346" s="1"/>
      <c r="IW346" s="1"/>
      <c r="IX346" s="1"/>
      <c r="IY346" s="1"/>
      <c r="IZ346" s="1"/>
      <c r="JA346" s="1"/>
      <c r="JB346" s="1"/>
      <c r="JC346" s="1"/>
      <c r="JD346" s="1"/>
      <c r="JE346" s="1"/>
      <c r="JF346" s="1"/>
      <c r="JG346" s="1"/>
      <c r="JH346" s="1"/>
      <c r="JI346" s="1"/>
      <c r="JJ346" s="1"/>
      <c r="JK346" s="1"/>
      <c r="JL346" s="1"/>
      <c r="JM346" s="1"/>
      <c r="JN346" s="1"/>
      <c r="JO346" s="1"/>
      <c r="JP346" s="1"/>
      <c r="JQ346" s="1"/>
      <c r="JR346" s="1"/>
      <c r="JS346" s="1"/>
      <c r="JT346" s="1"/>
      <c r="JU346" s="1"/>
      <c r="JV346" s="1"/>
      <c r="JW346" s="1"/>
      <c r="JX346" s="1"/>
      <c r="JY346" s="1"/>
      <c r="JZ346" s="1"/>
      <c r="KA346" s="1"/>
      <c r="KB346" s="1"/>
      <c r="KC346" s="1"/>
      <c r="KD346" s="1"/>
      <c r="KE346" s="1"/>
      <c r="KF346" s="1"/>
      <c r="KG346" s="1"/>
      <c r="KH346" s="1"/>
      <c r="KI346" s="1"/>
      <c r="KJ346" s="1"/>
      <c r="KK346" s="1"/>
      <c r="KL346" s="1"/>
      <c r="KM346" s="1"/>
      <c r="KN346" s="1"/>
      <c r="KO346" s="1"/>
      <c r="KP346" s="1"/>
      <c r="KQ346" s="1"/>
      <c r="KR346" s="1"/>
      <c r="KS346" s="1"/>
      <c r="KT346" s="1"/>
      <c r="KU346" s="1"/>
      <c r="KV346" s="1"/>
      <c r="KW346" s="1"/>
      <c r="KX346" s="1"/>
      <c r="KY346" s="1"/>
      <c r="KZ346" s="1"/>
      <c r="LA346" s="1"/>
      <c r="LB346" s="1"/>
      <c r="LC346" s="1"/>
      <c r="LD346" s="1"/>
      <c r="LE346" s="1"/>
      <c r="LF346" s="1"/>
      <c r="LG346" s="1"/>
      <c r="LH346" s="1"/>
      <c r="LI346" s="1"/>
      <c r="LJ346" s="1"/>
      <c r="LK346" s="1"/>
      <c r="LL346" s="1"/>
      <c r="LM346" s="1"/>
      <c r="LN346" s="1"/>
      <c r="LO346" s="1"/>
      <c r="LP346" s="1"/>
      <c r="LQ346" s="1"/>
      <c r="LR346" s="1"/>
      <c r="LS346" s="1"/>
      <c r="LT346" s="1"/>
      <c r="LU346" s="1"/>
      <c r="LV346" s="1"/>
      <c r="LW346" s="1"/>
      <c r="LX346" s="1"/>
      <c r="LY346" s="1"/>
      <c r="LZ346" s="1"/>
      <c r="MA346" s="1"/>
      <c r="MB346" s="1"/>
      <c r="MC346" s="1"/>
      <c r="MD346" s="1"/>
      <c r="ME346" s="1"/>
      <c r="MF346" s="1"/>
      <c r="MG346" s="1"/>
      <c r="MH346" s="1"/>
      <c r="MI346" s="1"/>
      <c r="MJ346" s="1"/>
      <c r="MK346" s="1"/>
      <c r="ML346" s="1"/>
      <c r="MM346" s="1"/>
      <c r="MN346" s="1"/>
      <c r="MO346" s="1"/>
      <c r="MP346" s="1"/>
      <c r="MQ346" s="1"/>
      <c r="MR346" s="1"/>
      <c r="MS346" s="1"/>
      <c r="MT346" s="1"/>
      <c r="MU346" s="1"/>
      <c r="MV346" s="1"/>
      <c r="MW346" s="1"/>
      <c r="MX346" s="1"/>
      <c r="MY346" s="1"/>
      <c r="MZ346" s="1"/>
      <c r="NA346" s="1"/>
      <c r="NB346" s="1"/>
      <c r="NC346" s="1"/>
      <c r="ND346" s="1"/>
      <c r="NE346" s="1"/>
      <c r="NF346" s="1"/>
      <c r="NG346" s="1"/>
      <c r="NH346" s="1"/>
      <c r="NI346" s="1"/>
      <c r="NJ346" s="1"/>
      <c r="NK346" s="1"/>
      <c r="NL346" s="1"/>
      <c r="NM346" s="1"/>
      <c r="NN346" s="1"/>
      <c r="NO346" s="1"/>
      <c r="NP346" s="1"/>
      <c r="NQ346" s="1"/>
      <c r="NR346" s="1"/>
      <c r="NS346" s="1"/>
      <c r="NT346" s="1"/>
      <c r="NU346" s="1"/>
      <c r="NV346" s="1"/>
      <c r="NW346" s="1"/>
      <c r="NX346" s="1"/>
      <c r="NY346" s="1"/>
      <c r="NZ346" s="1"/>
      <c r="OA346" s="1"/>
      <c r="OB346" s="1"/>
      <c r="OC346" s="1"/>
      <c r="OD346" s="1"/>
      <c r="OE346" s="1"/>
      <c r="OF346" s="1"/>
      <c r="OG346" s="1"/>
      <c r="OH346" s="1"/>
      <c r="OI346" s="1"/>
      <c r="OJ346" s="1"/>
      <c r="OK346" s="1"/>
      <c r="OL346" s="1"/>
      <c r="OM346" s="1"/>
      <c r="ON346" s="1"/>
      <c r="OO346" s="1"/>
      <c r="OP346" s="1"/>
      <c r="OQ346" s="1"/>
      <c r="OR346" s="1"/>
      <c r="OS346" s="1"/>
      <c r="OT346" s="1"/>
      <c r="OU346" s="1"/>
      <c r="OV346" s="1"/>
      <c r="OW346" s="1"/>
      <c r="OX346" s="1"/>
      <c r="OY346" s="1"/>
      <c r="OZ346" s="1"/>
      <c r="PA346" s="1"/>
      <c r="PB346" s="1"/>
      <c r="PC346" s="1"/>
      <c r="PD346" s="1"/>
      <c r="PE346" s="1"/>
      <c r="PF346" s="1"/>
      <c r="PG346" s="1"/>
      <c r="PH346" s="1"/>
      <c r="PI346" s="1"/>
      <c r="PJ346" s="1"/>
      <c r="PK346" s="1"/>
      <c r="PL346" s="1"/>
      <c r="PM346" s="1"/>
      <c r="PN346" s="1"/>
      <c r="PO346" s="1"/>
      <c r="PP346" s="1"/>
      <c r="PQ346" s="1"/>
      <c r="PR346" s="1"/>
      <c r="PS346" s="1"/>
      <c r="PT346" s="1"/>
      <c r="PU346" s="1"/>
      <c r="PV346" s="1"/>
      <c r="PW346" s="1"/>
      <c r="PX346" s="1"/>
      <c r="PY346" s="1"/>
      <c r="PZ346" s="1"/>
      <c r="QA346" s="1"/>
      <c r="QB346" s="1"/>
      <c r="QC346" s="1"/>
      <c r="QD346" s="1"/>
      <c r="QE346" s="1"/>
      <c r="QF346" s="1"/>
      <c r="QG346" s="1"/>
      <c r="QH346" s="1"/>
      <c r="QI346" s="1"/>
      <c r="QJ346" s="1"/>
      <c r="QK346" s="1"/>
      <c r="QL346" s="1"/>
      <c r="QM346" s="1"/>
      <c r="QN346" s="1"/>
      <c r="QO346" s="1"/>
      <c r="QP346" s="1"/>
      <c r="QQ346" s="1"/>
      <c r="QR346" s="1"/>
      <c r="QS346" s="1"/>
      <c r="QT346" s="1"/>
      <c r="QU346" s="1"/>
      <c r="QV346" s="1"/>
      <c r="QW346" s="1"/>
      <c r="QX346" s="1"/>
      <c r="QY346" s="1"/>
      <c r="QZ346" s="1"/>
      <c r="RA346" s="1"/>
      <c r="RB346" s="1"/>
      <c r="RC346" s="1"/>
      <c r="RD346" s="1"/>
      <c r="RE346" s="1"/>
      <c r="RF346" s="1"/>
      <c r="RG346" s="1"/>
      <c r="RH346" s="1"/>
      <c r="RI346" s="1"/>
      <c r="RJ346" s="1"/>
      <c r="RK346" s="1"/>
      <c r="RL346" s="1"/>
      <c r="RM346" s="1"/>
      <c r="RN346" s="1"/>
      <c r="RO346" s="1"/>
      <c r="RP346" s="1"/>
      <c r="RQ346" s="1"/>
      <c r="RR346" s="1"/>
      <c r="RS346" s="1"/>
      <c r="RT346" s="1"/>
      <c r="RU346" s="1"/>
      <c r="RV346" s="1"/>
      <c r="RW346" s="1"/>
      <c r="RX346" s="1"/>
      <c r="RY346" s="1"/>
      <c r="RZ346" s="1"/>
      <c r="SA346" s="1"/>
      <c r="SB346" s="1"/>
      <c r="SC346" s="1"/>
      <c r="SD346" s="1"/>
      <c r="SE346" s="1"/>
      <c r="SF346" s="1"/>
      <c r="SG346" s="1"/>
      <c r="SH346" s="1"/>
      <c r="SI346" s="1"/>
      <c r="SJ346" s="1"/>
      <c r="SK346" s="1"/>
      <c r="SL346" s="1"/>
      <c r="SM346" s="1"/>
      <c r="SN346" s="1"/>
      <c r="SO346" s="1"/>
      <c r="SP346" s="1"/>
      <c r="SQ346" s="1"/>
      <c r="SR346" s="1"/>
      <c r="SS346" s="1"/>
      <c r="ST346" s="1"/>
      <c r="SU346" s="1"/>
      <c r="SV346" s="1"/>
      <c r="SW346" s="1"/>
      <c r="SX346" s="1"/>
      <c r="SY346" s="1"/>
      <c r="SZ346" s="1"/>
      <c r="TA346" s="1"/>
      <c r="TB346" s="1"/>
      <c r="TC346" s="1"/>
      <c r="TD346" s="1"/>
      <c r="TE346" s="1"/>
      <c r="TF346" s="1"/>
      <c r="TG346" s="1"/>
      <c r="TH346" s="1"/>
      <c r="TI346" s="1"/>
      <c r="TJ346" s="1"/>
      <c r="TK346" s="1"/>
      <c r="TL346" s="1"/>
      <c r="TM346" s="1"/>
      <c r="TN346" s="1"/>
      <c r="TO346" s="1"/>
      <c r="TP346" s="1"/>
      <c r="TQ346" s="1"/>
      <c r="TR346" s="1"/>
      <c r="TS346" s="1"/>
      <c r="TT346" s="1"/>
      <c r="TU346" s="1"/>
      <c r="TV346" s="1"/>
      <c r="TW346" s="1"/>
      <c r="TX346" s="1"/>
      <c r="TY346" s="1"/>
      <c r="TZ346" s="1"/>
      <c r="UA346" s="1"/>
      <c r="UB346" s="1"/>
      <c r="UC346" s="1"/>
      <c r="UD346" s="1"/>
      <c r="UE346" s="1"/>
      <c r="UF346" s="1"/>
      <c r="UG346" s="1"/>
      <c r="UH346" s="1"/>
      <c r="UI346" s="1"/>
      <c r="UJ346" s="1"/>
      <c r="UK346" s="1"/>
      <c r="UL346" s="1"/>
      <c r="UM346" s="1"/>
      <c r="UN346" s="1"/>
      <c r="UO346" s="1"/>
      <c r="UP346" s="1"/>
      <c r="UQ346" s="1"/>
      <c r="UR346" s="1"/>
      <c r="US346" s="1"/>
      <c r="UT346" s="1"/>
      <c r="UU346" s="1"/>
      <c r="UV346" s="1"/>
      <c r="UW346" s="1"/>
      <c r="UX346" s="1"/>
      <c r="UY346" s="1"/>
      <c r="UZ346" s="1"/>
      <c r="VA346" s="1"/>
      <c r="VB346" s="1"/>
      <c r="VC346" s="1"/>
      <c r="VD346" s="1"/>
      <c r="VE346" s="1"/>
      <c r="VF346" s="1"/>
      <c r="VG346" s="1"/>
      <c r="VH346" s="1"/>
      <c r="VI346" s="1"/>
      <c r="VJ346" s="1"/>
      <c r="VK346" s="1"/>
      <c r="VL346" s="1"/>
      <c r="VM346" s="1"/>
      <c r="VN346" s="1"/>
      <c r="VO346" s="1"/>
      <c r="VP346" s="1"/>
      <c r="VQ346" s="1"/>
      <c r="VR346" s="1"/>
      <c r="VS346" s="1"/>
      <c r="VT346" s="1"/>
      <c r="VU346" s="1"/>
      <c r="VV346" s="1"/>
      <c r="VW346" s="1"/>
      <c r="VX346" s="1"/>
      <c r="VY346" s="1"/>
      <c r="VZ346" s="1"/>
      <c r="WA346" s="1"/>
      <c r="WB346" s="1"/>
      <c r="WC346" s="1"/>
      <c r="WD346" s="1"/>
      <c r="WE346" s="1"/>
      <c r="WF346" s="1"/>
      <c r="WG346" s="1"/>
      <c r="WH346" s="1"/>
      <c r="WI346" s="1"/>
      <c r="WJ346" s="1"/>
      <c r="WK346" s="1"/>
      <c r="WL346" s="1"/>
      <c r="WM346" s="1"/>
      <c r="WN346" s="1"/>
      <c r="WO346" s="1"/>
      <c r="WP346" s="1"/>
      <c r="WQ346" s="1"/>
      <c r="WR346" s="1"/>
      <c r="WS346" s="1"/>
      <c r="WT346" s="1"/>
      <c r="WU346" s="1"/>
      <c r="WV346" s="1"/>
      <c r="WW346" s="1"/>
      <c r="WX346" s="1"/>
      <c r="WY346" s="1"/>
      <c r="WZ346" s="1"/>
      <c r="XA346" s="1"/>
      <c r="XB346" s="1"/>
      <c r="XC346" s="1"/>
      <c r="XD346" s="1"/>
      <c r="XE346" s="1"/>
      <c r="XF346" s="1"/>
      <c r="XG346" s="1"/>
      <c r="XH346" s="1"/>
      <c r="XI346" s="1"/>
      <c r="XJ346" s="1"/>
      <c r="XK346" s="1"/>
      <c r="XL346" s="1"/>
      <c r="XM346" s="1"/>
      <c r="XN346" s="1"/>
      <c r="XO346" s="1"/>
      <c r="XP346" s="1"/>
      <c r="XQ346" s="1"/>
      <c r="XR346" s="1"/>
      <c r="XS346" s="1"/>
      <c r="XT346" s="1"/>
      <c r="XU346" s="1"/>
      <c r="XV346" s="1"/>
      <c r="XW346" s="1"/>
      <c r="XX346" s="1"/>
      <c r="XY346" s="1"/>
      <c r="XZ346" s="1"/>
      <c r="YA346" s="1"/>
      <c r="YB346" s="1"/>
      <c r="YC346" s="1"/>
      <c r="YD346" s="1"/>
      <c r="YE346" s="1"/>
      <c r="YF346" s="1"/>
      <c r="YG346" s="1"/>
      <c r="YH346" s="1"/>
      <c r="YI346" s="1"/>
      <c r="YJ346" s="1"/>
      <c r="YK346" s="1"/>
      <c r="YL346" s="1"/>
      <c r="YM346" s="1"/>
      <c r="YN346" s="1"/>
      <c r="YO346" s="1"/>
      <c r="YP346" s="1"/>
      <c r="YQ346" s="1"/>
      <c r="YR346" s="1"/>
      <c r="YS346" s="1"/>
      <c r="YT346" s="1"/>
      <c r="YU346" s="1"/>
      <c r="YV346" s="1"/>
      <c r="YW346" s="1"/>
      <c r="YX346" s="1"/>
      <c r="YY346" s="1"/>
      <c r="YZ346" s="1"/>
      <c r="ZA346" s="1"/>
      <c r="ZB346" s="1"/>
      <c r="ZC346" s="1"/>
      <c r="ZD346" s="1"/>
      <c r="ZE346" s="1"/>
      <c r="ZF346" s="1"/>
      <c r="ZG346" s="1"/>
      <c r="ZH346" s="1"/>
      <c r="ZI346" s="1"/>
      <c r="ZJ346" s="1"/>
      <c r="ZK346" s="1"/>
      <c r="ZL346" s="1"/>
      <c r="ZM346" s="1"/>
      <c r="ZN346" s="1"/>
      <c r="ZO346" s="1"/>
      <c r="ZP346" s="1"/>
      <c r="ZQ346" s="1"/>
      <c r="ZR346" s="1"/>
      <c r="ZS346" s="1"/>
      <c r="ZT346" s="1"/>
      <c r="ZU346" s="1"/>
      <c r="ZV346" s="1"/>
      <c r="ZW346" s="1"/>
      <c r="ZX346" s="1"/>
      <c r="ZY346" s="1"/>
      <c r="ZZ346" s="1"/>
      <c r="AAA346" s="1"/>
      <c r="AAB346" s="1"/>
      <c r="AAC346" s="1"/>
      <c r="AAD346" s="1"/>
      <c r="AAE346" s="1"/>
      <c r="AAF346" s="1"/>
      <c r="AAG346" s="1"/>
      <c r="AAH346" s="1"/>
      <c r="AAI346" s="1"/>
      <c r="AAJ346" s="1"/>
      <c r="AAK346" s="1"/>
      <c r="AAL346" s="1"/>
      <c r="AAM346" s="1"/>
      <c r="AAN346" s="1"/>
      <c r="AAO346" s="1"/>
      <c r="AAP346" s="1"/>
      <c r="AAQ346" s="1"/>
      <c r="AAR346" s="1"/>
      <c r="AAS346" s="1"/>
      <c r="AAT346" s="1"/>
      <c r="AAU346" s="1"/>
      <c r="AAV346" s="1"/>
      <c r="AAW346" s="1"/>
      <c r="AAX346" s="1"/>
      <c r="AAY346" s="1"/>
      <c r="AAZ346" s="1"/>
      <c r="ABA346" s="1"/>
      <c r="ABB346" s="1"/>
      <c r="ABC346" s="1"/>
      <c r="ABD346" s="1"/>
      <c r="ABE346" s="1"/>
      <c r="ABF346" s="1"/>
      <c r="ABG346" s="1"/>
      <c r="ABH346" s="1"/>
      <c r="ABI346" s="1"/>
      <c r="ABJ346" s="1"/>
      <c r="ABK346" s="1"/>
      <c r="ABL346" s="1"/>
      <c r="ABM346" s="1"/>
      <c r="ABN346" s="1"/>
      <c r="ABO346" s="1"/>
      <c r="ABP346" s="1"/>
      <c r="ABQ346" s="1"/>
      <c r="ABR346" s="1"/>
      <c r="ABS346" s="1"/>
      <c r="ABT346" s="1"/>
      <c r="ABU346" s="1"/>
      <c r="ABV346" s="1"/>
      <c r="ABW346" s="1"/>
      <c r="ABX346" s="1"/>
      <c r="ABY346" s="1"/>
      <c r="ABZ346" s="1"/>
      <c r="ACA346" s="1"/>
      <c r="ACB346" s="1"/>
      <c r="ACC346" s="1"/>
      <c r="ACD346" s="1"/>
      <c r="ACE346" s="1"/>
      <c r="ACF346" s="1"/>
      <c r="ACG346" s="1"/>
      <c r="ACH346" s="1"/>
      <c r="ACI346" s="1"/>
      <c r="ACJ346" s="1"/>
      <c r="ACK346" s="1"/>
      <c r="ACL346" s="1"/>
      <c r="ACM346" s="1"/>
      <c r="ACN346" s="1"/>
      <c r="ACO346" s="1"/>
      <c r="ACP346" s="1"/>
      <c r="ACQ346" s="1"/>
      <c r="ACR346" s="1"/>
      <c r="ACS346" s="1"/>
      <c r="ACT346" s="1"/>
      <c r="ACU346" s="1"/>
      <c r="ACV346" s="1"/>
      <c r="ACW346" s="1"/>
      <c r="ACX346" s="1"/>
      <c r="ACY346" s="1"/>
      <c r="ACZ346" s="1"/>
      <c r="ADA346" s="1"/>
      <c r="ADB346" s="76"/>
      <c r="ADC346" s="76"/>
      <c r="ADD346" s="76"/>
      <c r="ADE346" s="76"/>
      <c r="ADF346" s="76"/>
    </row>
    <row r="347" spans="1:786" s="76" customFormat="1" ht="15.6" x14ac:dyDescent="0.3">
      <c r="A347" s="40">
        <v>3</v>
      </c>
      <c r="B347" s="21" t="s">
        <v>974</v>
      </c>
      <c r="C347" s="22" t="s">
        <v>52</v>
      </c>
      <c r="D347" s="23"/>
      <c r="E347" s="23" t="s">
        <v>244</v>
      </c>
      <c r="F347" s="23"/>
      <c r="G347" s="74"/>
      <c r="H347" s="23">
        <v>1</v>
      </c>
      <c r="I347" s="23" t="s">
        <v>41</v>
      </c>
      <c r="J347" s="23" t="s">
        <v>42</v>
      </c>
      <c r="K347" s="25">
        <v>1966</v>
      </c>
      <c r="L347" s="86">
        <v>1966</v>
      </c>
      <c r="M347" s="27"/>
      <c r="N347" s="28"/>
      <c r="O347" s="28"/>
      <c r="P347" s="29" t="s">
        <v>593</v>
      </c>
      <c r="Q347" s="30" t="s">
        <v>975</v>
      </c>
      <c r="R347" s="31" t="s">
        <v>424</v>
      </c>
      <c r="S347" s="32" t="str">
        <f t="shared" si="80"/>
        <v>Coal</v>
      </c>
      <c r="T347" s="33"/>
      <c r="U347" s="33"/>
      <c r="V347" s="33"/>
      <c r="W347" s="33"/>
      <c r="X347" s="33"/>
      <c r="Y347" s="33"/>
      <c r="Z347" s="33"/>
      <c r="AA347" s="1"/>
      <c r="AB347" s="34">
        <f t="shared" si="73"/>
        <v>0</v>
      </c>
      <c r="AC347" s="34">
        <f t="shared" si="74"/>
        <v>0</v>
      </c>
      <c r="AD347" s="34">
        <f t="shared" si="75"/>
        <v>0</v>
      </c>
      <c r="AE347" s="34">
        <f t="shared" si="76"/>
        <v>0</v>
      </c>
      <c r="AF347" s="35"/>
      <c r="AG347" s="35">
        <f t="shared" si="77"/>
        <v>0</v>
      </c>
      <c r="AH347" s="35">
        <f t="shared" si="78"/>
        <v>0</v>
      </c>
      <c r="AI347" s="35">
        <f t="shared" si="79"/>
        <v>0</v>
      </c>
      <c r="AK347" s="1"/>
      <c r="AL347" s="1"/>
      <c r="AM347" s="1"/>
      <c r="AN347" s="1"/>
      <c r="AO347" s="1"/>
      <c r="AP347" s="1"/>
      <c r="AQ347" s="1"/>
      <c r="AR347" s="1"/>
      <c r="AS347" s="1"/>
      <c r="AT347" s="1"/>
      <c r="AU347" s="1"/>
      <c r="AV347" s="1"/>
      <c r="AW347" s="1"/>
      <c r="AX347" s="1"/>
      <c r="AY347" s="1"/>
      <c r="AZ347" s="1"/>
      <c r="BA347" s="1"/>
      <c r="BB347" s="1"/>
      <c r="BC347" s="1"/>
      <c r="BD347" s="1"/>
      <c r="BE347" s="1"/>
      <c r="BF347" s="1"/>
      <c r="BG347" s="1"/>
      <c r="BH347" s="1"/>
      <c r="BI347" s="1"/>
      <c r="BJ347" s="1"/>
      <c r="BK347" s="1"/>
      <c r="BL347" s="1"/>
      <c r="BM347" s="1"/>
      <c r="BN347" s="1"/>
      <c r="BO347" s="1"/>
      <c r="BP347" s="1"/>
      <c r="BQ347" s="1"/>
      <c r="BR347" s="1"/>
      <c r="BS347" s="1"/>
      <c r="BT347" s="1"/>
      <c r="BU347" s="1"/>
      <c r="BV347" s="1"/>
      <c r="BW347" s="1"/>
      <c r="BX347" s="1"/>
      <c r="BY347" s="1"/>
      <c r="BZ347" s="1"/>
      <c r="CA347" s="1"/>
      <c r="CB347" s="1"/>
      <c r="CC347" s="1"/>
      <c r="CD347" s="1"/>
      <c r="CE347" s="1"/>
      <c r="CF347" s="1"/>
      <c r="CG347" s="1"/>
      <c r="CH347" s="1"/>
      <c r="CI347" s="1"/>
      <c r="CJ347" s="1"/>
      <c r="CK347" s="1"/>
      <c r="CL347" s="1"/>
      <c r="CM347" s="1"/>
      <c r="CN347" s="1"/>
      <c r="CO347" s="1"/>
      <c r="CP347" s="1"/>
      <c r="CQ347" s="1"/>
      <c r="CR347" s="1"/>
      <c r="CS347" s="1"/>
      <c r="CT347" s="1"/>
      <c r="CU347" s="1"/>
      <c r="CV347" s="1"/>
      <c r="CW347" s="1"/>
      <c r="CX347" s="1"/>
      <c r="CY347" s="1"/>
      <c r="CZ347" s="1"/>
      <c r="DA347" s="1"/>
      <c r="DB347" s="1"/>
      <c r="DC347" s="1"/>
      <c r="DD347" s="1"/>
      <c r="DE347" s="1"/>
      <c r="DF347" s="1"/>
      <c r="DG347" s="1"/>
      <c r="DH347" s="1"/>
      <c r="DI347" s="1"/>
      <c r="DJ347" s="1"/>
      <c r="DK347" s="1"/>
      <c r="DL347" s="1"/>
      <c r="DM347" s="1"/>
      <c r="DN347" s="1"/>
      <c r="DO347" s="1"/>
      <c r="DP347" s="1"/>
      <c r="DQ347" s="1"/>
      <c r="DR347" s="1"/>
      <c r="DS347" s="1"/>
      <c r="DT347" s="1"/>
      <c r="DU347" s="1"/>
      <c r="DV347" s="1"/>
      <c r="DW347" s="1"/>
      <c r="DX347" s="1"/>
      <c r="DY347" s="1"/>
      <c r="DZ347" s="1"/>
      <c r="EA347" s="1"/>
      <c r="EB347" s="1"/>
      <c r="EC347" s="1"/>
      <c r="ED347" s="1"/>
      <c r="EE347" s="1"/>
      <c r="EF347" s="1"/>
      <c r="EG347" s="1"/>
      <c r="EH347" s="1"/>
      <c r="EI347" s="1"/>
      <c r="EJ347" s="1"/>
      <c r="EK347" s="1"/>
      <c r="EL347" s="1"/>
      <c r="EM347" s="1"/>
      <c r="EN347" s="1"/>
      <c r="EO347" s="1"/>
      <c r="EP347" s="1"/>
      <c r="EQ347" s="1"/>
      <c r="ER347" s="1"/>
      <c r="ES347" s="1"/>
      <c r="ET347" s="1"/>
      <c r="EU347" s="1"/>
      <c r="EV347" s="1"/>
      <c r="EW347" s="1"/>
      <c r="EX347" s="1"/>
      <c r="EY347" s="1"/>
      <c r="EZ347" s="1"/>
      <c r="FA347" s="1"/>
      <c r="FB347" s="1"/>
      <c r="FC347" s="1"/>
      <c r="FD347" s="1"/>
      <c r="FE347" s="1"/>
      <c r="FF347" s="1"/>
      <c r="FG347" s="1"/>
      <c r="FH347" s="1"/>
      <c r="FI347" s="1"/>
      <c r="FJ347" s="1"/>
      <c r="FK347" s="1"/>
      <c r="FL347" s="1"/>
      <c r="FM347" s="1"/>
      <c r="FN347" s="1"/>
      <c r="FO347" s="1"/>
      <c r="FP347" s="1"/>
      <c r="FQ347" s="1"/>
      <c r="FR347" s="1"/>
      <c r="FS347" s="1"/>
      <c r="FT347" s="1"/>
      <c r="FU347" s="1"/>
      <c r="FV347" s="1"/>
      <c r="FW347" s="1"/>
      <c r="FX347" s="1"/>
      <c r="FY347" s="1"/>
      <c r="FZ347" s="1"/>
      <c r="GA347" s="1"/>
      <c r="GB347" s="1"/>
      <c r="GC347" s="1"/>
      <c r="GD347" s="1"/>
      <c r="GE347" s="1"/>
      <c r="GF347" s="1"/>
      <c r="GG347" s="1"/>
      <c r="GH347" s="1"/>
      <c r="GI347" s="1"/>
      <c r="GJ347" s="1"/>
      <c r="GK347" s="1"/>
      <c r="GL347" s="1"/>
      <c r="GM347" s="1"/>
      <c r="GN347" s="1"/>
      <c r="GO347" s="1"/>
      <c r="GP347" s="1"/>
      <c r="GQ347" s="1"/>
      <c r="GR347" s="1"/>
      <c r="GS347" s="1"/>
      <c r="GT347" s="1"/>
      <c r="GU347" s="1"/>
      <c r="GV347" s="1"/>
      <c r="GW347" s="1"/>
      <c r="GX347" s="1"/>
      <c r="GY347" s="1"/>
      <c r="GZ347" s="1"/>
      <c r="HA347" s="1"/>
      <c r="HB347" s="1"/>
      <c r="HC347" s="1"/>
      <c r="HD347" s="1"/>
      <c r="HE347" s="1"/>
      <c r="HF347" s="1"/>
      <c r="HG347" s="1"/>
      <c r="HH347" s="1"/>
      <c r="HI347" s="1"/>
      <c r="HJ347" s="1"/>
      <c r="HK347" s="1"/>
      <c r="HL347" s="1"/>
      <c r="HM347" s="1"/>
      <c r="HN347" s="1"/>
      <c r="HO347" s="1"/>
      <c r="HP347" s="1"/>
      <c r="HQ347" s="1"/>
      <c r="HR347" s="1"/>
      <c r="HS347" s="1"/>
      <c r="HT347" s="1"/>
      <c r="HU347" s="1"/>
      <c r="HV347" s="1"/>
      <c r="HW347" s="1"/>
      <c r="HX347" s="1"/>
      <c r="HY347" s="1"/>
      <c r="HZ347" s="1"/>
      <c r="IA347" s="1"/>
      <c r="IB347" s="1"/>
      <c r="IC347" s="1"/>
      <c r="ID347" s="1"/>
      <c r="IE347" s="1"/>
      <c r="IF347" s="1"/>
      <c r="IG347" s="1"/>
      <c r="IH347" s="1"/>
      <c r="II347" s="1"/>
      <c r="IJ347" s="1"/>
      <c r="IK347" s="1"/>
      <c r="IL347" s="1"/>
      <c r="IM347" s="1"/>
      <c r="IN347" s="1"/>
      <c r="IO347" s="1"/>
      <c r="IP347" s="1"/>
      <c r="IQ347" s="1"/>
      <c r="IR347" s="1"/>
      <c r="IS347" s="1"/>
      <c r="IT347" s="1"/>
      <c r="IU347" s="1"/>
      <c r="IV347" s="1"/>
      <c r="IW347" s="1"/>
      <c r="IX347" s="1"/>
      <c r="IY347" s="1"/>
      <c r="IZ347" s="1"/>
      <c r="JA347" s="1"/>
      <c r="JB347" s="1"/>
      <c r="JC347" s="1"/>
      <c r="JD347" s="1"/>
      <c r="JE347" s="1"/>
      <c r="JF347" s="1"/>
      <c r="JG347" s="1"/>
      <c r="JH347" s="1"/>
      <c r="JI347" s="1"/>
      <c r="JJ347" s="1"/>
      <c r="JK347" s="1"/>
      <c r="JL347" s="1"/>
      <c r="JM347" s="1"/>
      <c r="JN347" s="1"/>
      <c r="JO347" s="1"/>
      <c r="JP347" s="1"/>
      <c r="JQ347" s="1"/>
      <c r="JR347" s="1"/>
      <c r="JS347" s="1"/>
      <c r="JT347" s="1"/>
      <c r="JU347" s="1"/>
      <c r="JV347" s="1"/>
      <c r="JW347" s="1"/>
      <c r="JX347" s="1"/>
      <c r="JY347" s="1"/>
      <c r="JZ347" s="1"/>
      <c r="KA347" s="1"/>
      <c r="KB347" s="1"/>
      <c r="KC347" s="1"/>
      <c r="KD347" s="1"/>
      <c r="KE347" s="1"/>
      <c r="KF347" s="1"/>
      <c r="KG347" s="1"/>
      <c r="KH347" s="1"/>
      <c r="KI347" s="1"/>
      <c r="KJ347" s="1"/>
      <c r="KK347" s="1"/>
      <c r="KL347" s="1"/>
      <c r="KM347" s="1"/>
      <c r="KN347" s="1"/>
      <c r="KO347" s="1"/>
      <c r="KP347" s="1"/>
      <c r="KQ347" s="1"/>
      <c r="KR347" s="1"/>
      <c r="KS347" s="1"/>
      <c r="KT347" s="1"/>
      <c r="KU347" s="1"/>
      <c r="KV347" s="1"/>
      <c r="KW347" s="1"/>
      <c r="KX347" s="1"/>
      <c r="KY347" s="1"/>
      <c r="KZ347" s="1"/>
      <c r="LA347" s="1"/>
      <c r="LB347" s="1"/>
      <c r="LC347" s="1"/>
      <c r="LD347" s="1"/>
      <c r="LE347" s="1"/>
      <c r="LF347" s="1"/>
      <c r="LG347" s="1"/>
      <c r="LH347" s="1"/>
      <c r="LI347" s="1"/>
      <c r="LJ347" s="1"/>
      <c r="LK347" s="1"/>
      <c r="LL347" s="1"/>
      <c r="LM347" s="1"/>
      <c r="LN347" s="1"/>
      <c r="LO347" s="1"/>
      <c r="LP347" s="1"/>
      <c r="LQ347" s="1"/>
      <c r="LR347" s="1"/>
      <c r="LS347" s="1"/>
      <c r="LT347" s="1"/>
      <c r="LU347" s="1"/>
      <c r="LV347" s="1"/>
      <c r="LW347" s="1"/>
      <c r="LX347" s="1"/>
      <c r="LY347" s="1"/>
      <c r="LZ347" s="1"/>
      <c r="MA347" s="1"/>
      <c r="MB347" s="1"/>
      <c r="MC347" s="1"/>
      <c r="MD347" s="1"/>
      <c r="ME347" s="1"/>
      <c r="MF347" s="1"/>
      <c r="MG347" s="1"/>
      <c r="MH347" s="1"/>
      <c r="MI347" s="1"/>
      <c r="MJ347" s="1"/>
      <c r="MK347" s="1"/>
      <c r="ML347" s="1"/>
      <c r="MM347" s="1"/>
      <c r="MN347" s="1"/>
      <c r="MO347" s="1"/>
      <c r="MP347" s="1"/>
      <c r="MQ347" s="1"/>
      <c r="MR347" s="1"/>
      <c r="MS347" s="1"/>
      <c r="MT347" s="1"/>
      <c r="MU347" s="1"/>
      <c r="MV347" s="1"/>
      <c r="MW347" s="1"/>
      <c r="MX347" s="1"/>
      <c r="MY347" s="1"/>
      <c r="MZ347" s="1"/>
      <c r="NA347" s="1"/>
      <c r="NB347" s="1"/>
      <c r="NC347" s="1"/>
      <c r="ND347" s="1"/>
      <c r="NE347" s="1"/>
      <c r="NF347" s="1"/>
      <c r="NG347" s="1"/>
      <c r="NH347" s="1"/>
      <c r="NI347" s="1"/>
      <c r="NJ347" s="1"/>
      <c r="NK347" s="1"/>
      <c r="NL347" s="1"/>
      <c r="NM347" s="1"/>
      <c r="NN347" s="1"/>
      <c r="NO347" s="1"/>
      <c r="NP347" s="1"/>
      <c r="NQ347" s="1"/>
      <c r="NR347" s="1"/>
      <c r="NS347" s="1"/>
      <c r="NT347" s="1"/>
      <c r="NU347" s="1"/>
      <c r="NV347" s="1"/>
      <c r="NW347" s="1"/>
      <c r="NX347" s="1"/>
      <c r="NY347" s="1"/>
      <c r="NZ347" s="1"/>
      <c r="OA347" s="1"/>
      <c r="OB347" s="1"/>
      <c r="OC347" s="1"/>
      <c r="OD347" s="1"/>
      <c r="OE347" s="1"/>
      <c r="OF347" s="1"/>
      <c r="OG347" s="1"/>
      <c r="OH347" s="1"/>
      <c r="OI347" s="1"/>
      <c r="OJ347" s="1"/>
      <c r="OK347" s="1"/>
      <c r="OL347" s="1"/>
      <c r="OM347" s="1"/>
      <c r="ON347" s="1"/>
      <c r="OO347" s="1"/>
      <c r="OP347" s="1"/>
      <c r="OQ347" s="1"/>
      <c r="OR347" s="1"/>
      <c r="OS347" s="1"/>
      <c r="OT347" s="1"/>
      <c r="OU347" s="1"/>
      <c r="OV347" s="1"/>
      <c r="OW347" s="1"/>
      <c r="OX347" s="1"/>
      <c r="OY347" s="1"/>
      <c r="OZ347" s="1"/>
      <c r="PA347" s="1"/>
      <c r="PB347" s="1"/>
      <c r="PC347" s="1"/>
      <c r="PD347" s="1"/>
      <c r="PE347" s="1"/>
      <c r="PF347" s="1"/>
      <c r="PG347" s="1"/>
      <c r="PH347" s="1"/>
      <c r="PI347" s="1"/>
      <c r="PJ347" s="1"/>
      <c r="PK347" s="1"/>
      <c r="PL347" s="1"/>
      <c r="PM347" s="1"/>
      <c r="PN347" s="1"/>
      <c r="PO347" s="1"/>
      <c r="PP347" s="1"/>
      <c r="PQ347" s="1"/>
      <c r="PR347" s="1"/>
      <c r="PS347" s="1"/>
      <c r="PT347" s="1"/>
      <c r="PU347" s="1"/>
      <c r="PV347" s="1"/>
      <c r="PW347" s="1"/>
      <c r="PX347" s="1"/>
      <c r="PY347" s="1"/>
      <c r="PZ347" s="1"/>
      <c r="QA347" s="1"/>
      <c r="QB347" s="1"/>
      <c r="QC347" s="1"/>
      <c r="QD347" s="1"/>
      <c r="QE347" s="1"/>
      <c r="QF347" s="1"/>
      <c r="QG347" s="1"/>
      <c r="QH347" s="1"/>
      <c r="QI347" s="1"/>
      <c r="QJ347" s="1"/>
      <c r="QK347" s="1"/>
      <c r="QL347" s="1"/>
      <c r="QM347" s="1"/>
      <c r="QN347" s="1"/>
      <c r="QO347" s="1"/>
      <c r="QP347" s="1"/>
      <c r="QQ347" s="1"/>
      <c r="QR347" s="1"/>
      <c r="QS347" s="1"/>
      <c r="QT347" s="1"/>
      <c r="QU347" s="1"/>
      <c r="QV347" s="1"/>
      <c r="QW347" s="1"/>
      <c r="QX347" s="1"/>
      <c r="QY347" s="1"/>
      <c r="QZ347" s="1"/>
      <c r="RA347" s="1"/>
      <c r="RB347" s="1"/>
      <c r="RC347" s="1"/>
      <c r="RD347" s="1"/>
      <c r="RE347" s="1"/>
      <c r="RF347" s="1"/>
      <c r="RG347" s="1"/>
      <c r="RH347" s="1"/>
      <c r="RI347" s="1"/>
      <c r="RJ347" s="1"/>
      <c r="RK347" s="1"/>
      <c r="RL347" s="1"/>
      <c r="RM347" s="1"/>
      <c r="RN347" s="1"/>
      <c r="RO347" s="1"/>
      <c r="RP347" s="1"/>
      <c r="RQ347" s="1"/>
      <c r="RR347" s="1"/>
      <c r="RS347" s="1"/>
      <c r="RT347" s="1"/>
      <c r="RU347" s="1"/>
      <c r="RV347" s="1"/>
      <c r="RW347" s="1"/>
      <c r="RX347" s="1"/>
      <c r="RY347" s="1"/>
      <c r="RZ347" s="1"/>
      <c r="SA347" s="1"/>
      <c r="SB347" s="1"/>
      <c r="SC347" s="1"/>
      <c r="SD347" s="1"/>
      <c r="SE347" s="1"/>
      <c r="SF347" s="1"/>
      <c r="SG347" s="1"/>
      <c r="SH347" s="1"/>
      <c r="SI347" s="1"/>
      <c r="SJ347" s="1"/>
      <c r="SK347" s="1"/>
      <c r="SL347" s="1"/>
      <c r="SM347" s="1"/>
      <c r="SN347" s="1"/>
      <c r="SO347" s="1"/>
      <c r="SP347" s="1"/>
      <c r="SQ347" s="1"/>
      <c r="SR347" s="1"/>
      <c r="SS347" s="1"/>
      <c r="ST347" s="1"/>
      <c r="SU347" s="1"/>
      <c r="SV347" s="1"/>
      <c r="SW347" s="1"/>
      <c r="SX347" s="1"/>
      <c r="SY347" s="1"/>
      <c r="SZ347" s="1"/>
      <c r="TA347" s="1"/>
      <c r="TB347" s="1"/>
      <c r="TC347" s="1"/>
      <c r="TD347" s="1"/>
      <c r="TE347" s="1"/>
      <c r="TF347" s="1"/>
      <c r="TG347" s="1"/>
      <c r="TH347" s="1"/>
      <c r="TI347" s="1"/>
      <c r="TJ347" s="1"/>
      <c r="TK347" s="1"/>
      <c r="TL347" s="1"/>
      <c r="TM347" s="1"/>
      <c r="TN347" s="1"/>
      <c r="TO347" s="1"/>
      <c r="TP347" s="1"/>
      <c r="TQ347" s="1"/>
      <c r="TR347" s="1"/>
      <c r="TS347" s="1"/>
      <c r="TT347" s="1"/>
      <c r="TU347" s="1"/>
      <c r="TV347" s="1"/>
      <c r="TW347" s="1"/>
      <c r="TX347" s="1"/>
      <c r="TY347" s="1"/>
      <c r="TZ347" s="1"/>
      <c r="UA347" s="1"/>
      <c r="UB347" s="1"/>
      <c r="UC347" s="1"/>
      <c r="UD347" s="1"/>
      <c r="UE347" s="1"/>
      <c r="UF347" s="1"/>
      <c r="UG347" s="1"/>
      <c r="UH347" s="1"/>
      <c r="UI347" s="1"/>
      <c r="UJ347" s="1"/>
      <c r="UK347" s="1"/>
      <c r="UL347" s="1"/>
      <c r="UM347" s="1"/>
      <c r="UN347" s="1"/>
      <c r="UO347" s="1"/>
      <c r="UP347" s="1"/>
      <c r="UQ347" s="1"/>
      <c r="UR347" s="1"/>
      <c r="US347" s="1"/>
      <c r="UT347" s="1"/>
      <c r="UU347" s="1"/>
      <c r="UV347" s="1"/>
      <c r="UW347" s="1"/>
      <c r="UX347" s="1"/>
      <c r="UY347" s="1"/>
      <c r="UZ347" s="1"/>
      <c r="VA347" s="1"/>
      <c r="VB347" s="1"/>
      <c r="VC347" s="1"/>
      <c r="VD347" s="1"/>
      <c r="VE347" s="1"/>
      <c r="VF347" s="1"/>
      <c r="VG347" s="1"/>
      <c r="VH347" s="1"/>
      <c r="VI347" s="1"/>
      <c r="VJ347" s="1"/>
      <c r="VK347" s="1"/>
      <c r="VL347" s="1"/>
      <c r="VM347" s="1"/>
      <c r="VN347" s="1"/>
      <c r="VO347" s="1"/>
      <c r="VP347" s="1"/>
      <c r="VQ347" s="1"/>
      <c r="VR347" s="1"/>
      <c r="VS347" s="1"/>
      <c r="VT347" s="1"/>
      <c r="VU347" s="1"/>
      <c r="VV347" s="1"/>
      <c r="VW347" s="1"/>
      <c r="VX347" s="1"/>
      <c r="VY347" s="1"/>
      <c r="VZ347" s="1"/>
      <c r="WA347" s="1"/>
      <c r="WB347" s="1"/>
      <c r="WC347" s="1"/>
      <c r="WD347" s="1"/>
      <c r="WE347" s="1"/>
      <c r="WF347" s="1"/>
      <c r="WG347" s="1"/>
      <c r="WH347" s="1"/>
      <c r="WI347" s="1"/>
      <c r="WJ347" s="1"/>
      <c r="WK347" s="1"/>
      <c r="WL347" s="1"/>
      <c r="WM347" s="1"/>
      <c r="WN347" s="1"/>
      <c r="WO347" s="1"/>
      <c r="WP347" s="1"/>
      <c r="WQ347" s="1"/>
      <c r="WR347" s="1"/>
      <c r="WS347" s="1"/>
      <c r="WT347" s="1"/>
      <c r="WU347" s="1"/>
      <c r="WV347" s="1"/>
      <c r="WW347" s="1"/>
      <c r="WX347" s="1"/>
      <c r="WY347" s="1"/>
      <c r="WZ347" s="1"/>
      <c r="XA347" s="1"/>
      <c r="XB347" s="1"/>
      <c r="XC347" s="1"/>
      <c r="XD347" s="1"/>
      <c r="XE347" s="1"/>
      <c r="XF347" s="1"/>
      <c r="XG347" s="1"/>
      <c r="XH347" s="1"/>
      <c r="XI347" s="1"/>
      <c r="XJ347" s="1"/>
      <c r="XK347" s="1"/>
      <c r="XL347" s="1"/>
      <c r="XM347" s="1"/>
      <c r="XN347" s="1"/>
      <c r="XO347" s="1"/>
      <c r="XP347" s="1"/>
      <c r="XQ347" s="1"/>
      <c r="XR347" s="1"/>
      <c r="XS347" s="1"/>
      <c r="XT347" s="1"/>
      <c r="XU347" s="1"/>
      <c r="XV347" s="1"/>
      <c r="XW347" s="1"/>
      <c r="XX347" s="1"/>
      <c r="XY347" s="1"/>
      <c r="XZ347" s="1"/>
      <c r="YA347" s="1"/>
      <c r="YB347" s="1"/>
      <c r="YC347" s="1"/>
      <c r="YD347" s="1"/>
      <c r="YE347" s="1"/>
      <c r="YF347" s="1"/>
      <c r="YG347" s="1"/>
      <c r="YH347" s="1"/>
      <c r="YI347" s="1"/>
      <c r="YJ347" s="1"/>
      <c r="YK347" s="1"/>
      <c r="YL347" s="1"/>
      <c r="YM347" s="1"/>
      <c r="YN347" s="1"/>
      <c r="YO347" s="1"/>
      <c r="YP347" s="1"/>
      <c r="YQ347" s="1"/>
      <c r="YR347" s="1"/>
      <c r="YS347" s="1"/>
      <c r="YT347" s="1"/>
      <c r="YU347" s="1"/>
      <c r="YV347" s="1"/>
      <c r="YW347" s="1"/>
      <c r="YX347" s="1"/>
      <c r="YY347" s="1"/>
      <c r="YZ347" s="1"/>
      <c r="ZA347" s="1"/>
      <c r="ZB347" s="1"/>
      <c r="ZC347" s="1"/>
      <c r="ZD347" s="1"/>
      <c r="ZE347" s="1"/>
      <c r="ZF347" s="1"/>
      <c r="ZG347" s="1"/>
      <c r="ZH347" s="1"/>
      <c r="ZI347" s="1"/>
      <c r="ZJ347" s="1"/>
      <c r="ZK347" s="1"/>
      <c r="ZL347" s="1"/>
      <c r="ZM347" s="1"/>
      <c r="ZN347" s="1"/>
      <c r="ZO347" s="1"/>
      <c r="ZP347" s="1"/>
      <c r="ZQ347" s="1"/>
      <c r="ZR347" s="1"/>
      <c r="ZS347" s="1"/>
      <c r="ZT347" s="1"/>
      <c r="ZU347" s="1"/>
      <c r="ZV347" s="1"/>
      <c r="ZW347" s="1"/>
      <c r="ZX347" s="1"/>
      <c r="ZY347" s="1"/>
      <c r="ZZ347" s="1"/>
      <c r="AAA347" s="1"/>
      <c r="AAB347" s="1"/>
      <c r="AAC347" s="1"/>
      <c r="AAD347" s="1"/>
      <c r="AAE347" s="1"/>
      <c r="AAF347" s="1"/>
      <c r="AAG347" s="1"/>
      <c r="AAH347" s="1"/>
      <c r="AAI347" s="1"/>
      <c r="AAJ347" s="1"/>
      <c r="AAK347" s="1"/>
      <c r="AAL347" s="1"/>
      <c r="AAM347" s="1"/>
      <c r="AAN347" s="1"/>
      <c r="AAO347" s="1"/>
      <c r="AAP347" s="1"/>
      <c r="AAQ347" s="1"/>
      <c r="AAR347" s="1"/>
      <c r="AAS347" s="1"/>
      <c r="AAT347" s="1"/>
      <c r="AAU347" s="1"/>
      <c r="AAV347" s="1"/>
      <c r="AAW347" s="1"/>
      <c r="AAX347" s="1"/>
      <c r="AAY347" s="1"/>
      <c r="AAZ347" s="1"/>
      <c r="ABA347" s="1"/>
      <c r="ABB347" s="1"/>
      <c r="ABC347" s="1"/>
      <c r="ABD347" s="1"/>
      <c r="ABE347" s="1"/>
      <c r="ABF347" s="1"/>
      <c r="ABG347" s="1"/>
      <c r="ABH347" s="1"/>
      <c r="ABI347" s="1"/>
      <c r="ABJ347" s="1"/>
      <c r="ABK347" s="1"/>
      <c r="ABL347" s="1"/>
      <c r="ABM347" s="1"/>
      <c r="ABN347" s="1"/>
      <c r="ABO347" s="1"/>
      <c r="ABP347" s="1"/>
      <c r="ABQ347" s="1"/>
      <c r="ABR347" s="1"/>
      <c r="ABS347" s="1"/>
      <c r="ABT347" s="1"/>
      <c r="ABU347" s="1"/>
      <c r="ABV347" s="1"/>
      <c r="ABW347" s="1"/>
      <c r="ABX347" s="1"/>
      <c r="ABY347" s="1"/>
      <c r="ABZ347" s="1"/>
      <c r="ACA347" s="1"/>
      <c r="ACB347" s="1"/>
      <c r="ACC347" s="1"/>
      <c r="ACD347" s="1"/>
      <c r="ACE347" s="1"/>
      <c r="ACF347" s="1"/>
      <c r="ACG347" s="1"/>
      <c r="ACH347" s="1"/>
      <c r="ACI347" s="1"/>
      <c r="ACJ347" s="1"/>
      <c r="ACK347" s="1"/>
      <c r="ACL347" s="1"/>
      <c r="ACM347" s="1"/>
      <c r="ACN347" s="1"/>
      <c r="ACO347" s="1"/>
      <c r="ACP347" s="1"/>
      <c r="ACQ347" s="1"/>
      <c r="ACR347" s="1"/>
      <c r="ACS347" s="1"/>
      <c r="ACT347" s="1"/>
      <c r="ACU347" s="1"/>
      <c r="ACV347" s="1"/>
      <c r="ACW347" s="1"/>
      <c r="ACX347" s="1"/>
      <c r="ACY347" s="1"/>
      <c r="ACZ347" s="1"/>
      <c r="ADA347" s="1"/>
      <c r="ADB347" s="89"/>
      <c r="ADC347" s="89"/>
      <c r="ADD347" s="89"/>
      <c r="ADE347" s="89"/>
      <c r="ADF347" s="89"/>
    </row>
    <row r="348" spans="1:786" customFormat="1" ht="36" x14ac:dyDescent="0.3">
      <c r="A348" s="40">
        <v>3</v>
      </c>
      <c r="B348" s="21" t="s">
        <v>976</v>
      </c>
      <c r="C348" s="22" t="s">
        <v>52</v>
      </c>
      <c r="D348" s="23" t="s">
        <v>123</v>
      </c>
      <c r="E348" s="23"/>
      <c r="F348" s="23">
        <v>8</v>
      </c>
      <c r="G348" s="74"/>
      <c r="H348" s="23">
        <v>1</v>
      </c>
      <c r="I348" s="23" t="s">
        <v>71</v>
      </c>
      <c r="J348" s="23" t="s">
        <v>133</v>
      </c>
      <c r="K348" s="25">
        <v>1966</v>
      </c>
      <c r="L348" s="86">
        <v>1966</v>
      </c>
      <c r="M348" s="27">
        <v>30000</v>
      </c>
      <c r="N348" s="28">
        <v>0.1</v>
      </c>
      <c r="O348" s="28"/>
      <c r="P348" s="29" t="s">
        <v>593</v>
      </c>
      <c r="Q348" s="30" t="s">
        <v>977</v>
      </c>
      <c r="R348" s="31" t="s">
        <v>424</v>
      </c>
      <c r="S348" s="32" t="str">
        <f t="shared" si="80"/>
        <v>Coal</v>
      </c>
      <c r="T348" s="33"/>
      <c r="U348" s="33"/>
      <c r="V348" s="33"/>
      <c r="W348" s="33"/>
      <c r="X348" s="33"/>
      <c r="Y348" s="33"/>
      <c r="Z348" s="33"/>
      <c r="AA348" s="1"/>
      <c r="AB348" s="34">
        <f t="shared" si="73"/>
        <v>1.5817337172376815E-2</v>
      </c>
      <c r="AC348" s="34">
        <f t="shared" si="74"/>
        <v>2.5641025641025641E-3</v>
      </c>
      <c r="AD348" s="34">
        <f t="shared" si="75"/>
        <v>0</v>
      </c>
      <c r="AE348" s="34">
        <f t="shared" si="76"/>
        <v>1.838143973647938E-2</v>
      </c>
      <c r="AF348" s="35"/>
      <c r="AG348" s="35">
        <f t="shared" si="77"/>
        <v>0</v>
      </c>
      <c r="AH348" s="35">
        <f t="shared" si="78"/>
        <v>0</v>
      </c>
      <c r="AI348" s="35">
        <f t="shared" si="79"/>
        <v>1.838143973647938E-2</v>
      </c>
      <c r="AJ348" s="1"/>
      <c r="AK348" s="1"/>
      <c r="AL348" s="1"/>
      <c r="AM348" s="1"/>
      <c r="AN348" s="1"/>
      <c r="AO348" s="1"/>
      <c r="AP348" s="1"/>
      <c r="AQ348" s="1"/>
      <c r="AR348" s="1"/>
      <c r="AS348" s="1"/>
      <c r="AT348" s="1"/>
      <c r="AU348" s="1"/>
      <c r="AV348" s="1"/>
      <c r="AW348" s="1"/>
      <c r="AX348" s="1"/>
      <c r="AY348" s="1"/>
      <c r="AZ348" s="1"/>
      <c r="BA348" s="1"/>
      <c r="BB348" s="1"/>
      <c r="BC348" s="1"/>
      <c r="BD348" s="1"/>
      <c r="BE348" s="1"/>
      <c r="BF348" s="1"/>
      <c r="BG348" s="1"/>
      <c r="BH348" s="1"/>
      <c r="BI348" s="1"/>
      <c r="BJ348" s="1"/>
      <c r="BK348" s="1"/>
      <c r="BL348" s="1"/>
      <c r="BM348" s="1"/>
      <c r="BN348" s="1"/>
      <c r="BO348" s="1"/>
      <c r="BP348" s="1"/>
      <c r="BQ348" s="1"/>
      <c r="BR348" s="1"/>
      <c r="BS348" s="1"/>
      <c r="BT348" s="1"/>
      <c r="BU348" s="1"/>
      <c r="BV348" s="1"/>
      <c r="BW348" s="1"/>
      <c r="BX348" s="1"/>
      <c r="BY348" s="1"/>
      <c r="BZ348" s="1"/>
      <c r="CA348" s="1"/>
      <c r="CB348" s="1"/>
      <c r="CC348" s="1"/>
      <c r="CD348" s="1"/>
      <c r="CE348" s="1"/>
      <c r="CF348" s="1"/>
      <c r="CG348" s="1"/>
      <c r="CH348" s="1"/>
      <c r="CI348" s="1"/>
      <c r="CJ348" s="1"/>
      <c r="CK348" s="1"/>
      <c r="CL348" s="1"/>
      <c r="CM348" s="1"/>
      <c r="CN348" s="1"/>
      <c r="CO348" s="1"/>
      <c r="CP348" s="1"/>
      <c r="CQ348" s="1"/>
      <c r="CR348" s="1"/>
      <c r="CS348" s="1"/>
      <c r="CT348" s="1"/>
      <c r="CU348" s="1"/>
      <c r="CV348" s="1"/>
      <c r="CW348" s="1"/>
      <c r="CX348" s="1"/>
      <c r="CY348" s="1"/>
      <c r="CZ348" s="1"/>
      <c r="DA348" s="1"/>
      <c r="DB348" s="1"/>
      <c r="DC348" s="1"/>
      <c r="DD348" s="1"/>
      <c r="DE348" s="1"/>
      <c r="DF348" s="1"/>
      <c r="DG348" s="1"/>
      <c r="DH348" s="1"/>
      <c r="DI348" s="1"/>
      <c r="DJ348" s="1"/>
      <c r="DK348" s="1"/>
      <c r="DL348" s="1"/>
      <c r="DM348" s="1"/>
      <c r="DN348" s="1"/>
      <c r="DO348" s="1"/>
      <c r="DP348" s="1"/>
      <c r="DQ348" s="1"/>
      <c r="DR348" s="1"/>
      <c r="DS348" s="1"/>
      <c r="DT348" s="1"/>
      <c r="DU348" s="1"/>
      <c r="DV348" s="1"/>
      <c r="DW348" s="1"/>
      <c r="DX348" s="1"/>
      <c r="DY348" s="1"/>
      <c r="DZ348" s="1"/>
      <c r="EA348" s="1"/>
      <c r="EB348" s="1"/>
      <c r="EC348" s="1"/>
      <c r="ED348" s="114"/>
      <c r="EE348" s="114"/>
      <c r="EF348" s="114"/>
      <c r="EG348" s="114"/>
      <c r="EH348" s="114"/>
      <c r="EI348" s="114"/>
      <c r="EJ348" s="114"/>
      <c r="EK348" s="114"/>
      <c r="EL348" s="114"/>
      <c r="EM348" s="114"/>
      <c r="EN348" s="114"/>
      <c r="EO348" s="114"/>
      <c r="EP348" s="114"/>
      <c r="EQ348" s="114"/>
      <c r="ER348" s="114"/>
      <c r="ES348" s="114"/>
      <c r="ET348" s="114"/>
      <c r="EU348" s="114"/>
      <c r="EV348" s="114"/>
      <c r="EW348" s="114"/>
      <c r="EX348" s="114"/>
      <c r="EY348" s="114"/>
      <c r="EZ348" s="114"/>
      <c r="FA348" s="114"/>
      <c r="FB348" s="114"/>
      <c r="FC348" s="114"/>
      <c r="FD348" s="114"/>
      <c r="FE348" s="114"/>
      <c r="FF348" s="114"/>
      <c r="FG348" s="114"/>
      <c r="FH348" s="114"/>
      <c r="FI348" s="114"/>
      <c r="FJ348" s="114"/>
      <c r="FK348" s="114"/>
      <c r="FL348" s="114"/>
      <c r="FM348" s="114"/>
      <c r="FN348" s="114"/>
      <c r="FO348" s="114"/>
      <c r="FP348" s="114"/>
      <c r="FQ348" s="114"/>
      <c r="FR348" s="114"/>
      <c r="FS348" s="114"/>
      <c r="FT348" s="114"/>
      <c r="FU348" s="114"/>
      <c r="FV348" s="114"/>
      <c r="FW348" s="114"/>
      <c r="FX348" s="114"/>
      <c r="FY348" s="114"/>
      <c r="FZ348" s="114"/>
      <c r="GA348" s="114"/>
      <c r="GB348" s="114"/>
      <c r="GC348" s="114"/>
      <c r="GD348" s="114"/>
      <c r="GE348" s="114"/>
      <c r="GF348" s="114"/>
      <c r="GG348" s="114"/>
      <c r="GH348" s="114"/>
      <c r="GI348" s="114"/>
      <c r="GJ348" s="114"/>
      <c r="GK348" s="114"/>
      <c r="GL348" s="114"/>
      <c r="GM348" s="114"/>
      <c r="GN348" s="114"/>
      <c r="GO348" s="114"/>
      <c r="GP348" s="114"/>
      <c r="GQ348" s="114"/>
      <c r="GR348" s="114"/>
      <c r="GS348" s="114"/>
      <c r="GT348" s="114"/>
      <c r="GU348" s="114"/>
      <c r="GV348" s="114"/>
      <c r="GW348" s="114"/>
      <c r="GX348" s="114"/>
      <c r="GY348" s="114"/>
      <c r="GZ348" s="114"/>
      <c r="HA348" s="114"/>
      <c r="HB348" s="114"/>
      <c r="HC348" s="114"/>
      <c r="HD348" s="114"/>
      <c r="HE348" s="114"/>
      <c r="HF348" s="114"/>
      <c r="HG348" s="114"/>
      <c r="HH348" s="114"/>
      <c r="HI348" s="114"/>
      <c r="HJ348" s="114"/>
      <c r="HK348" s="114"/>
      <c r="HL348" s="114"/>
      <c r="HM348" s="114"/>
      <c r="HN348" s="114"/>
      <c r="HO348" s="114"/>
      <c r="HP348" s="114"/>
      <c r="HQ348" s="114"/>
      <c r="HR348" s="114"/>
      <c r="HS348" s="114"/>
      <c r="HT348" s="114"/>
      <c r="HU348" s="114"/>
      <c r="HV348" s="114"/>
      <c r="HW348" s="114"/>
      <c r="HX348" s="114"/>
      <c r="HY348" s="114"/>
      <c r="HZ348" s="114"/>
      <c r="IA348" s="114"/>
      <c r="IB348" s="114"/>
      <c r="IC348" s="114"/>
      <c r="ID348" s="114"/>
      <c r="IE348" s="114"/>
      <c r="IF348" s="114"/>
      <c r="IG348" s="114"/>
      <c r="IH348" s="114"/>
      <c r="II348" s="114"/>
      <c r="IJ348" s="114"/>
      <c r="IK348" s="114"/>
      <c r="IL348" s="114"/>
      <c r="IM348" s="114"/>
      <c r="IN348" s="114"/>
      <c r="IO348" s="114"/>
      <c r="IP348" s="114"/>
      <c r="IQ348" s="114"/>
      <c r="IR348" s="114"/>
      <c r="IS348" s="114"/>
      <c r="IT348" s="114"/>
      <c r="IU348" s="114"/>
      <c r="IV348" s="114"/>
      <c r="IW348" s="114"/>
      <c r="IX348" s="114"/>
      <c r="IY348" s="114"/>
      <c r="IZ348" s="114"/>
      <c r="JA348" s="114"/>
      <c r="JB348" s="114"/>
      <c r="JC348" s="114"/>
      <c r="JD348" s="114"/>
      <c r="JE348" s="114"/>
      <c r="JF348" s="114"/>
      <c r="JG348" s="114"/>
      <c r="JH348" s="114"/>
      <c r="JI348" s="114"/>
      <c r="JJ348" s="114"/>
      <c r="JK348" s="114"/>
      <c r="JL348" s="114"/>
      <c r="JM348" s="114"/>
      <c r="JN348" s="114"/>
      <c r="JO348" s="114"/>
      <c r="JP348" s="114"/>
      <c r="JQ348" s="114"/>
      <c r="JR348" s="114"/>
      <c r="JS348" s="114"/>
      <c r="JT348" s="114"/>
      <c r="JU348" s="114"/>
      <c r="JV348" s="114"/>
      <c r="JW348" s="114"/>
      <c r="JX348" s="114"/>
      <c r="JY348" s="114"/>
      <c r="JZ348" s="114"/>
      <c r="KA348" s="114"/>
      <c r="KB348" s="114"/>
      <c r="KC348" s="114"/>
      <c r="KD348" s="114"/>
      <c r="KE348" s="114"/>
      <c r="KF348" s="114"/>
      <c r="KG348" s="114"/>
      <c r="KH348" s="114"/>
      <c r="KI348" s="114"/>
      <c r="KJ348" s="114"/>
      <c r="KK348" s="114"/>
      <c r="KL348" s="114"/>
      <c r="KM348" s="114"/>
      <c r="KN348" s="114"/>
      <c r="KO348" s="114"/>
      <c r="KP348" s="114"/>
      <c r="KQ348" s="114"/>
      <c r="KR348" s="114"/>
      <c r="KS348" s="114"/>
      <c r="KT348" s="114"/>
      <c r="KU348" s="114"/>
      <c r="KV348" s="114"/>
      <c r="KW348" s="114"/>
      <c r="KX348" s="114"/>
      <c r="KY348" s="114"/>
      <c r="KZ348" s="114"/>
      <c r="LA348" s="114"/>
      <c r="LB348" s="114"/>
      <c r="LC348" s="114"/>
      <c r="LD348" s="114"/>
      <c r="LE348" s="114"/>
      <c r="LF348" s="114"/>
      <c r="LG348" s="114"/>
      <c r="LH348" s="114"/>
      <c r="LI348" s="114"/>
      <c r="LJ348" s="114"/>
      <c r="LK348" s="114"/>
      <c r="LL348" s="114"/>
      <c r="LM348" s="114"/>
      <c r="LN348" s="114"/>
      <c r="LO348" s="114"/>
      <c r="LP348" s="114"/>
      <c r="LQ348" s="114"/>
      <c r="LR348" s="114"/>
      <c r="LS348" s="114"/>
      <c r="LT348" s="114"/>
      <c r="LU348" s="114"/>
      <c r="LV348" s="114"/>
      <c r="LW348" s="114"/>
      <c r="LX348" s="114"/>
      <c r="LY348" s="114"/>
      <c r="LZ348" s="114"/>
      <c r="MA348" s="114"/>
      <c r="MB348" s="114"/>
      <c r="MC348" s="114"/>
      <c r="MD348" s="114"/>
      <c r="ME348" s="114"/>
      <c r="MF348" s="114"/>
      <c r="MG348" s="114"/>
      <c r="MH348" s="114"/>
      <c r="MI348" s="114"/>
      <c r="MJ348" s="114"/>
      <c r="MK348" s="114"/>
      <c r="ML348" s="114"/>
      <c r="MM348" s="114"/>
      <c r="MN348" s="114"/>
      <c r="MO348" s="114"/>
      <c r="MP348" s="114"/>
      <c r="MQ348" s="114"/>
      <c r="MR348" s="114"/>
      <c r="MS348" s="114"/>
      <c r="MT348" s="114"/>
      <c r="MU348" s="114"/>
      <c r="MV348" s="114"/>
      <c r="MW348" s="114"/>
      <c r="MX348" s="114"/>
      <c r="MY348" s="114"/>
      <c r="MZ348" s="114"/>
      <c r="NA348" s="114"/>
      <c r="NB348" s="114"/>
      <c r="NC348" s="114"/>
      <c r="ND348" s="114"/>
      <c r="NE348" s="114"/>
      <c r="NF348" s="114"/>
      <c r="NG348" s="114"/>
      <c r="NH348" s="114"/>
      <c r="NI348" s="114"/>
      <c r="NJ348" s="114"/>
      <c r="NK348" s="114"/>
      <c r="NL348" s="114"/>
      <c r="NM348" s="114"/>
      <c r="NN348" s="114"/>
      <c r="NO348" s="114"/>
      <c r="NP348" s="114"/>
      <c r="NQ348" s="114"/>
      <c r="NR348" s="114"/>
      <c r="NS348" s="114"/>
      <c r="NT348" s="114"/>
      <c r="NU348" s="114"/>
      <c r="NV348" s="114"/>
      <c r="NW348" s="114"/>
      <c r="NX348" s="114"/>
      <c r="NY348" s="114"/>
      <c r="NZ348" s="114"/>
      <c r="OA348" s="114"/>
      <c r="OB348" s="114"/>
      <c r="OC348" s="114"/>
      <c r="OD348" s="114"/>
      <c r="OE348" s="114"/>
      <c r="OF348" s="114"/>
      <c r="OG348" s="114"/>
      <c r="OH348" s="114"/>
      <c r="OI348" s="114"/>
      <c r="OJ348" s="114"/>
      <c r="OK348" s="114"/>
      <c r="OL348" s="114"/>
      <c r="OM348" s="114"/>
      <c r="ON348" s="114"/>
      <c r="OO348" s="114"/>
      <c r="OP348" s="114"/>
      <c r="OQ348" s="114"/>
      <c r="OR348" s="114"/>
      <c r="OS348" s="114"/>
      <c r="OT348" s="114"/>
      <c r="OU348" s="114"/>
      <c r="OV348" s="114"/>
      <c r="OW348" s="114"/>
      <c r="OX348" s="114"/>
      <c r="OY348" s="114"/>
      <c r="OZ348" s="114"/>
      <c r="PA348" s="114"/>
      <c r="PB348" s="114"/>
      <c r="PC348" s="114"/>
      <c r="PD348" s="114"/>
      <c r="PE348" s="114"/>
      <c r="PF348" s="114"/>
      <c r="PG348" s="114"/>
      <c r="PH348" s="114"/>
      <c r="PI348" s="114"/>
      <c r="PJ348" s="114"/>
      <c r="PK348" s="114"/>
      <c r="PL348" s="114"/>
      <c r="PM348" s="114"/>
      <c r="PN348" s="114"/>
      <c r="PO348" s="114"/>
      <c r="PP348" s="114"/>
      <c r="PQ348" s="114"/>
      <c r="PR348" s="114"/>
      <c r="PS348" s="114"/>
      <c r="PT348" s="114"/>
      <c r="PU348" s="114"/>
      <c r="PV348" s="114"/>
      <c r="PW348" s="114"/>
      <c r="PX348" s="114"/>
      <c r="PY348" s="114"/>
      <c r="PZ348" s="114"/>
      <c r="QA348" s="114"/>
      <c r="QB348" s="114"/>
      <c r="QC348" s="114"/>
      <c r="QD348" s="114"/>
      <c r="QE348" s="114"/>
      <c r="QF348" s="114"/>
      <c r="QG348" s="114"/>
      <c r="QH348" s="114"/>
      <c r="QI348" s="114"/>
      <c r="QJ348" s="114"/>
      <c r="QK348" s="114"/>
      <c r="QL348" s="114"/>
      <c r="QM348" s="114"/>
      <c r="QN348" s="114"/>
      <c r="QO348" s="114"/>
      <c r="QP348" s="114"/>
      <c r="QQ348" s="114"/>
      <c r="QR348" s="114"/>
      <c r="QS348" s="114"/>
      <c r="QT348" s="114"/>
      <c r="QU348" s="114"/>
      <c r="QV348" s="114"/>
      <c r="QW348" s="114"/>
      <c r="QX348" s="114"/>
      <c r="QY348" s="114"/>
      <c r="QZ348" s="114"/>
      <c r="RA348" s="114"/>
      <c r="RB348" s="114"/>
      <c r="RC348" s="114"/>
      <c r="RD348" s="114"/>
      <c r="RE348" s="114"/>
      <c r="RF348" s="114"/>
      <c r="RG348" s="114"/>
      <c r="RH348" s="114"/>
      <c r="RI348" s="114"/>
      <c r="RJ348" s="114"/>
      <c r="RK348" s="114"/>
      <c r="RL348" s="114"/>
      <c r="RM348" s="114"/>
      <c r="RN348" s="114"/>
      <c r="RO348" s="114"/>
      <c r="RP348" s="114"/>
      <c r="RQ348" s="114"/>
      <c r="RR348" s="114"/>
      <c r="RS348" s="114"/>
      <c r="RT348" s="114"/>
      <c r="RU348" s="114"/>
      <c r="RV348" s="114"/>
      <c r="RW348" s="114"/>
      <c r="RX348" s="114"/>
      <c r="RY348" s="114"/>
      <c r="RZ348" s="114"/>
      <c r="SA348" s="114"/>
      <c r="SB348" s="114"/>
      <c r="SC348" s="114"/>
      <c r="SD348" s="114"/>
      <c r="SE348" s="114"/>
      <c r="SF348" s="114"/>
      <c r="SG348" s="114"/>
      <c r="SH348" s="114"/>
      <c r="SI348" s="114"/>
      <c r="SJ348" s="114"/>
      <c r="SK348" s="114"/>
      <c r="SL348" s="114"/>
      <c r="SM348" s="114"/>
      <c r="SN348" s="114"/>
      <c r="SO348" s="114"/>
      <c r="SP348" s="114"/>
      <c r="SQ348" s="114"/>
      <c r="SR348" s="114"/>
      <c r="SS348" s="114"/>
      <c r="ST348" s="114"/>
      <c r="SU348" s="114"/>
      <c r="SV348" s="114"/>
      <c r="SW348" s="114"/>
      <c r="SX348" s="114"/>
      <c r="SY348" s="114"/>
      <c r="SZ348" s="114"/>
      <c r="TA348" s="114"/>
      <c r="TB348" s="114"/>
      <c r="TC348" s="114"/>
      <c r="TD348" s="114"/>
      <c r="TE348" s="114"/>
      <c r="TF348" s="114"/>
      <c r="TG348" s="114"/>
      <c r="TH348" s="114"/>
      <c r="TI348" s="114"/>
      <c r="TJ348" s="114"/>
      <c r="TK348" s="114"/>
      <c r="TL348" s="114"/>
      <c r="TM348" s="114"/>
      <c r="TN348" s="114"/>
      <c r="TO348" s="114"/>
      <c r="TP348" s="114"/>
      <c r="TQ348" s="114"/>
      <c r="TR348" s="114"/>
      <c r="TS348" s="114"/>
      <c r="TT348" s="114"/>
      <c r="TU348" s="114"/>
      <c r="TV348" s="114"/>
      <c r="TW348" s="114"/>
      <c r="TX348" s="114"/>
      <c r="TY348" s="114"/>
      <c r="TZ348" s="114"/>
      <c r="UA348" s="114"/>
      <c r="UB348" s="114"/>
      <c r="UC348" s="114"/>
      <c r="UD348" s="114"/>
      <c r="UE348" s="114"/>
      <c r="UF348" s="114"/>
      <c r="UG348" s="114"/>
      <c r="UH348" s="114"/>
      <c r="UI348" s="114"/>
      <c r="UJ348" s="114"/>
      <c r="UK348" s="114"/>
      <c r="UL348" s="114"/>
      <c r="UM348" s="114"/>
      <c r="UN348" s="114"/>
      <c r="UO348" s="114"/>
      <c r="UP348" s="114"/>
      <c r="UQ348" s="114"/>
      <c r="UR348" s="114"/>
      <c r="US348" s="114"/>
      <c r="UT348" s="114"/>
      <c r="UU348" s="114"/>
      <c r="UV348" s="114"/>
      <c r="UW348" s="114"/>
      <c r="UX348" s="114"/>
      <c r="UY348" s="114"/>
      <c r="UZ348" s="114"/>
      <c r="VA348" s="114"/>
      <c r="VB348" s="114"/>
      <c r="VC348" s="114"/>
      <c r="VD348" s="114"/>
      <c r="VE348" s="114"/>
      <c r="VF348" s="114"/>
      <c r="VG348" s="114"/>
      <c r="VH348" s="114"/>
      <c r="VI348" s="114"/>
      <c r="VJ348" s="114"/>
      <c r="VK348" s="114"/>
      <c r="VL348" s="114"/>
      <c r="VM348" s="114"/>
      <c r="VN348" s="114"/>
      <c r="VO348" s="114"/>
      <c r="VP348" s="114"/>
      <c r="VQ348" s="114"/>
      <c r="VR348" s="114"/>
      <c r="VS348" s="114"/>
      <c r="VT348" s="114"/>
      <c r="VU348" s="114"/>
      <c r="VV348" s="114"/>
      <c r="VW348" s="114"/>
      <c r="VX348" s="114"/>
      <c r="VY348" s="114"/>
      <c r="VZ348" s="114"/>
      <c r="WA348" s="114"/>
      <c r="WB348" s="114"/>
      <c r="WC348" s="114"/>
      <c r="WD348" s="114"/>
      <c r="WE348" s="114"/>
      <c r="WF348" s="114"/>
      <c r="WG348" s="114"/>
      <c r="WH348" s="114"/>
      <c r="WI348" s="114"/>
      <c r="WJ348" s="114"/>
      <c r="WK348" s="114"/>
      <c r="WL348" s="114"/>
      <c r="WM348" s="114"/>
      <c r="WN348" s="114"/>
      <c r="WO348" s="114"/>
      <c r="WP348" s="114"/>
      <c r="WQ348" s="114"/>
      <c r="WR348" s="114"/>
      <c r="WS348" s="114"/>
      <c r="WT348" s="114"/>
      <c r="WU348" s="114"/>
      <c r="WV348" s="114"/>
      <c r="WW348" s="114"/>
      <c r="WX348" s="114"/>
      <c r="WY348" s="114"/>
      <c r="WZ348" s="114"/>
      <c r="XA348" s="114"/>
      <c r="XB348" s="114"/>
      <c r="XC348" s="114"/>
      <c r="XD348" s="114"/>
      <c r="XE348" s="114"/>
      <c r="XF348" s="114"/>
      <c r="XG348" s="114"/>
      <c r="XH348" s="114"/>
      <c r="XI348" s="114"/>
      <c r="XJ348" s="114"/>
      <c r="XK348" s="114"/>
      <c r="XL348" s="114"/>
      <c r="XM348" s="114"/>
      <c r="XN348" s="114"/>
      <c r="XO348" s="114"/>
      <c r="XP348" s="114"/>
      <c r="XQ348" s="114"/>
      <c r="XR348" s="114"/>
      <c r="XS348" s="114"/>
      <c r="XT348" s="114"/>
      <c r="XU348" s="114"/>
      <c r="XV348" s="114"/>
      <c r="XW348" s="114"/>
      <c r="XX348" s="114"/>
      <c r="XY348" s="114"/>
      <c r="XZ348" s="114"/>
      <c r="YA348" s="114"/>
      <c r="YB348" s="114"/>
      <c r="YC348" s="114"/>
      <c r="YD348" s="114"/>
      <c r="YE348" s="114"/>
      <c r="YF348" s="114"/>
      <c r="YG348" s="114"/>
      <c r="YH348" s="114"/>
      <c r="YI348" s="114"/>
      <c r="YJ348" s="114"/>
      <c r="YK348" s="114"/>
      <c r="YL348" s="114"/>
      <c r="YM348" s="114"/>
      <c r="YN348" s="114"/>
      <c r="YO348" s="114"/>
      <c r="YP348" s="114"/>
      <c r="YQ348" s="114"/>
      <c r="YR348" s="114"/>
      <c r="YS348" s="114"/>
      <c r="YT348" s="114"/>
      <c r="YU348" s="114"/>
      <c r="YV348" s="114"/>
      <c r="YW348" s="114"/>
      <c r="YX348" s="114"/>
      <c r="YY348" s="114"/>
      <c r="YZ348" s="114"/>
      <c r="ZA348" s="114"/>
      <c r="ZB348" s="114"/>
      <c r="ZC348" s="114"/>
      <c r="ZD348" s="114"/>
      <c r="ZE348" s="114"/>
      <c r="ZF348" s="114"/>
      <c r="ZG348" s="114"/>
      <c r="ZH348" s="114"/>
      <c r="ZI348" s="114"/>
      <c r="ZJ348" s="114"/>
      <c r="ZK348" s="114"/>
      <c r="ZL348" s="114"/>
      <c r="ZM348" s="114"/>
      <c r="ZN348" s="114"/>
      <c r="ZO348" s="114"/>
      <c r="ZP348" s="114"/>
      <c r="ZQ348" s="114"/>
      <c r="ZR348" s="114"/>
      <c r="ZS348" s="114"/>
      <c r="ZT348" s="114"/>
      <c r="ZU348" s="114"/>
      <c r="ZV348" s="114"/>
      <c r="ZW348" s="114"/>
      <c r="ZX348" s="114"/>
      <c r="ZY348" s="114"/>
      <c r="ZZ348" s="114"/>
      <c r="AAA348" s="114"/>
      <c r="AAB348" s="114"/>
      <c r="AAC348" s="114"/>
      <c r="AAD348" s="114"/>
      <c r="AAE348" s="114"/>
      <c r="AAF348" s="114"/>
      <c r="AAG348" s="114"/>
      <c r="AAH348" s="114"/>
      <c r="AAI348" s="114"/>
      <c r="AAJ348" s="114"/>
      <c r="AAK348" s="114"/>
      <c r="AAL348" s="114"/>
      <c r="AAM348" s="114"/>
      <c r="AAN348" s="114"/>
      <c r="AAO348" s="114"/>
      <c r="AAP348" s="114"/>
      <c r="AAQ348" s="114"/>
      <c r="AAR348" s="114"/>
      <c r="AAS348" s="114"/>
      <c r="AAT348" s="114"/>
      <c r="AAU348" s="114"/>
      <c r="AAV348" s="114"/>
      <c r="AAW348" s="114"/>
      <c r="AAX348" s="114"/>
      <c r="AAY348" s="114"/>
      <c r="AAZ348" s="114"/>
      <c r="ABA348" s="114"/>
      <c r="ABB348" s="114"/>
      <c r="ABC348" s="114"/>
      <c r="ABD348" s="114"/>
      <c r="ABE348" s="114"/>
      <c r="ABF348" s="114"/>
      <c r="ABG348" s="114"/>
      <c r="ABH348" s="114"/>
      <c r="ABI348" s="114"/>
      <c r="ABJ348" s="114"/>
      <c r="ABK348" s="114"/>
      <c r="ABL348" s="114"/>
      <c r="ABM348" s="114"/>
      <c r="ABN348" s="114"/>
      <c r="ABO348" s="114"/>
      <c r="ABP348" s="114"/>
      <c r="ABQ348" s="114"/>
      <c r="ABR348" s="114"/>
      <c r="ABS348" s="114"/>
      <c r="ABT348" s="114"/>
      <c r="ABU348" s="114"/>
      <c r="ABV348" s="114"/>
      <c r="ABW348" s="114"/>
      <c r="ABX348" s="114"/>
      <c r="ABY348" s="114"/>
      <c r="ABZ348" s="114"/>
      <c r="ACA348" s="114"/>
      <c r="ACB348" s="114"/>
      <c r="ACC348" s="114"/>
      <c r="ACD348" s="114"/>
      <c r="ACE348" s="114"/>
      <c r="ACF348" s="114"/>
      <c r="ACG348" s="114"/>
      <c r="ACH348" s="114"/>
      <c r="ACI348" s="114"/>
      <c r="ACJ348" s="114"/>
      <c r="ACK348" s="114"/>
      <c r="ACL348" s="114"/>
      <c r="ACM348" s="114"/>
      <c r="ACN348" s="114"/>
      <c r="ACO348" s="114"/>
      <c r="ACP348" s="114"/>
      <c r="ACQ348" s="114"/>
      <c r="ACR348" s="114"/>
      <c r="ACS348" s="114"/>
      <c r="ACT348" s="114"/>
      <c r="ACU348" s="114"/>
      <c r="ACV348" s="114"/>
      <c r="ACW348" s="114"/>
      <c r="ACX348" s="114"/>
      <c r="ACY348" s="114"/>
      <c r="ACZ348" s="114"/>
      <c r="ADA348" s="114"/>
    </row>
    <row r="349" spans="1:786" s="76" customFormat="1" ht="36" x14ac:dyDescent="0.3">
      <c r="A349" s="40">
        <v>3</v>
      </c>
      <c r="B349" s="21" t="s">
        <v>978</v>
      </c>
      <c r="C349" s="22" t="s">
        <v>52</v>
      </c>
      <c r="D349" s="23"/>
      <c r="E349" s="23"/>
      <c r="F349" s="23">
        <v>12</v>
      </c>
      <c r="G349" s="74"/>
      <c r="H349" s="23">
        <v>1</v>
      </c>
      <c r="I349" s="23" t="s">
        <v>41</v>
      </c>
      <c r="J349" s="23" t="s">
        <v>42</v>
      </c>
      <c r="K349" s="25">
        <v>1965</v>
      </c>
      <c r="L349" s="26">
        <v>23830</v>
      </c>
      <c r="M349" s="27"/>
      <c r="N349" s="28">
        <v>0.7</v>
      </c>
      <c r="O349" s="28"/>
      <c r="P349" s="29" t="s">
        <v>521</v>
      </c>
      <c r="Q349" s="30" t="s">
        <v>979</v>
      </c>
      <c r="R349" s="31" t="s">
        <v>424</v>
      </c>
      <c r="S349" s="32" t="str">
        <f t="shared" si="80"/>
        <v>Coal</v>
      </c>
      <c r="T349" s="98"/>
      <c r="U349" s="98"/>
      <c r="V349" s="98"/>
      <c r="W349" s="98"/>
      <c r="X349" s="98"/>
      <c r="Y349" s="98"/>
      <c r="Z349" s="98"/>
      <c r="AA349" s="99"/>
      <c r="AB349" s="34">
        <f t="shared" si="73"/>
        <v>0</v>
      </c>
      <c r="AC349" s="34">
        <f t="shared" si="74"/>
        <v>1.7948717948717947E-2</v>
      </c>
      <c r="AD349" s="34">
        <f t="shared" si="75"/>
        <v>0</v>
      </c>
      <c r="AE349" s="34">
        <f t="shared" si="76"/>
        <v>1.7948717948717947E-2</v>
      </c>
      <c r="AF349" s="35"/>
      <c r="AG349" s="35">
        <f t="shared" si="77"/>
        <v>0</v>
      </c>
      <c r="AH349" s="35">
        <f t="shared" si="78"/>
        <v>0</v>
      </c>
      <c r="AI349" s="35">
        <f t="shared" si="79"/>
        <v>1.7948717948717947E-2</v>
      </c>
      <c r="AK349" s="100"/>
      <c r="AL349" s="100"/>
      <c r="AM349" s="100"/>
      <c r="AN349" s="100"/>
      <c r="AO349" s="100"/>
      <c r="AP349" s="100"/>
      <c r="AQ349" s="100"/>
      <c r="AR349" s="100"/>
      <c r="AS349" s="100"/>
      <c r="AT349" s="100"/>
      <c r="AU349" s="100"/>
      <c r="AV349" s="100"/>
      <c r="AW349" s="100"/>
      <c r="AX349" s="100"/>
      <c r="AY349" s="100"/>
      <c r="AZ349" s="100"/>
      <c r="BA349" s="100"/>
      <c r="BB349" s="100"/>
      <c r="BC349" s="100"/>
      <c r="BD349" s="100"/>
      <c r="BE349" s="100"/>
      <c r="BF349" s="100"/>
      <c r="BG349" s="100"/>
      <c r="BH349" s="100"/>
      <c r="BI349" s="100"/>
      <c r="BJ349" s="100"/>
      <c r="BK349" s="100"/>
      <c r="BL349" s="100"/>
      <c r="BM349" s="100"/>
      <c r="BN349" s="100"/>
      <c r="BO349" s="100"/>
      <c r="BP349" s="100"/>
      <c r="BQ349" s="100"/>
      <c r="BR349" s="100"/>
      <c r="BS349" s="100"/>
      <c r="BT349" s="100"/>
      <c r="BU349" s="100"/>
      <c r="BV349" s="100"/>
      <c r="BW349" s="100"/>
      <c r="BX349" s="100"/>
      <c r="BY349" s="100"/>
      <c r="BZ349" s="100"/>
      <c r="CA349" s="100"/>
      <c r="CB349" s="100"/>
      <c r="CC349" s="100"/>
      <c r="CD349" s="100"/>
      <c r="CE349" s="100"/>
      <c r="CF349" s="100"/>
      <c r="CG349" s="100"/>
      <c r="CH349" s="100"/>
      <c r="CI349" s="100"/>
      <c r="CJ349" s="100"/>
      <c r="CK349" s="100"/>
      <c r="CL349" s="100"/>
      <c r="CM349" s="100"/>
      <c r="CN349" s="100"/>
      <c r="CO349" s="100"/>
      <c r="CP349" s="100"/>
      <c r="CQ349" s="100"/>
      <c r="CR349" s="100"/>
      <c r="CS349" s="100"/>
      <c r="CT349" s="100"/>
      <c r="CU349" s="100"/>
      <c r="CV349" s="100"/>
      <c r="CW349" s="100"/>
      <c r="CX349" s="100"/>
      <c r="CY349" s="100"/>
      <c r="CZ349" s="100"/>
      <c r="DA349" s="100"/>
      <c r="DB349" s="100"/>
      <c r="DC349" s="100"/>
      <c r="DD349" s="100"/>
      <c r="DE349" s="100"/>
      <c r="DF349" s="100"/>
      <c r="DG349" s="100"/>
      <c r="DH349" s="100"/>
      <c r="DI349" s="100"/>
      <c r="DJ349" s="100"/>
      <c r="DK349" s="100"/>
      <c r="DL349" s="100"/>
      <c r="DM349" s="100"/>
      <c r="DN349" s="100"/>
      <c r="DO349" s="100"/>
      <c r="DP349" s="100"/>
      <c r="DQ349" s="100"/>
      <c r="DR349" s="100"/>
      <c r="DS349" s="100"/>
      <c r="DT349" s="100"/>
      <c r="DU349" s="100"/>
      <c r="DV349" s="100"/>
      <c r="DW349" s="100"/>
      <c r="DX349" s="100"/>
      <c r="DY349" s="100"/>
      <c r="DZ349" s="100"/>
      <c r="EA349" s="100"/>
      <c r="EB349" s="100"/>
      <c r="EC349" s="100"/>
      <c r="ED349" s="100"/>
      <c r="EE349" s="100"/>
      <c r="EF349" s="100"/>
      <c r="EG349" s="100"/>
      <c r="EH349" s="100"/>
      <c r="EI349" s="100"/>
      <c r="EJ349" s="100"/>
      <c r="EK349" s="100"/>
      <c r="EL349" s="100"/>
      <c r="EM349" s="100"/>
      <c r="EN349" s="100"/>
      <c r="EO349" s="100"/>
      <c r="EP349" s="100"/>
      <c r="EQ349" s="100"/>
      <c r="ER349" s="100"/>
      <c r="ES349" s="100"/>
      <c r="ET349" s="100"/>
      <c r="EU349" s="100"/>
      <c r="EV349" s="100"/>
      <c r="EW349" s="100"/>
      <c r="EX349" s="100"/>
      <c r="EY349" s="100"/>
      <c r="EZ349" s="100"/>
      <c r="FA349" s="100"/>
      <c r="FB349" s="100"/>
      <c r="FC349" s="100"/>
      <c r="FD349" s="100"/>
      <c r="FE349" s="100"/>
      <c r="FF349" s="100"/>
      <c r="FG349" s="100"/>
      <c r="FH349" s="100"/>
      <c r="FI349" s="100"/>
      <c r="FJ349" s="100"/>
      <c r="FK349" s="100"/>
      <c r="FL349" s="100"/>
      <c r="FM349" s="100"/>
      <c r="FN349" s="100"/>
      <c r="FO349" s="100"/>
      <c r="FP349" s="100"/>
      <c r="FQ349" s="100"/>
      <c r="FR349" s="100"/>
      <c r="FS349" s="100"/>
      <c r="FT349" s="100"/>
      <c r="FU349" s="100"/>
      <c r="FV349" s="100"/>
      <c r="FW349" s="100"/>
      <c r="FX349" s="100"/>
      <c r="FY349" s="100"/>
      <c r="FZ349" s="100"/>
      <c r="GA349" s="100"/>
      <c r="GB349" s="100"/>
      <c r="GC349" s="100"/>
      <c r="GD349" s="100"/>
      <c r="GE349" s="100"/>
      <c r="GF349" s="100"/>
      <c r="GG349" s="100"/>
      <c r="GH349" s="100"/>
      <c r="GI349" s="100"/>
      <c r="GJ349" s="100"/>
      <c r="GK349" s="100"/>
      <c r="GL349" s="100"/>
      <c r="GM349" s="100"/>
      <c r="GN349" s="100"/>
      <c r="GO349" s="100"/>
      <c r="GP349" s="100"/>
      <c r="GQ349" s="100"/>
      <c r="GR349" s="100"/>
      <c r="GS349" s="100"/>
      <c r="GT349" s="100"/>
      <c r="GU349" s="100"/>
      <c r="GV349" s="100"/>
      <c r="GW349" s="100"/>
      <c r="GX349" s="100"/>
      <c r="GY349" s="100"/>
      <c r="GZ349" s="100"/>
      <c r="HA349" s="100"/>
      <c r="HB349" s="100"/>
      <c r="HC349" s="100"/>
      <c r="HD349" s="100"/>
      <c r="HE349" s="100"/>
      <c r="HF349" s="100"/>
      <c r="HG349" s="100"/>
      <c r="HH349" s="100"/>
      <c r="HI349" s="100"/>
      <c r="HJ349" s="100"/>
      <c r="HK349" s="100"/>
      <c r="HL349" s="100"/>
      <c r="HM349" s="100"/>
      <c r="HN349" s="100"/>
      <c r="HO349" s="100"/>
      <c r="HP349" s="100"/>
      <c r="HQ349" s="100"/>
      <c r="HR349" s="100"/>
      <c r="HS349" s="100"/>
      <c r="HT349" s="100"/>
      <c r="HU349" s="100"/>
      <c r="HV349" s="100"/>
      <c r="HW349" s="100"/>
      <c r="HX349" s="100"/>
      <c r="HY349" s="100"/>
      <c r="HZ349" s="100"/>
      <c r="IA349" s="100"/>
      <c r="IB349" s="100"/>
      <c r="IC349" s="100"/>
      <c r="ID349" s="100"/>
      <c r="IE349" s="100"/>
      <c r="IF349" s="100"/>
      <c r="IG349" s="100"/>
      <c r="IH349" s="100"/>
      <c r="II349" s="100"/>
      <c r="IJ349" s="100"/>
      <c r="IK349" s="100"/>
      <c r="IL349" s="100"/>
      <c r="IM349" s="100"/>
      <c r="IN349" s="100"/>
      <c r="IO349" s="100"/>
      <c r="IP349" s="100"/>
      <c r="IQ349" s="100"/>
      <c r="IR349" s="100"/>
      <c r="IS349" s="100"/>
      <c r="IT349" s="100"/>
      <c r="IU349" s="100"/>
      <c r="IV349" s="100"/>
      <c r="IW349" s="100"/>
      <c r="IX349" s="100"/>
      <c r="IY349" s="100"/>
      <c r="IZ349" s="100"/>
      <c r="JA349" s="100"/>
      <c r="JB349" s="100"/>
      <c r="JC349" s="100"/>
      <c r="JD349" s="100"/>
      <c r="JE349" s="100"/>
      <c r="JF349" s="100"/>
      <c r="JG349" s="100"/>
      <c r="JH349" s="100"/>
      <c r="JI349" s="100"/>
      <c r="JJ349" s="100"/>
      <c r="JK349" s="100"/>
      <c r="JL349" s="100"/>
      <c r="JM349" s="100"/>
      <c r="JN349" s="100"/>
      <c r="JO349" s="100"/>
      <c r="JP349" s="100"/>
      <c r="JQ349" s="100"/>
      <c r="JR349" s="100"/>
      <c r="JS349" s="100"/>
      <c r="JT349" s="100"/>
      <c r="JU349" s="100"/>
      <c r="JV349" s="100"/>
      <c r="JW349" s="100"/>
      <c r="JX349" s="100"/>
      <c r="JY349" s="100"/>
      <c r="JZ349" s="100"/>
      <c r="KA349" s="100"/>
      <c r="KB349" s="100"/>
      <c r="KC349" s="100"/>
      <c r="KD349" s="100"/>
      <c r="KE349" s="100"/>
      <c r="KF349" s="100"/>
      <c r="KG349" s="100"/>
      <c r="KH349" s="100"/>
      <c r="KI349" s="100"/>
      <c r="KJ349" s="100"/>
      <c r="KK349" s="100"/>
      <c r="KL349" s="100"/>
      <c r="KM349" s="100"/>
      <c r="KN349" s="100"/>
      <c r="KO349" s="100"/>
      <c r="KP349" s="100"/>
      <c r="KQ349" s="100"/>
      <c r="KR349" s="100"/>
      <c r="KS349" s="100"/>
      <c r="KT349" s="100"/>
      <c r="KU349" s="100"/>
      <c r="KV349" s="100"/>
      <c r="KW349" s="100"/>
      <c r="KX349" s="100"/>
      <c r="KY349" s="100"/>
      <c r="KZ349" s="100"/>
      <c r="LA349" s="100"/>
      <c r="LB349" s="100"/>
      <c r="LC349" s="100"/>
      <c r="LD349" s="100"/>
      <c r="LE349" s="100"/>
      <c r="LF349" s="100"/>
      <c r="LG349" s="100"/>
      <c r="LH349" s="100"/>
      <c r="LI349" s="100"/>
      <c r="LJ349" s="100"/>
      <c r="LK349" s="100"/>
      <c r="LL349" s="100"/>
      <c r="LM349" s="100"/>
      <c r="LN349" s="100"/>
      <c r="LO349" s="100"/>
      <c r="LP349" s="100"/>
      <c r="LQ349" s="100"/>
      <c r="LR349" s="100"/>
      <c r="LS349" s="100"/>
      <c r="LT349" s="100"/>
      <c r="LU349" s="100"/>
      <c r="LV349" s="100"/>
      <c r="LW349" s="100"/>
      <c r="LX349" s="100"/>
      <c r="LY349" s="100"/>
      <c r="LZ349" s="100"/>
      <c r="MA349" s="100"/>
      <c r="MB349" s="100"/>
      <c r="MC349" s="100"/>
      <c r="MD349" s="100"/>
      <c r="ME349" s="100"/>
      <c r="MF349" s="100"/>
      <c r="MG349" s="100"/>
      <c r="MH349" s="100"/>
      <c r="MI349" s="100"/>
      <c r="MJ349" s="100"/>
      <c r="MK349" s="100"/>
      <c r="ML349" s="100"/>
      <c r="MM349" s="100"/>
      <c r="MN349" s="100"/>
      <c r="MO349" s="100"/>
      <c r="MP349" s="100"/>
      <c r="MQ349" s="100"/>
      <c r="MR349" s="100"/>
      <c r="MS349" s="100"/>
      <c r="MT349" s="100"/>
      <c r="MU349" s="100"/>
      <c r="MV349" s="100"/>
      <c r="MW349" s="100"/>
      <c r="MX349" s="100"/>
      <c r="MY349" s="100"/>
      <c r="MZ349" s="100"/>
      <c r="NA349" s="100"/>
      <c r="NB349" s="100"/>
      <c r="NC349" s="100"/>
      <c r="ND349" s="100"/>
      <c r="NE349" s="100"/>
      <c r="NF349" s="100"/>
      <c r="NG349" s="100"/>
      <c r="NH349" s="100"/>
      <c r="NI349" s="100"/>
      <c r="NJ349" s="100"/>
      <c r="NK349" s="100"/>
      <c r="NL349" s="100"/>
      <c r="NM349" s="100"/>
      <c r="NN349" s="100"/>
      <c r="NO349" s="100"/>
      <c r="NP349" s="100"/>
      <c r="NQ349" s="100"/>
      <c r="NR349" s="100"/>
      <c r="NS349" s="100"/>
      <c r="NT349" s="100"/>
      <c r="NU349" s="100"/>
      <c r="NV349" s="100"/>
      <c r="NW349" s="100"/>
      <c r="NX349" s="100"/>
      <c r="NY349" s="100"/>
      <c r="NZ349" s="100"/>
      <c r="OA349" s="100"/>
      <c r="OB349" s="100"/>
      <c r="OC349" s="100"/>
      <c r="OD349" s="100"/>
      <c r="OE349" s="100"/>
      <c r="OF349" s="100"/>
      <c r="OG349" s="100"/>
      <c r="OH349" s="100"/>
      <c r="OI349" s="100"/>
      <c r="OJ349" s="100"/>
      <c r="OK349" s="100"/>
      <c r="OL349" s="100"/>
      <c r="OM349" s="100"/>
      <c r="ON349" s="100"/>
      <c r="OO349" s="100"/>
      <c r="OP349" s="100"/>
      <c r="OQ349" s="100"/>
      <c r="OR349" s="100"/>
      <c r="OS349" s="100"/>
      <c r="OT349" s="100"/>
      <c r="OU349" s="100"/>
      <c r="OV349" s="100"/>
      <c r="OW349" s="100"/>
      <c r="OX349" s="100"/>
      <c r="OY349" s="100"/>
      <c r="OZ349" s="100"/>
      <c r="PA349" s="100"/>
      <c r="PB349" s="100"/>
      <c r="PC349" s="100"/>
      <c r="PD349" s="100"/>
      <c r="PE349" s="100"/>
      <c r="PF349" s="100"/>
      <c r="PG349" s="100"/>
      <c r="PH349" s="100"/>
      <c r="PI349" s="100"/>
      <c r="PJ349" s="100"/>
      <c r="PK349" s="100"/>
      <c r="PL349" s="100"/>
      <c r="PM349" s="100"/>
      <c r="PN349" s="100"/>
      <c r="PO349" s="100"/>
      <c r="PP349" s="100"/>
      <c r="PQ349" s="100"/>
      <c r="PR349" s="100"/>
      <c r="PS349" s="100"/>
      <c r="PT349" s="100"/>
      <c r="PU349" s="100"/>
      <c r="PV349" s="100"/>
      <c r="PW349" s="100"/>
      <c r="PX349" s="100"/>
      <c r="PY349" s="100"/>
      <c r="PZ349" s="100"/>
      <c r="QA349" s="100"/>
      <c r="QB349" s="100"/>
      <c r="QC349" s="100"/>
      <c r="QD349" s="100"/>
      <c r="QE349" s="100"/>
      <c r="QF349" s="100"/>
      <c r="QG349" s="100"/>
      <c r="QH349" s="100"/>
      <c r="QI349" s="100"/>
      <c r="QJ349" s="100"/>
      <c r="QK349" s="100"/>
      <c r="QL349" s="100"/>
      <c r="QM349" s="100"/>
      <c r="QN349" s="100"/>
      <c r="QO349" s="100"/>
      <c r="QP349" s="100"/>
      <c r="QQ349" s="100"/>
      <c r="QR349" s="100"/>
      <c r="QS349" s="100"/>
      <c r="QT349" s="100"/>
      <c r="QU349" s="100"/>
      <c r="QV349" s="100"/>
      <c r="QW349" s="100"/>
      <c r="QX349" s="100"/>
      <c r="QY349" s="100"/>
      <c r="QZ349" s="100"/>
      <c r="RA349" s="100"/>
      <c r="RB349" s="100"/>
      <c r="RC349" s="100"/>
      <c r="RD349" s="100"/>
      <c r="RE349" s="100"/>
      <c r="RF349" s="100"/>
      <c r="RG349" s="100"/>
      <c r="RH349" s="100"/>
      <c r="RI349" s="100"/>
      <c r="RJ349" s="100"/>
      <c r="RK349" s="100"/>
      <c r="RL349" s="100"/>
      <c r="RM349" s="100"/>
      <c r="RN349" s="100"/>
      <c r="RO349" s="100"/>
      <c r="RP349" s="100"/>
      <c r="RQ349" s="100"/>
      <c r="RR349" s="100"/>
      <c r="RS349" s="100"/>
      <c r="RT349" s="100"/>
      <c r="RU349" s="100"/>
      <c r="RV349" s="100"/>
      <c r="RW349" s="100"/>
      <c r="RX349" s="100"/>
      <c r="RY349" s="100"/>
      <c r="RZ349" s="100"/>
      <c r="SA349" s="100"/>
      <c r="SB349" s="100"/>
      <c r="SC349" s="100"/>
      <c r="SD349" s="100"/>
      <c r="SE349" s="100"/>
      <c r="SF349" s="100"/>
      <c r="SG349" s="100"/>
      <c r="SH349" s="100"/>
      <c r="SI349" s="100"/>
      <c r="SJ349" s="100"/>
      <c r="SK349" s="100"/>
      <c r="SL349" s="100"/>
      <c r="SM349" s="100"/>
      <c r="SN349" s="100"/>
      <c r="SO349" s="100"/>
      <c r="SP349" s="100"/>
      <c r="SQ349" s="100"/>
      <c r="SR349" s="100"/>
      <c r="SS349" s="100"/>
      <c r="ST349" s="100"/>
      <c r="SU349" s="100"/>
      <c r="SV349" s="100"/>
      <c r="SW349" s="100"/>
      <c r="SX349" s="100"/>
      <c r="SY349" s="100"/>
      <c r="SZ349" s="100"/>
      <c r="TA349" s="100"/>
      <c r="TB349" s="100"/>
      <c r="TC349" s="100"/>
      <c r="TD349" s="100"/>
      <c r="TE349" s="100"/>
      <c r="TF349" s="100"/>
      <c r="TG349" s="100"/>
      <c r="TH349" s="100"/>
      <c r="TI349" s="100"/>
      <c r="TJ349" s="100"/>
      <c r="TK349" s="100"/>
      <c r="TL349" s="100"/>
      <c r="TM349" s="100"/>
      <c r="TN349" s="100"/>
      <c r="TO349" s="100"/>
      <c r="TP349" s="100"/>
      <c r="TQ349" s="100"/>
      <c r="TR349" s="100"/>
      <c r="TS349" s="100"/>
      <c r="TT349" s="100"/>
      <c r="TU349" s="100"/>
      <c r="TV349" s="100"/>
      <c r="TW349" s="100"/>
      <c r="TX349" s="100"/>
      <c r="TY349" s="100"/>
      <c r="TZ349" s="100"/>
      <c r="UA349" s="100"/>
      <c r="UB349" s="100"/>
      <c r="UC349" s="100"/>
      <c r="UD349" s="100"/>
      <c r="UE349" s="100"/>
      <c r="UF349" s="100"/>
      <c r="UG349" s="100"/>
      <c r="UH349" s="100"/>
      <c r="UI349" s="100"/>
      <c r="UJ349" s="100"/>
      <c r="UK349" s="100"/>
      <c r="UL349" s="100"/>
      <c r="UM349" s="100"/>
      <c r="UN349" s="100"/>
      <c r="UO349" s="100"/>
      <c r="UP349" s="100"/>
      <c r="UQ349" s="100"/>
      <c r="UR349" s="100"/>
      <c r="US349" s="100"/>
      <c r="UT349" s="100"/>
      <c r="UU349" s="100"/>
      <c r="UV349" s="100"/>
      <c r="UW349" s="100"/>
      <c r="UX349" s="100"/>
      <c r="UY349" s="100"/>
      <c r="UZ349" s="100"/>
      <c r="VA349" s="100"/>
      <c r="VB349" s="100"/>
      <c r="VC349" s="100"/>
      <c r="VD349" s="100"/>
      <c r="VE349" s="100"/>
      <c r="VF349" s="100"/>
      <c r="VG349" s="100"/>
      <c r="VH349" s="100"/>
      <c r="VI349" s="100"/>
      <c r="VJ349" s="100"/>
      <c r="VK349" s="100"/>
      <c r="VL349" s="100"/>
      <c r="VM349" s="100"/>
      <c r="VN349" s="100"/>
      <c r="VO349" s="100"/>
      <c r="VP349" s="100"/>
      <c r="VQ349" s="100"/>
      <c r="VR349" s="100"/>
      <c r="VS349" s="100"/>
      <c r="VT349" s="100"/>
      <c r="VU349" s="100"/>
      <c r="VV349" s="100"/>
      <c r="VW349" s="100"/>
      <c r="VX349" s="100"/>
      <c r="VY349" s="100"/>
      <c r="VZ349" s="100"/>
      <c r="WA349" s="100"/>
      <c r="WB349" s="100"/>
      <c r="WC349" s="100"/>
      <c r="WD349" s="100"/>
      <c r="WE349" s="100"/>
      <c r="WF349" s="100"/>
      <c r="WG349" s="100"/>
      <c r="WH349" s="100"/>
      <c r="WI349" s="100"/>
      <c r="WJ349" s="100"/>
      <c r="WK349" s="100"/>
      <c r="WL349" s="100"/>
      <c r="WM349" s="100"/>
      <c r="WN349" s="100"/>
      <c r="WO349" s="100"/>
      <c r="WP349" s="100"/>
      <c r="WQ349" s="100"/>
      <c r="WR349" s="100"/>
      <c r="WS349" s="100"/>
      <c r="WT349" s="100"/>
      <c r="WU349" s="100"/>
      <c r="WV349" s="100"/>
      <c r="WW349" s="100"/>
      <c r="WX349" s="100"/>
      <c r="WY349" s="100"/>
      <c r="WZ349" s="100"/>
      <c r="XA349" s="100"/>
      <c r="XB349" s="100"/>
      <c r="XC349" s="100"/>
      <c r="XD349" s="100"/>
      <c r="XE349" s="100"/>
      <c r="XF349" s="100"/>
      <c r="XG349" s="100"/>
      <c r="XH349" s="100"/>
      <c r="XI349" s="100"/>
      <c r="XJ349" s="100"/>
      <c r="XK349" s="100"/>
      <c r="XL349" s="100"/>
      <c r="XM349" s="100"/>
      <c r="XN349" s="100"/>
      <c r="XO349" s="100"/>
      <c r="XP349" s="100"/>
      <c r="XQ349" s="100"/>
      <c r="XR349" s="100"/>
      <c r="XS349" s="100"/>
      <c r="XT349" s="100"/>
      <c r="XU349" s="100"/>
      <c r="XV349" s="100"/>
      <c r="XW349" s="100"/>
      <c r="XX349" s="100"/>
      <c r="XY349" s="100"/>
      <c r="XZ349" s="100"/>
      <c r="YA349" s="100"/>
      <c r="YB349" s="100"/>
      <c r="YC349" s="100"/>
      <c r="YD349" s="100"/>
      <c r="YE349" s="100"/>
      <c r="YF349" s="100"/>
      <c r="YG349" s="100"/>
      <c r="YH349" s="100"/>
      <c r="YI349" s="100"/>
      <c r="YJ349" s="100"/>
      <c r="YK349" s="100"/>
      <c r="YL349" s="100"/>
      <c r="YM349" s="100"/>
      <c r="YN349" s="100"/>
      <c r="YO349" s="100"/>
      <c r="YP349" s="100"/>
      <c r="YQ349" s="100"/>
      <c r="YR349" s="100"/>
      <c r="YS349" s="100"/>
      <c r="YT349" s="100"/>
      <c r="YU349" s="100"/>
      <c r="YV349" s="100"/>
      <c r="YW349" s="100"/>
      <c r="YX349" s="100"/>
      <c r="YY349" s="100"/>
      <c r="YZ349" s="100"/>
      <c r="ZA349" s="100"/>
      <c r="ZB349" s="100"/>
      <c r="ZC349" s="100"/>
      <c r="ZD349" s="100"/>
      <c r="ZE349" s="100"/>
      <c r="ZF349" s="100"/>
      <c r="ZG349" s="100"/>
      <c r="ZH349" s="100"/>
      <c r="ZI349" s="100"/>
      <c r="ZJ349" s="100"/>
      <c r="ZK349" s="100"/>
      <c r="ZL349" s="100"/>
      <c r="ZM349" s="100"/>
      <c r="ZN349" s="100"/>
      <c r="ZO349" s="100"/>
      <c r="ZP349" s="100"/>
      <c r="ZQ349" s="100"/>
      <c r="ZR349" s="100"/>
      <c r="ZS349" s="100"/>
      <c r="ZT349" s="100"/>
      <c r="ZU349" s="100"/>
      <c r="ZV349" s="100"/>
      <c r="ZW349" s="100"/>
      <c r="ZX349" s="100"/>
      <c r="ZY349" s="100"/>
      <c r="ZZ349" s="100"/>
      <c r="AAA349" s="100"/>
      <c r="AAB349" s="100"/>
      <c r="AAC349" s="100"/>
      <c r="AAD349" s="100"/>
      <c r="AAE349" s="100"/>
      <c r="AAF349" s="100"/>
      <c r="AAG349" s="100"/>
      <c r="AAH349" s="100"/>
      <c r="AAI349" s="100"/>
      <c r="AAJ349" s="100"/>
      <c r="AAK349" s="100"/>
      <c r="AAL349" s="100"/>
      <c r="AAM349" s="100"/>
      <c r="AAN349" s="100"/>
      <c r="AAO349" s="100"/>
      <c r="AAP349" s="100"/>
      <c r="AAQ349" s="100"/>
      <c r="AAR349" s="100"/>
      <c r="AAS349" s="100"/>
      <c r="AAT349" s="100"/>
      <c r="AAU349" s="100"/>
      <c r="AAV349" s="100"/>
      <c r="AAW349" s="100"/>
      <c r="AAX349" s="100"/>
      <c r="AAY349" s="100"/>
      <c r="AAZ349" s="100"/>
      <c r="ABA349" s="100"/>
      <c r="ABB349" s="100"/>
      <c r="ABC349" s="100"/>
      <c r="ABD349" s="100"/>
      <c r="ABE349" s="100"/>
      <c r="ABF349" s="100"/>
      <c r="ABG349" s="100"/>
      <c r="ABH349" s="100"/>
      <c r="ABI349" s="100"/>
      <c r="ABJ349" s="100"/>
      <c r="ABK349" s="100"/>
      <c r="ABL349" s="100"/>
      <c r="ABM349" s="100"/>
      <c r="ABN349" s="100"/>
      <c r="ABO349" s="100"/>
      <c r="ABP349" s="100"/>
      <c r="ABQ349" s="100"/>
      <c r="ABR349" s="100"/>
      <c r="ABS349" s="100"/>
      <c r="ABT349" s="100"/>
      <c r="ABU349" s="100"/>
      <c r="ABV349" s="100"/>
      <c r="ABW349" s="100"/>
      <c r="ABX349" s="100"/>
      <c r="ABY349" s="100"/>
      <c r="ABZ349" s="100"/>
      <c r="ACA349" s="100"/>
      <c r="ACB349" s="100"/>
      <c r="ACC349" s="100"/>
      <c r="ACD349" s="100"/>
      <c r="ACE349" s="100"/>
      <c r="ACF349" s="100"/>
      <c r="ACG349" s="100"/>
      <c r="ACH349" s="100"/>
      <c r="ACI349" s="100"/>
      <c r="ACJ349" s="100"/>
      <c r="ACK349" s="100"/>
      <c r="ACL349" s="100"/>
      <c r="ACM349" s="100"/>
      <c r="ACN349" s="100"/>
      <c r="ACO349" s="100"/>
      <c r="ACP349" s="100"/>
      <c r="ACQ349" s="100"/>
      <c r="ACR349" s="100"/>
      <c r="ACS349" s="100"/>
      <c r="ACT349" s="100"/>
      <c r="ACU349" s="100"/>
      <c r="ACV349" s="100"/>
      <c r="ACW349" s="100"/>
      <c r="ACX349" s="100"/>
      <c r="ACY349" s="100"/>
      <c r="ACZ349" s="100"/>
      <c r="ADA349" s="100"/>
    </row>
    <row r="350" spans="1:786" s="89" customFormat="1" ht="84" x14ac:dyDescent="0.3">
      <c r="A350" s="36">
        <v>1</v>
      </c>
      <c r="B350" s="21" t="s">
        <v>980</v>
      </c>
      <c r="C350" s="22" t="s">
        <v>40</v>
      </c>
      <c r="D350" s="23" t="s">
        <v>204</v>
      </c>
      <c r="E350" s="23" t="s">
        <v>222</v>
      </c>
      <c r="F350" s="23">
        <v>35</v>
      </c>
      <c r="G350" s="74">
        <v>4250000</v>
      </c>
      <c r="H350" s="23">
        <v>1</v>
      </c>
      <c r="I350" s="23" t="s">
        <v>41</v>
      </c>
      <c r="J350" s="23" t="s">
        <v>386</v>
      </c>
      <c r="K350" s="25">
        <v>1965</v>
      </c>
      <c r="L350" s="26">
        <v>23829</v>
      </c>
      <c r="M350" s="27">
        <v>1900000</v>
      </c>
      <c r="N350" s="28">
        <v>12</v>
      </c>
      <c r="O350" s="28">
        <v>200</v>
      </c>
      <c r="P350" s="29" t="s">
        <v>528</v>
      </c>
      <c r="Q350" s="122" t="s">
        <v>981</v>
      </c>
      <c r="R350" s="31" t="s">
        <v>487</v>
      </c>
      <c r="S350" s="32" t="str">
        <f t="shared" si="80"/>
        <v>Cu</v>
      </c>
      <c r="T350" s="33">
        <v>580</v>
      </c>
      <c r="U350" s="33">
        <v>1.1000000000000001</v>
      </c>
      <c r="V350" s="33"/>
      <c r="W350" s="33">
        <v>1.1000000000000001</v>
      </c>
      <c r="X350" s="33" t="s">
        <v>488</v>
      </c>
      <c r="Y350" s="33">
        <v>20</v>
      </c>
      <c r="Z350" s="33" t="s">
        <v>320</v>
      </c>
      <c r="AA350" s="1"/>
      <c r="AB350" s="34">
        <f t="shared" si="73"/>
        <v>1.0017646875838648</v>
      </c>
      <c r="AC350" s="34">
        <f t="shared" si="74"/>
        <v>0.30769230769230771</v>
      </c>
      <c r="AD350" s="34">
        <f t="shared" si="75"/>
        <v>14.285714285714286</v>
      </c>
      <c r="AE350" s="34">
        <f t="shared" si="76"/>
        <v>15.59517128099046</v>
      </c>
      <c r="AF350" s="35"/>
      <c r="AG350" s="35">
        <f t="shared" si="77"/>
        <v>15.59517128099046</v>
      </c>
      <c r="AH350" s="35">
        <f t="shared" si="78"/>
        <v>0</v>
      </c>
      <c r="AI350" s="35">
        <f t="shared" si="79"/>
        <v>0</v>
      </c>
      <c r="AK350" s="1"/>
      <c r="AL350" s="1"/>
      <c r="AM350" s="1"/>
      <c r="AN350" s="1"/>
      <c r="AO350" s="1"/>
      <c r="AP350" s="1"/>
      <c r="AQ350" s="1"/>
      <c r="AR350" s="1"/>
      <c r="AS350" s="1"/>
      <c r="AT350" s="1"/>
      <c r="AU350" s="1"/>
      <c r="AV350" s="1"/>
      <c r="AW350" s="1"/>
      <c r="AX350" s="1"/>
      <c r="AY350" s="1"/>
      <c r="AZ350" s="1"/>
      <c r="BA350" s="1"/>
      <c r="BB350" s="1"/>
      <c r="BC350" s="1"/>
      <c r="BD350" s="1"/>
      <c r="BE350" s="1"/>
      <c r="BF350" s="1"/>
      <c r="BG350" s="1"/>
      <c r="BH350" s="1"/>
      <c r="BI350" s="1"/>
      <c r="BJ350" s="1"/>
      <c r="BK350" s="1"/>
      <c r="BL350" s="1"/>
      <c r="BM350" s="1"/>
      <c r="BN350" s="1"/>
      <c r="BO350" s="1"/>
      <c r="BP350" s="1"/>
      <c r="BQ350" s="1"/>
      <c r="BR350" s="1"/>
      <c r="BS350" s="1"/>
      <c r="BT350" s="1"/>
      <c r="BU350" s="1"/>
      <c r="BV350" s="1"/>
      <c r="BW350" s="1"/>
      <c r="BX350" s="1"/>
      <c r="BY350" s="1"/>
      <c r="BZ350" s="1"/>
      <c r="CA350" s="1"/>
      <c r="CB350" s="1"/>
      <c r="CC350" s="1"/>
      <c r="CD350" s="1"/>
      <c r="CE350" s="1"/>
      <c r="CF350" s="1"/>
      <c r="CG350" s="1"/>
      <c r="CH350" s="1"/>
      <c r="CI350" s="1"/>
      <c r="CJ350" s="1"/>
      <c r="CK350" s="1"/>
      <c r="CL350" s="1"/>
      <c r="CM350" s="1"/>
      <c r="CN350" s="1"/>
      <c r="CO350" s="1"/>
      <c r="CP350" s="1"/>
      <c r="CQ350" s="1"/>
      <c r="CR350" s="1"/>
      <c r="CS350" s="1"/>
      <c r="CT350" s="1"/>
      <c r="CU350" s="1"/>
      <c r="CV350" s="1"/>
      <c r="CW350" s="1"/>
      <c r="CX350" s="1"/>
      <c r="CY350" s="1"/>
      <c r="CZ350" s="1"/>
      <c r="DA350" s="1"/>
      <c r="DB350" s="1"/>
      <c r="DC350" s="1"/>
      <c r="DD350" s="1"/>
      <c r="DE350" s="1"/>
      <c r="DF350" s="1"/>
      <c r="DG350" s="1"/>
      <c r="DH350" s="1"/>
      <c r="DI350" s="1"/>
      <c r="DJ350" s="1"/>
      <c r="DK350" s="1"/>
      <c r="DL350" s="1"/>
      <c r="DM350" s="1"/>
      <c r="DN350" s="1"/>
      <c r="DO350" s="1"/>
      <c r="DP350" s="1"/>
      <c r="DQ350" s="1"/>
      <c r="DR350" s="1"/>
      <c r="DS350" s="1"/>
      <c r="DT350" s="1"/>
      <c r="DU350" s="1"/>
      <c r="DV350" s="1"/>
      <c r="DW350" s="1"/>
      <c r="DX350" s="1"/>
      <c r="DY350" s="1"/>
      <c r="DZ350" s="1"/>
      <c r="EA350" s="1"/>
      <c r="EB350" s="1"/>
      <c r="EC350" s="1"/>
      <c r="ED350" s="1"/>
      <c r="EE350" s="1"/>
      <c r="EF350" s="1"/>
      <c r="EG350" s="1"/>
      <c r="EH350" s="1"/>
      <c r="EI350" s="1"/>
      <c r="EJ350" s="1"/>
      <c r="EK350" s="1"/>
      <c r="EL350" s="1"/>
      <c r="EM350" s="1"/>
      <c r="EN350" s="1"/>
      <c r="EO350" s="1"/>
      <c r="EP350" s="1"/>
      <c r="EQ350" s="1"/>
      <c r="ER350" s="1"/>
      <c r="ES350" s="1"/>
      <c r="ET350" s="1"/>
      <c r="EU350" s="1"/>
      <c r="EV350" s="1"/>
      <c r="EW350" s="1"/>
      <c r="EX350" s="1"/>
      <c r="EY350" s="1"/>
      <c r="EZ350" s="1"/>
      <c r="FA350" s="1"/>
      <c r="FB350" s="1"/>
      <c r="FC350" s="1"/>
      <c r="FD350" s="1"/>
      <c r="FE350" s="1"/>
      <c r="FF350" s="1"/>
      <c r="FG350" s="1"/>
      <c r="FH350" s="1"/>
      <c r="FI350" s="1"/>
      <c r="FJ350" s="1"/>
      <c r="FK350" s="1"/>
      <c r="FL350" s="1"/>
      <c r="FM350" s="1"/>
      <c r="FN350" s="1"/>
      <c r="FO350" s="1"/>
      <c r="FP350" s="1"/>
      <c r="FQ350" s="1"/>
      <c r="FR350" s="1"/>
      <c r="FS350" s="1"/>
      <c r="FT350" s="1"/>
      <c r="FU350" s="1"/>
      <c r="FV350" s="1"/>
      <c r="FW350" s="1"/>
      <c r="FX350" s="1"/>
      <c r="FY350" s="1"/>
      <c r="FZ350" s="1"/>
      <c r="GA350" s="1"/>
      <c r="GB350" s="1"/>
      <c r="GC350" s="1"/>
      <c r="GD350" s="1"/>
      <c r="GE350" s="1"/>
      <c r="GF350" s="1"/>
      <c r="GG350" s="1"/>
      <c r="GH350" s="1"/>
      <c r="GI350" s="1"/>
      <c r="GJ350" s="1"/>
      <c r="GK350" s="1"/>
      <c r="GL350" s="1"/>
      <c r="GM350" s="1"/>
      <c r="GN350" s="1"/>
      <c r="GO350" s="1"/>
      <c r="GP350" s="1"/>
      <c r="GQ350" s="1"/>
      <c r="GR350" s="1"/>
      <c r="GS350" s="1"/>
      <c r="GT350" s="1"/>
      <c r="GU350" s="1"/>
      <c r="GV350" s="1"/>
      <c r="GW350" s="1"/>
      <c r="GX350" s="1"/>
      <c r="GY350" s="1"/>
      <c r="GZ350" s="1"/>
      <c r="HA350" s="1"/>
      <c r="HB350" s="1"/>
      <c r="HC350" s="1"/>
      <c r="HD350" s="1"/>
      <c r="HE350" s="1"/>
      <c r="HF350" s="1"/>
      <c r="HG350" s="1"/>
      <c r="HH350" s="1"/>
      <c r="HI350" s="1"/>
      <c r="HJ350" s="1"/>
      <c r="HK350" s="1"/>
      <c r="HL350" s="1"/>
      <c r="HM350" s="1"/>
      <c r="HN350" s="1"/>
      <c r="HO350" s="1"/>
      <c r="HP350" s="1"/>
      <c r="HQ350" s="1"/>
      <c r="HR350" s="1"/>
      <c r="HS350" s="1"/>
      <c r="HT350" s="1"/>
      <c r="HU350" s="1"/>
      <c r="HV350" s="1"/>
      <c r="HW350" s="1"/>
      <c r="HX350" s="1"/>
      <c r="HY350" s="1"/>
      <c r="HZ350" s="1"/>
      <c r="IA350" s="1"/>
      <c r="IB350" s="1"/>
      <c r="IC350" s="1"/>
      <c r="ID350" s="1"/>
      <c r="IE350" s="1"/>
      <c r="IF350" s="1"/>
      <c r="IG350" s="1"/>
      <c r="IH350" s="1"/>
      <c r="II350" s="1"/>
      <c r="IJ350" s="1"/>
      <c r="IK350" s="1"/>
      <c r="IL350" s="1"/>
      <c r="IM350" s="1"/>
      <c r="IN350" s="1"/>
      <c r="IO350" s="1"/>
      <c r="IP350" s="1"/>
      <c r="IQ350" s="1"/>
      <c r="IR350" s="1"/>
      <c r="IS350" s="1"/>
      <c r="IT350" s="1"/>
      <c r="IU350" s="1"/>
      <c r="IV350" s="1"/>
      <c r="IW350" s="1"/>
      <c r="IX350" s="1"/>
      <c r="IY350" s="1"/>
      <c r="IZ350" s="1"/>
      <c r="JA350" s="1"/>
      <c r="JB350" s="1"/>
      <c r="JC350" s="1"/>
      <c r="JD350" s="1"/>
      <c r="JE350" s="1"/>
      <c r="JF350" s="1"/>
      <c r="JG350" s="1"/>
      <c r="JH350" s="1"/>
      <c r="JI350" s="1"/>
      <c r="JJ350" s="1"/>
      <c r="JK350" s="1"/>
      <c r="JL350" s="1"/>
      <c r="JM350" s="1"/>
      <c r="JN350" s="1"/>
      <c r="JO350" s="1"/>
      <c r="JP350" s="1"/>
      <c r="JQ350" s="1"/>
      <c r="JR350" s="1"/>
      <c r="JS350" s="1"/>
      <c r="JT350" s="1"/>
      <c r="JU350" s="1"/>
      <c r="JV350" s="1"/>
      <c r="JW350" s="1"/>
      <c r="JX350" s="1"/>
      <c r="JY350" s="1"/>
      <c r="JZ350" s="1"/>
      <c r="KA350" s="1"/>
      <c r="KB350" s="1"/>
      <c r="KC350" s="1"/>
      <c r="KD350" s="1"/>
      <c r="KE350" s="1"/>
      <c r="KF350" s="1"/>
      <c r="KG350" s="1"/>
      <c r="KH350" s="1"/>
      <c r="KI350" s="1"/>
      <c r="KJ350" s="1"/>
      <c r="KK350" s="1"/>
      <c r="KL350" s="1"/>
      <c r="KM350" s="1"/>
      <c r="KN350" s="1"/>
      <c r="KO350" s="1"/>
      <c r="KP350" s="1"/>
      <c r="KQ350" s="1"/>
      <c r="KR350" s="1"/>
      <c r="KS350" s="1"/>
      <c r="KT350" s="1"/>
      <c r="KU350" s="1"/>
      <c r="KV350" s="1"/>
      <c r="KW350" s="1"/>
      <c r="KX350" s="1"/>
      <c r="KY350" s="1"/>
      <c r="KZ350" s="1"/>
      <c r="LA350" s="1"/>
      <c r="LB350" s="1"/>
      <c r="LC350" s="1"/>
      <c r="LD350" s="1"/>
      <c r="LE350" s="1"/>
      <c r="LF350" s="1"/>
      <c r="LG350" s="1"/>
      <c r="LH350" s="1"/>
      <c r="LI350" s="1"/>
      <c r="LJ350" s="1"/>
      <c r="LK350" s="1"/>
      <c r="LL350" s="1"/>
      <c r="LM350" s="1"/>
      <c r="LN350" s="1"/>
      <c r="LO350" s="1"/>
      <c r="LP350" s="1"/>
      <c r="LQ350" s="1"/>
      <c r="LR350" s="1"/>
      <c r="LS350" s="1"/>
      <c r="LT350" s="1"/>
      <c r="LU350" s="1"/>
      <c r="LV350" s="1"/>
      <c r="LW350" s="1"/>
      <c r="LX350" s="1"/>
      <c r="LY350" s="1"/>
      <c r="LZ350" s="1"/>
      <c r="MA350" s="1"/>
      <c r="MB350" s="1"/>
      <c r="MC350" s="1"/>
      <c r="MD350" s="1"/>
      <c r="ME350" s="1"/>
      <c r="MF350" s="1"/>
      <c r="MG350" s="1"/>
      <c r="MH350" s="1"/>
      <c r="MI350" s="1"/>
      <c r="MJ350" s="1"/>
      <c r="MK350" s="1"/>
      <c r="ML350" s="1"/>
      <c r="MM350" s="1"/>
      <c r="MN350" s="1"/>
      <c r="MO350" s="1"/>
      <c r="MP350" s="1"/>
      <c r="MQ350" s="1"/>
      <c r="MR350" s="1"/>
      <c r="MS350" s="1"/>
      <c r="MT350" s="1"/>
      <c r="MU350" s="1"/>
      <c r="MV350" s="1"/>
      <c r="MW350" s="1"/>
      <c r="MX350" s="1"/>
      <c r="MY350" s="1"/>
      <c r="MZ350" s="1"/>
      <c r="NA350" s="1"/>
      <c r="NB350" s="1"/>
      <c r="NC350" s="1"/>
      <c r="ND350" s="1"/>
      <c r="NE350" s="1"/>
      <c r="NF350" s="1"/>
      <c r="NG350" s="1"/>
      <c r="NH350" s="1"/>
      <c r="NI350" s="1"/>
      <c r="NJ350" s="1"/>
      <c r="NK350" s="1"/>
      <c r="NL350" s="1"/>
      <c r="NM350" s="1"/>
      <c r="NN350" s="1"/>
      <c r="NO350" s="1"/>
      <c r="NP350" s="1"/>
      <c r="NQ350" s="1"/>
      <c r="NR350" s="1"/>
      <c r="NS350" s="1"/>
      <c r="NT350" s="1"/>
      <c r="NU350" s="1"/>
      <c r="NV350" s="1"/>
      <c r="NW350" s="1"/>
      <c r="NX350" s="1"/>
      <c r="NY350" s="1"/>
      <c r="NZ350" s="1"/>
      <c r="OA350" s="1"/>
      <c r="OB350" s="1"/>
      <c r="OC350" s="1"/>
      <c r="OD350" s="1"/>
      <c r="OE350" s="1"/>
      <c r="OF350" s="1"/>
      <c r="OG350" s="1"/>
      <c r="OH350" s="1"/>
      <c r="OI350" s="1"/>
      <c r="OJ350" s="1"/>
      <c r="OK350" s="1"/>
      <c r="OL350" s="1"/>
      <c r="OM350" s="1"/>
      <c r="ON350" s="1"/>
      <c r="OO350" s="1"/>
      <c r="OP350" s="1"/>
      <c r="OQ350" s="1"/>
      <c r="OR350" s="1"/>
      <c r="OS350" s="1"/>
      <c r="OT350" s="1"/>
      <c r="OU350" s="1"/>
      <c r="OV350" s="1"/>
      <c r="OW350" s="1"/>
      <c r="OX350" s="1"/>
      <c r="OY350" s="1"/>
      <c r="OZ350" s="1"/>
      <c r="PA350" s="1"/>
      <c r="PB350" s="1"/>
      <c r="PC350" s="1"/>
      <c r="PD350" s="1"/>
      <c r="PE350" s="1"/>
      <c r="PF350" s="1"/>
      <c r="PG350" s="1"/>
      <c r="PH350" s="1"/>
      <c r="PI350" s="1"/>
      <c r="PJ350" s="1"/>
      <c r="PK350" s="1"/>
      <c r="PL350" s="1"/>
      <c r="PM350" s="1"/>
      <c r="PN350" s="1"/>
      <c r="PO350" s="1"/>
      <c r="PP350" s="1"/>
      <c r="PQ350" s="1"/>
      <c r="PR350" s="1"/>
      <c r="PS350" s="1"/>
      <c r="PT350" s="1"/>
      <c r="PU350" s="1"/>
      <c r="PV350" s="1"/>
      <c r="PW350" s="1"/>
      <c r="PX350" s="1"/>
      <c r="PY350" s="1"/>
      <c r="PZ350" s="1"/>
      <c r="QA350" s="1"/>
      <c r="QB350" s="1"/>
      <c r="QC350" s="1"/>
      <c r="QD350" s="1"/>
      <c r="QE350" s="1"/>
      <c r="QF350" s="1"/>
      <c r="QG350" s="1"/>
      <c r="QH350" s="1"/>
      <c r="QI350" s="1"/>
      <c r="QJ350" s="1"/>
      <c r="QK350" s="1"/>
      <c r="QL350" s="1"/>
      <c r="QM350" s="1"/>
      <c r="QN350" s="1"/>
      <c r="QO350" s="1"/>
      <c r="QP350" s="1"/>
      <c r="QQ350" s="1"/>
      <c r="QR350" s="1"/>
      <c r="QS350" s="1"/>
      <c r="QT350" s="1"/>
      <c r="QU350" s="1"/>
      <c r="QV350" s="1"/>
      <c r="QW350" s="1"/>
      <c r="QX350" s="1"/>
      <c r="QY350" s="1"/>
      <c r="QZ350" s="1"/>
      <c r="RA350" s="1"/>
      <c r="RB350" s="1"/>
      <c r="RC350" s="1"/>
      <c r="RD350" s="1"/>
      <c r="RE350" s="1"/>
      <c r="RF350" s="1"/>
      <c r="RG350" s="1"/>
      <c r="RH350" s="1"/>
      <c r="RI350" s="1"/>
      <c r="RJ350" s="1"/>
      <c r="RK350" s="1"/>
      <c r="RL350" s="1"/>
      <c r="RM350" s="1"/>
      <c r="RN350" s="1"/>
      <c r="RO350" s="1"/>
      <c r="RP350" s="1"/>
      <c r="RQ350" s="1"/>
      <c r="RR350" s="1"/>
      <c r="RS350" s="1"/>
      <c r="RT350" s="1"/>
      <c r="RU350" s="1"/>
      <c r="RV350" s="1"/>
      <c r="RW350" s="1"/>
      <c r="RX350" s="1"/>
      <c r="RY350" s="1"/>
      <c r="RZ350" s="1"/>
      <c r="SA350" s="1"/>
      <c r="SB350" s="1"/>
      <c r="SC350" s="1"/>
      <c r="SD350" s="1"/>
      <c r="SE350" s="1"/>
      <c r="SF350" s="1"/>
      <c r="SG350" s="1"/>
      <c r="SH350" s="1"/>
      <c r="SI350" s="1"/>
      <c r="SJ350" s="1"/>
      <c r="SK350" s="1"/>
      <c r="SL350" s="1"/>
      <c r="SM350" s="1"/>
      <c r="SN350" s="1"/>
      <c r="SO350" s="1"/>
      <c r="SP350" s="1"/>
      <c r="SQ350" s="1"/>
      <c r="SR350" s="1"/>
      <c r="SS350" s="1"/>
      <c r="ST350" s="1"/>
      <c r="SU350" s="1"/>
      <c r="SV350" s="1"/>
      <c r="SW350" s="1"/>
      <c r="SX350" s="1"/>
      <c r="SY350" s="1"/>
      <c r="SZ350" s="1"/>
      <c r="TA350" s="1"/>
      <c r="TB350" s="1"/>
      <c r="TC350" s="1"/>
      <c r="TD350" s="1"/>
      <c r="TE350" s="1"/>
      <c r="TF350" s="1"/>
      <c r="TG350" s="1"/>
      <c r="TH350" s="1"/>
      <c r="TI350" s="1"/>
      <c r="TJ350" s="1"/>
      <c r="TK350" s="1"/>
      <c r="TL350" s="1"/>
      <c r="TM350" s="1"/>
      <c r="TN350" s="1"/>
      <c r="TO350" s="1"/>
      <c r="TP350" s="1"/>
      <c r="TQ350" s="1"/>
      <c r="TR350" s="1"/>
      <c r="TS350" s="1"/>
      <c r="TT350" s="1"/>
      <c r="TU350" s="1"/>
      <c r="TV350" s="1"/>
      <c r="TW350" s="1"/>
      <c r="TX350" s="1"/>
      <c r="TY350" s="1"/>
      <c r="TZ350" s="1"/>
      <c r="UA350" s="1"/>
      <c r="UB350" s="1"/>
      <c r="UC350" s="1"/>
      <c r="UD350" s="1"/>
      <c r="UE350" s="1"/>
      <c r="UF350" s="1"/>
      <c r="UG350" s="1"/>
      <c r="UH350" s="1"/>
      <c r="UI350" s="1"/>
      <c r="UJ350" s="1"/>
      <c r="UK350" s="1"/>
      <c r="UL350" s="1"/>
      <c r="UM350" s="1"/>
      <c r="UN350" s="1"/>
      <c r="UO350" s="1"/>
      <c r="UP350" s="1"/>
      <c r="UQ350" s="1"/>
      <c r="UR350" s="1"/>
      <c r="US350" s="1"/>
      <c r="UT350" s="1"/>
      <c r="UU350" s="1"/>
      <c r="UV350" s="1"/>
      <c r="UW350" s="1"/>
      <c r="UX350" s="1"/>
      <c r="UY350" s="1"/>
      <c r="UZ350" s="1"/>
      <c r="VA350" s="1"/>
      <c r="VB350" s="1"/>
      <c r="VC350" s="1"/>
      <c r="VD350" s="1"/>
      <c r="VE350" s="1"/>
      <c r="VF350" s="1"/>
      <c r="VG350" s="1"/>
      <c r="VH350" s="1"/>
      <c r="VI350" s="1"/>
      <c r="VJ350" s="1"/>
      <c r="VK350" s="1"/>
      <c r="VL350" s="1"/>
      <c r="VM350" s="1"/>
      <c r="VN350" s="1"/>
      <c r="VO350" s="1"/>
      <c r="VP350" s="1"/>
      <c r="VQ350" s="1"/>
      <c r="VR350" s="1"/>
      <c r="VS350" s="1"/>
      <c r="VT350" s="1"/>
      <c r="VU350" s="1"/>
      <c r="VV350" s="1"/>
      <c r="VW350" s="1"/>
      <c r="VX350" s="1"/>
      <c r="VY350" s="1"/>
      <c r="VZ350" s="1"/>
      <c r="WA350" s="1"/>
      <c r="WB350" s="1"/>
      <c r="WC350" s="1"/>
      <c r="WD350" s="1"/>
      <c r="WE350" s="1"/>
      <c r="WF350" s="1"/>
      <c r="WG350" s="1"/>
      <c r="WH350" s="1"/>
      <c r="WI350" s="1"/>
      <c r="WJ350" s="1"/>
      <c r="WK350" s="1"/>
      <c r="WL350" s="1"/>
      <c r="WM350" s="1"/>
      <c r="WN350" s="1"/>
      <c r="WO350" s="1"/>
      <c r="WP350" s="1"/>
      <c r="WQ350" s="1"/>
      <c r="WR350" s="1"/>
      <c r="WS350" s="1"/>
      <c r="WT350" s="1"/>
      <c r="WU350" s="1"/>
      <c r="WV350" s="1"/>
      <c r="WW350" s="1"/>
      <c r="WX350" s="1"/>
      <c r="WY350" s="1"/>
      <c r="WZ350" s="1"/>
      <c r="XA350" s="1"/>
      <c r="XB350" s="1"/>
      <c r="XC350" s="1"/>
      <c r="XD350" s="1"/>
      <c r="XE350" s="1"/>
      <c r="XF350" s="1"/>
      <c r="XG350" s="1"/>
      <c r="XH350" s="1"/>
      <c r="XI350" s="1"/>
      <c r="XJ350" s="1"/>
      <c r="XK350" s="1"/>
      <c r="XL350" s="1"/>
      <c r="XM350" s="1"/>
      <c r="XN350" s="1"/>
      <c r="XO350" s="1"/>
      <c r="XP350" s="1"/>
      <c r="XQ350" s="1"/>
      <c r="XR350" s="1"/>
      <c r="XS350" s="1"/>
      <c r="XT350" s="1"/>
      <c r="XU350" s="1"/>
      <c r="XV350" s="1"/>
      <c r="XW350" s="1"/>
      <c r="XX350" s="1"/>
      <c r="XY350" s="1"/>
      <c r="XZ350" s="1"/>
      <c r="YA350" s="1"/>
      <c r="YB350" s="1"/>
      <c r="YC350" s="1"/>
      <c r="YD350" s="1"/>
      <c r="YE350" s="1"/>
      <c r="YF350" s="1"/>
      <c r="YG350" s="1"/>
      <c r="YH350" s="1"/>
      <c r="YI350" s="1"/>
      <c r="YJ350" s="1"/>
      <c r="YK350" s="1"/>
      <c r="YL350" s="1"/>
      <c r="YM350" s="1"/>
      <c r="YN350" s="1"/>
      <c r="YO350" s="1"/>
      <c r="YP350" s="1"/>
      <c r="YQ350" s="1"/>
      <c r="YR350" s="1"/>
      <c r="YS350" s="1"/>
      <c r="YT350" s="1"/>
      <c r="YU350" s="1"/>
      <c r="YV350" s="1"/>
      <c r="YW350" s="1"/>
      <c r="YX350" s="1"/>
      <c r="YY350" s="1"/>
      <c r="YZ350" s="1"/>
      <c r="ZA350" s="1"/>
      <c r="ZB350" s="1"/>
      <c r="ZC350" s="1"/>
      <c r="ZD350" s="1"/>
      <c r="ZE350" s="1"/>
      <c r="ZF350" s="1"/>
      <c r="ZG350" s="1"/>
      <c r="ZH350" s="1"/>
      <c r="ZI350" s="1"/>
      <c r="ZJ350" s="1"/>
      <c r="ZK350" s="1"/>
      <c r="ZL350" s="1"/>
      <c r="ZM350" s="1"/>
      <c r="ZN350" s="1"/>
      <c r="ZO350" s="1"/>
      <c r="ZP350" s="1"/>
      <c r="ZQ350" s="1"/>
      <c r="ZR350" s="1"/>
      <c r="ZS350" s="1"/>
      <c r="ZT350" s="1"/>
      <c r="ZU350" s="1"/>
      <c r="ZV350" s="1"/>
      <c r="ZW350" s="1"/>
      <c r="ZX350" s="1"/>
      <c r="ZY350" s="1"/>
      <c r="ZZ350" s="1"/>
      <c r="AAA350" s="1"/>
      <c r="AAB350" s="1"/>
      <c r="AAC350" s="1"/>
      <c r="AAD350" s="1"/>
      <c r="AAE350" s="1"/>
      <c r="AAF350" s="1"/>
      <c r="AAG350" s="1"/>
      <c r="AAH350" s="1"/>
      <c r="AAI350" s="1"/>
      <c r="AAJ350" s="1"/>
      <c r="AAK350" s="1"/>
      <c r="AAL350" s="1"/>
      <c r="AAM350" s="1"/>
      <c r="AAN350" s="1"/>
      <c r="AAO350" s="1"/>
      <c r="AAP350" s="1"/>
      <c r="AAQ350" s="1"/>
      <c r="AAR350" s="1"/>
      <c r="AAS350" s="1"/>
      <c r="AAT350" s="1"/>
      <c r="AAU350" s="1"/>
      <c r="AAV350" s="1"/>
      <c r="AAW350" s="1"/>
      <c r="AAX350" s="1"/>
      <c r="AAY350" s="1"/>
      <c r="AAZ350" s="1"/>
      <c r="ABA350" s="1"/>
      <c r="ABB350" s="1"/>
      <c r="ABC350" s="1"/>
      <c r="ABD350" s="1"/>
      <c r="ABE350" s="1"/>
      <c r="ABF350" s="1"/>
      <c r="ABG350" s="1"/>
      <c r="ABH350" s="1"/>
      <c r="ABI350" s="1"/>
      <c r="ABJ350" s="1"/>
      <c r="ABK350" s="1"/>
      <c r="ABL350" s="1"/>
      <c r="ABM350" s="1"/>
      <c r="ABN350" s="1"/>
      <c r="ABO350" s="1"/>
      <c r="ABP350" s="1"/>
      <c r="ABQ350" s="1"/>
      <c r="ABR350" s="1"/>
      <c r="ABS350" s="1"/>
      <c r="ABT350" s="1"/>
      <c r="ABU350" s="1"/>
      <c r="ABV350" s="1"/>
      <c r="ABW350" s="1"/>
      <c r="ABX350" s="1"/>
      <c r="ABY350" s="1"/>
      <c r="ABZ350" s="1"/>
      <c r="ACA350" s="1"/>
      <c r="ACB350" s="1"/>
      <c r="ACC350" s="1"/>
      <c r="ACD350" s="1"/>
      <c r="ACE350" s="1"/>
      <c r="ACF350" s="1"/>
      <c r="ACG350" s="1"/>
      <c r="ACH350" s="1"/>
      <c r="ACI350" s="1"/>
      <c r="ACJ350" s="1"/>
      <c r="ACK350" s="1"/>
      <c r="ACL350" s="1"/>
      <c r="ACM350" s="1"/>
      <c r="ACN350" s="1"/>
      <c r="ACO350" s="1"/>
      <c r="ACP350" s="1"/>
      <c r="ACQ350" s="1"/>
      <c r="ACR350" s="1"/>
      <c r="ACS350" s="1"/>
      <c r="ACT350" s="1"/>
      <c r="ACU350" s="1"/>
      <c r="ACV350" s="1"/>
      <c r="ACW350" s="1"/>
      <c r="ACX350" s="1"/>
      <c r="ACY350" s="1"/>
      <c r="ACZ350" s="1"/>
      <c r="ADA350" s="1"/>
    </row>
    <row r="351" spans="1:786" s="76" customFormat="1" ht="84" x14ac:dyDescent="0.3">
      <c r="A351" s="42">
        <v>2</v>
      </c>
      <c r="B351" s="21" t="s">
        <v>982</v>
      </c>
      <c r="C351" s="22" t="s">
        <v>40</v>
      </c>
      <c r="D351" s="23" t="s">
        <v>123</v>
      </c>
      <c r="E351" s="23" t="s">
        <v>403</v>
      </c>
      <c r="F351" s="23">
        <v>19</v>
      </c>
      <c r="G351" s="74">
        <v>350000</v>
      </c>
      <c r="H351" s="23">
        <v>1</v>
      </c>
      <c r="I351" s="23" t="s">
        <v>41</v>
      </c>
      <c r="J351" s="23" t="s">
        <v>386</v>
      </c>
      <c r="K351" s="25">
        <v>1965</v>
      </c>
      <c r="L351" s="26">
        <v>23829</v>
      </c>
      <c r="M351" s="27">
        <v>350000</v>
      </c>
      <c r="N351" s="28">
        <v>12</v>
      </c>
      <c r="O351" s="28"/>
      <c r="P351" s="29" t="s">
        <v>521</v>
      </c>
      <c r="Q351" s="122" t="s">
        <v>983</v>
      </c>
      <c r="R351" s="31" t="s">
        <v>487</v>
      </c>
      <c r="S351" s="32" t="str">
        <f t="shared" si="80"/>
        <v>Cu</v>
      </c>
      <c r="T351" s="33">
        <v>580</v>
      </c>
      <c r="U351" s="33">
        <v>1.1000000000000001</v>
      </c>
      <c r="V351" s="33"/>
      <c r="W351" s="33">
        <v>1.1000000000000001</v>
      </c>
      <c r="X351" s="33" t="s">
        <v>488</v>
      </c>
      <c r="Y351" s="33">
        <v>20</v>
      </c>
      <c r="Z351" s="33" t="s">
        <v>320</v>
      </c>
      <c r="AA351" s="1"/>
      <c r="AB351" s="34">
        <f t="shared" si="73"/>
        <v>0.18453560034439614</v>
      </c>
      <c r="AC351" s="34">
        <f t="shared" si="74"/>
        <v>0.30769230769230771</v>
      </c>
      <c r="AD351" s="34">
        <f t="shared" si="75"/>
        <v>0</v>
      </c>
      <c r="AE351" s="34">
        <f t="shared" ref="AE351:AE371" si="81">SUM(AB351:AD351)</f>
        <v>0.49222790803670385</v>
      </c>
      <c r="AF351" s="35"/>
      <c r="AG351" s="35">
        <f t="shared" si="77"/>
        <v>0</v>
      </c>
      <c r="AH351" s="35">
        <f t="shared" si="78"/>
        <v>0.49222790803670385</v>
      </c>
      <c r="AI351" s="35">
        <f t="shared" si="79"/>
        <v>0</v>
      </c>
      <c r="AK351" s="1"/>
      <c r="AL351" s="1"/>
      <c r="AM351" s="1"/>
      <c r="AN351" s="1"/>
      <c r="AO351" s="1"/>
      <c r="AP351" s="1"/>
      <c r="AQ351" s="1"/>
      <c r="AR351" s="1"/>
      <c r="AS351" s="1"/>
      <c r="AT351" s="1"/>
      <c r="AU351" s="1"/>
      <c r="AV351" s="1"/>
      <c r="AW351" s="1"/>
      <c r="AX351" s="1"/>
      <c r="AY351" s="1"/>
      <c r="AZ351" s="1"/>
      <c r="BA351" s="1"/>
      <c r="BB351" s="1"/>
      <c r="BC351" s="1"/>
      <c r="BD351" s="1"/>
      <c r="BE351" s="1"/>
      <c r="BF351" s="1"/>
      <c r="BG351" s="1"/>
      <c r="BH351" s="1"/>
      <c r="BI351" s="1"/>
      <c r="BJ351" s="1"/>
      <c r="BK351" s="1"/>
      <c r="BL351" s="1"/>
      <c r="BM351" s="1"/>
      <c r="BN351" s="1"/>
      <c r="BO351" s="1"/>
      <c r="BP351" s="1"/>
      <c r="BQ351" s="1"/>
      <c r="BR351" s="1"/>
      <c r="BS351" s="1"/>
      <c r="BT351" s="1"/>
      <c r="BU351" s="1"/>
      <c r="BV351" s="1"/>
      <c r="BW351" s="1"/>
      <c r="BX351" s="1"/>
      <c r="BY351" s="1"/>
      <c r="BZ351" s="1"/>
      <c r="CA351" s="1"/>
      <c r="CB351" s="1"/>
      <c r="CC351" s="1"/>
      <c r="CD351" s="1"/>
      <c r="CE351" s="1"/>
      <c r="CF351" s="1"/>
      <c r="CG351" s="1"/>
      <c r="CH351" s="1"/>
      <c r="CI351" s="1"/>
      <c r="CJ351" s="1"/>
      <c r="CK351" s="1"/>
      <c r="CL351" s="1"/>
      <c r="CM351" s="1"/>
      <c r="CN351" s="1"/>
      <c r="CO351" s="1"/>
      <c r="CP351" s="1"/>
      <c r="CQ351" s="1"/>
      <c r="CR351" s="1"/>
      <c r="CS351" s="1"/>
      <c r="CT351" s="1"/>
      <c r="CU351" s="1"/>
      <c r="CV351" s="1"/>
      <c r="CW351" s="1"/>
      <c r="CX351" s="1"/>
      <c r="CY351" s="1"/>
      <c r="CZ351" s="1"/>
      <c r="DA351" s="1"/>
      <c r="DB351" s="1"/>
      <c r="DC351" s="1"/>
      <c r="DD351" s="1"/>
      <c r="DE351" s="1"/>
      <c r="DF351" s="1"/>
      <c r="DG351" s="1"/>
      <c r="DH351" s="1"/>
      <c r="DI351" s="1"/>
      <c r="DJ351" s="1"/>
      <c r="DK351" s="1"/>
      <c r="DL351" s="1"/>
      <c r="DM351" s="1"/>
      <c r="DN351" s="1"/>
      <c r="DO351" s="1"/>
      <c r="DP351" s="1"/>
      <c r="DQ351" s="1"/>
      <c r="DR351" s="1"/>
      <c r="DS351" s="1"/>
      <c r="DT351" s="1"/>
      <c r="DU351" s="1"/>
      <c r="DV351" s="1"/>
      <c r="DW351" s="1"/>
      <c r="DX351" s="1"/>
      <c r="DY351" s="1"/>
      <c r="DZ351" s="1"/>
      <c r="EA351" s="1"/>
      <c r="EB351" s="1"/>
      <c r="EC351" s="1"/>
      <c r="ED351" s="1"/>
      <c r="EE351" s="1"/>
      <c r="EF351" s="1"/>
      <c r="EG351" s="1"/>
      <c r="EH351" s="1"/>
      <c r="EI351" s="1"/>
      <c r="EJ351" s="1"/>
      <c r="EK351" s="1"/>
      <c r="EL351" s="1"/>
      <c r="EM351" s="1"/>
      <c r="EN351" s="1"/>
      <c r="EO351" s="1"/>
      <c r="EP351" s="1"/>
      <c r="EQ351" s="1"/>
      <c r="ER351" s="1"/>
      <c r="ES351" s="1"/>
      <c r="ET351" s="1"/>
      <c r="EU351" s="1"/>
      <c r="EV351" s="1"/>
      <c r="EW351" s="1"/>
      <c r="EX351" s="1"/>
      <c r="EY351" s="1"/>
      <c r="EZ351" s="1"/>
      <c r="FA351" s="1"/>
      <c r="FB351" s="1"/>
      <c r="FC351" s="1"/>
      <c r="FD351" s="1"/>
      <c r="FE351" s="1"/>
      <c r="FF351" s="1"/>
      <c r="FG351" s="1"/>
      <c r="FH351" s="1"/>
      <c r="FI351" s="1"/>
      <c r="FJ351" s="1"/>
      <c r="FK351" s="1"/>
      <c r="FL351" s="1"/>
      <c r="FM351" s="1"/>
      <c r="FN351" s="1"/>
      <c r="FO351" s="1"/>
      <c r="FP351" s="1"/>
      <c r="FQ351" s="1"/>
      <c r="FR351" s="1"/>
      <c r="FS351" s="1"/>
      <c r="FT351" s="1"/>
      <c r="FU351" s="1"/>
      <c r="FV351" s="1"/>
      <c r="FW351" s="1"/>
      <c r="FX351" s="1"/>
      <c r="FY351" s="1"/>
      <c r="FZ351" s="1"/>
      <c r="GA351" s="1"/>
      <c r="GB351" s="1"/>
      <c r="GC351" s="1"/>
      <c r="GD351" s="1"/>
      <c r="GE351" s="1"/>
      <c r="GF351" s="1"/>
      <c r="GG351" s="1"/>
      <c r="GH351" s="1"/>
      <c r="GI351" s="1"/>
      <c r="GJ351" s="1"/>
      <c r="GK351" s="1"/>
      <c r="GL351" s="1"/>
      <c r="GM351" s="1"/>
      <c r="GN351" s="1"/>
      <c r="GO351" s="1"/>
      <c r="GP351" s="1"/>
      <c r="GQ351" s="1"/>
      <c r="GR351" s="1"/>
      <c r="GS351" s="1"/>
      <c r="GT351" s="1"/>
      <c r="GU351" s="1"/>
      <c r="GV351" s="1"/>
      <c r="GW351" s="1"/>
      <c r="GX351" s="1"/>
      <c r="GY351" s="1"/>
      <c r="GZ351" s="1"/>
      <c r="HA351" s="1"/>
      <c r="HB351" s="1"/>
      <c r="HC351" s="1"/>
      <c r="HD351" s="1"/>
      <c r="HE351" s="1"/>
      <c r="HF351" s="1"/>
      <c r="HG351" s="1"/>
      <c r="HH351" s="1"/>
      <c r="HI351" s="1"/>
      <c r="HJ351" s="1"/>
      <c r="HK351" s="1"/>
      <c r="HL351" s="1"/>
      <c r="HM351" s="1"/>
      <c r="HN351" s="1"/>
      <c r="HO351" s="1"/>
      <c r="HP351" s="1"/>
      <c r="HQ351" s="1"/>
      <c r="HR351" s="1"/>
      <c r="HS351" s="1"/>
      <c r="HT351" s="1"/>
      <c r="HU351" s="1"/>
      <c r="HV351" s="1"/>
      <c r="HW351" s="1"/>
      <c r="HX351" s="1"/>
      <c r="HY351" s="1"/>
      <c r="HZ351" s="1"/>
      <c r="IA351" s="1"/>
      <c r="IB351" s="1"/>
      <c r="IC351" s="1"/>
      <c r="ID351" s="1"/>
      <c r="IE351" s="1"/>
      <c r="IF351" s="1"/>
      <c r="IG351" s="1"/>
      <c r="IH351" s="1"/>
      <c r="II351" s="1"/>
      <c r="IJ351" s="1"/>
      <c r="IK351" s="1"/>
      <c r="IL351" s="1"/>
      <c r="IM351" s="1"/>
      <c r="IN351" s="1"/>
      <c r="IO351" s="1"/>
      <c r="IP351" s="1"/>
      <c r="IQ351" s="1"/>
      <c r="IR351" s="1"/>
      <c r="IS351" s="1"/>
      <c r="IT351" s="1"/>
      <c r="IU351" s="1"/>
      <c r="IV351" s="1"/>
      <c r="IW351" s="1"/>
      <c r="IX351" s="1"/>
      <c r="IY351" s="1"/>
      <c r="IZ351" s="1"/>
      <c r="JA351" s="1"/>
      <c r="JB351" s="1"/>
      <c r="JC351" s="1"/>
      <c r="JD351" s="1"/>
      <c r="JE351" s="1"/>
      <c r="JF351" s="1"/>
      <c r="JG351" s="1"/>
      <c r="JH351" s="1"/>
      <c r="JI351" s="1"/>
      <c r="JJ351" s="1"/>
      <c r="JK351" s="1"/>
      <c r="JL351" s="1"/>
      <c r="JM351" s="1"/>
      <c r="JN351" s="1"/>
      <c r="JO351" s="1"/>
      <c r="JP351" s="1"/>
      <c r="JQ351" s="1"/>
      <c r="JR351" s="1"/>
      <c r="JS351" s="1"/>
      <c r="JT351" s="1"/>
      <c r="JU351" s="1"/>
      <c r="JV351" s="1"/>
      <c r="JW351" s="1"/>
      <c r="JX351" s="1"/>
      <c r="JY351" s="1"/>
      <c r="JZ351" s="1"/>
      <c r="KA351" s="1"/>
      <c r="KB351" s="1"/>
      <c r="KC351" s="1"/>
      <c r="KD351" s="1"/>
      <c r="KE351" s="1"/>
      <c r="KF351" s="1"/>
      <c r="KG351" s="1"/>
      <c r="KH351" s="1"/>
      <c r="KI351" s="1"/>
      <c r="KJ351" s="1"/>
      <c r="KK351" s="1"/>
      <c r="KL351" s="1"/>
      <c r="KM351" s="1"/>
      <c r="KN351" s="1"/>
      <c r="KO351" s="1"/>
      <c r="KP351" s="1"/>
      <c r="KQ351" s="1"/>
      <c r="KR351" s="1"/>
      <c r="KS351" s="1"/>
      <c r="KT351" s="1"/>
      <c r="KU351" s="1"/>
      <c r="KV351" s="1"/>
      <c r="KW351" s="1"/>
      <c r="KX351" s="1"/>
      <c r="KY351" s="1"/>
      <c r="KZ351" s="1"/>
      <c r="LA351" s="1"/>
      <c r="LB351" s="1"/>
      <c r="LC351" s="1"/>
      <c r="LD351" s="1"/>
      <c r="LE351" s="1"/>
      <c r="LF351" s="1"/>
      <c r="LG351" s="1"/>
      <c r="LH351" s="1"/>
      <c r="LI351" s="1"/>
      <c r="LJ351" s="1"/>
      <c r="LK351" s="1"/>
      <c r="LL351" s="1"/>
      <c r="LM351" s="1"/>
      <c r="LN351" s="1"/>
      <c r="LO351" s="1"/>
      <c r="LP351" s="1"/>
      <c r="LQ351" s="1"/>
      <c r="LR351" s="1"/>
      <c r="LS351" s="1"/>
      <c r="LT351" s="1"/>
      <c r="LU351" s="1"/>
      <c r="LV351" s="1"/>
      <c r="LW351" s="1"/>
      <c r="LX351" s="1"/>
      <c r="LY351" s="1"/>
      <c r="LZ351" s="1"/>
      <c r="MA351" s="1"/>
      <c r="MB351" s="1"/>
      <c r="MC351" s="1"/>
      <c r="MD351" s="1"/>
      <c r="ME351" s="1"/>
      <c r="MF351" s="1"/>
      <c r="MG351" s="1"/>
      <c r="MH351" s="1"/>
      <c r="MI351" s="1"/>
      <c r="MJ351" s="1"/>
      <c r="MK351" s="1"/>
      <c r="ML351" s="1"/>
      <c r="MM351" s="1"/>
      <c r="MN351" s="1"/>
      <c r="MO351" s="1"/>
      <c r="MP351" s="1"/>
      <c r="MQ351" s="1"/>
      <c r="MR351" s="1"/>
      <c r="MS351" s="1"/>
      <c r="MT351" s="1"/>
      <c r="MU351" s="1"/>
      <c r="MV351" s="1"/>
      <c r="MW351" s="1"/>
      <c r="MX351" s="1"/>
      <c r="MY351" s="1"/>
      <c r="MZ351" s="1"/>
      <c r="NA351" s="1"/>
      <c r="NB351" s="1"/>
      <c r="NC351" s="1"/>
      <c r="ND351" s="1"/>
      <c r="NE351" s="1"/>
      <c r="NF351" s="1"/>
      <c r="NG351" s="1"/>
      <c r="NH351" s="1"/>
      <c r="NI351" s="1"/>
      <c r="NJ351" s="1"/>
      <c r="NK351" s="1"/>
      <c r="NL351" s="1"/>
      <c r="NM351" s="1"/>
      <c r="NN351" s="1"/>
      <c r="NO351" s="1"/>
      <c r="NP351" s="1"/>
      <c r="NQ351" s="1"/>
      <c r="NR351" s="1"/>
      <c r="NS351" s="1"/>
      <c r="NT351" s="1"/>
      <c r="NU351" s="1"/>
      <c r="NV351" s="1"/>
      <c r="NW351" s="1"/>
      <c r="NX351" s="1"/>
      <c r="NY351" s="1"/>
      <c r="NZ351" s="1"/>
      <c r="OA351" s="1"/>
      <c r="OB351" s="1"/>
      <c r="OC351" s="1"/>
      <c r="OD351" s="1"/>
      <c r="OE351" s="1"/>
      <c r="OF351" s="1"/>
      <c r="OG351" s="1"/>
      <c r="OH351" s="1"/>
      <c r="OI351" s="1"/>
      <c r="OJ351" s="1"/>
      <c r="OK351" s="1"/>
      <c r="OL351" s="1"/>
      <c r="OM351" s="1"/>
      <c r="ON351" s="1"/>
      <c r="OO351" s="1"/>
      <c r="OP351" s="1"/>
      <c r="OQ351" s="1"/>
      <c r="OR351" s="1"/>
      <c r="OS351" s="1"/>
      <c r="OT351" s="1"/>
      <c r="OU351" s="1"/>
      <c r="OV351" s="1"/>
      <c r="OW351" s="1"/>
      <c r="OX351" s="1"/>
      <c r="OY351" s="1"/>
      <c r="OZ351" s="1"/>
      <c r="PA351" s="1"/>
      <c r="PB351" s="1"/>
      <c r="PC351" s="1"/>
      <c r="PD351" s="1"/>
      <c r="PE351" s="1"/>
      <c r="PF351" s="1"/>
      <c r="PG351" s="1"/>
      <c r="PH351" s="1"/>
      <c r="PI351" s="1"/>
      <c r="PJ351" s="1"/>
      <c r="PK351" s="1"/>
      <c r="PL351" s="1"/>
      <c r="PM351" s="1"/>
      <c r="PN351" s="1"/>
      <c r="PO351" s="1"/>
      <c r="PP351" s="1"/>
      <c r="PQ351" s="1"/>
      <c r="PR351" s="1"/>
      <c r="PS351" s="1"/>
      <c r="PT351" s="1"/>
      <c r="PU351" s="1"/>
      <c r="PV351" s="1"/>
      <c r="PW351" s="1"/>
      <c r="PX351" s="1"/>
      <c r="PY351" s="1"/>
      <c r="PZ351" s="1"/>
      <c r="QA351" s="1"/>
      <c r="QB351" s="1"/>
      <c r="QC351" s="1"/>
      <c r="QD351" s="1"/>
      <c r="QE351" s="1"/>
      <c r="QF351" s="1"/>
      <c r="QG351" s="1"/>
      <c r="QH351" s="1"/>
      <c r="QI351" s="1"/>
      <c r="QJ351" s="1"/>
      <c r="QK351" s="1"/>
      <c r="QL351" s="1"/>
      <c r="QM351" s="1"/>
      <c r="QN351" s="1"/>
      <c r="QO351" s="1"/>
      <c r="QP351" s="1"/>
      <c r="QQ351" s="1"/>
      <c r="QR351" s="1"/>
      <c r="QS351" s="1"/>
      <c r="QT351" s="1"/>
      <c r="QU351" s="1"/>
      <c r="QV351" s="1"/>
      <c r="QW351" s="1"/>
      <c r="QX351" s="1"/>
      <c r="QY351" s="1"/>
      <c r="QZ351" s="1"/>
      <c r="RA351" s="1"/>
      <c r="RB351" s="1"/>
      <c r="RC351" s="1"/>
      <c r="RD351" s="1"/>
      <c r="RE351" s="1"/>
      <c r="RF351" s="1"/>
      <c r="RG351" s="1"/>
      <c r="RH351" s="1"/>
      <c r="RI351" s="1"/>
      <c r="RJ351" s="1"/>
      <c r="RK351" s="1"/>
      <c r="RL351" s="1"/>
      <c r="RM351" s="1"/>
      <c r="RN351" s="1"/>
      <c r="RO351" s="1"/>
      <c r="RP351" s="1"/>
      <c r="RQ351" s="1"/>
      <c r="RR351" s="1"/>
      <c r="RS351" s="1"/>
      <c r="RT351" s="1"/>
      <c r="RU351" s="1"/>
      <c r="RV351" s="1"/>
      <c r="RW351" s="1"/>
      <c r="RX351" s="1"/>
      <c r="RY351" s="1"/>
      <c r="RZ351" s="1"/>
      <c r="SA351" s="1"/>
      <c r="SB351" s="1"/>
      <c r="SC351" s="1"/>
      <c r="SD351" s="1"/>
      <c r="SE351" s="1"/>
      <c r="SF351" s="1"/>
      <c r="SG351" s="1"/>
      <c r="SH351" s="1"/>
      <c r="SI351" s="1"/>
      <c r="SJ351" s="1"/>
      <c r="SK351" s="1"/>
      <c r="SL351" s="1"/>
      <c r="SM351" s="1"/>
      <c r="SN351" s="1"/>
      <c r="SO351" s="1"/>
      <c r="SP351" s="1"/>
      <c r="SQ351" s="1"/>
      <c r="SR351" s="1"/>
      <c r="SS351" s="1"/>
      <c r="ST351" s="1"/>
      <c r="SU351" s="1"/>
      <c r="SV351" s="1"/>
      <c r="SW351" s="1"/>
      <c r="SX351" s="1"/>
      <c r="SY351" s="1"/>
      <c r="SZ351" s="1"/>
      <c r="TA351" s="1"/>
      <c r="TB351" s="1"/>
      <c r="TC351" s="1"/>
      <c r="TD351" s="1"/>
      <c r="TE351" s="1"/>
      <c r="TF351" s="1"/>
      <c r="TG351" s="1"/>
      <c r="TH351" s="1"/>
      <c r="TI351" s="1"/>
      <c r="TJ351" s="1"/>
      <c r="TK351" s="1"/>
      <c r="TL351" s="1"/>
      <c r="TM351" s="1"/>
      <c r="TN351" s="1"/>
      <c r="TO351" s="1"/>
      <c r="TP351" s="1"/>
      <c r="TQ351" s="1"/>
      <c r="TR351" s="1"/>
      <c r="TS351" s="1"/>
      <c r="TT351" s="1"/>
      <c r="TU351" s="1"/>
      <c r="TV351" s="1"/>
      <c r="TW351" s="1"/>
      <c r="TX351" s="1"/>
      <c r="TY351" s="1"/>
      <c r="TZ351" s="1"/>
      <c r="UA351" s="1"/>
      <c r="UB351" s="1"/>
      <c r="UC351" s="1"/>
      <c r="UD351" s="1"/>
      <c r="UE351" s="1"/>
      <c r="UF351" s="1"/>
      <c r="UG351" s="1"/>
      <c r="UH351" s="1"/>
      <c r="UI351" s="1"/>
      <c r="UJ351" s="1"/>
      <c r="UK351" s="1"/>
      <c r="UL351" s="1"/>
      <c r="UM351" s="1"/>
      <c r="UN351" s="1"/>
      <c r="UO351" s="1"/>
      <c r="UP351" s="1"/>
      <c r="UQ351" s="1"/>
      <c r="UR351" s="1"/>
      <c r="US351" s="1"/>
      <c r="UT351" s="1"/>
      <c r="UU351" s="1"/>
      <c r="UV351" s="1"/>
      <c r="UW351" s="1"/>
      <c r="UX351" s="1"/>
      <c r="UY351" s="1"/>
      <c r="UZ351" s="1"/>
      <c r="VA351" s="1"/>
      <c r="VB351" s="1"/>
      <c r="VC351" s="1"/>
      <c r="VD351" s="1"/>
      <c r="VE351" s="1"/>
      <c r="VF351" s="1"/>
      <c r="VG351" s="1"/>
      <c r="VH351" s="1"/>
      <c r="VI351" s="1"/>
      <c r="VJ351" s="1"/>
      <c r="VK351" s="1"/>
      <c r="VL351" s="1"/>
      <c r="VM351" s="1"/>
      <c r="VN351" s="1"/>
      <c r="VO351" s="1"/>
      <c r="VP351" s="1"/>
      <c r="VQ351" s="1"/>
      <c r="VR351" s="1"/>
      <c r="VS351" s="1"/>
      <c r="VT351" s="1"/>
      <c r="VU351" s="1"/>
      <c r="VV351" s="1"/>
      <c r="VW351" s="1"/>
      <c r="VX351" s="1"/>
      <c r="VY351" s="1"/>
      <c r="VZ351" s="1"/>
      <c r="WA351" s="1"/>
      <c r="WB351" s="1"/>
      <c r="WC351" s="1"/>
      <c r="WD351" s="1"/>
      <c r="WE351" s="1"/>
      <c r="WF351" s="1"/>
      <c r="WG351" s="1"/>
      <c r="WH351" s="1"/>
      <c r="WI351" s="1"/>
      <c r="WJ351" s="1"/>
      <c r="WK351" s="1"/>
      <c r="WL351" s="1"/>
      <c r="WM351" s="1"/>
      <c r="WN351" s="1"/>
      <c r="WO351" s="1"/>
      <c r="WP351" s="1"/>
      <c r="WQ351" s="1"/>
      <c r="WR351" s="1"/>
      <c r="WS351" s="1"/>
      <c r="WT351" s="1"/>
      <c r="WU351" s="1"/>
      <c r="WV351" s="1"/>
      <c r="WW351" s="1"/>
      <c r="WX351" s="1"/>
      <c r="WY351" s="1"/>
      <c r="WZ351" s="1"/>
      <c r="XA351" s="1"/>
      <c r="XB351" s="1"/>
      <c r="XC351" s="1"/>
      <c r="XD351" s="1"/>
      <c r="XE351" s="1"/>
      <c r="XF351" s="1"/>
      <c r="XG351" s="1"/>
      <c r="XH351" s="1"/>
      <c r="XI351" s="1"/>
      <c r="XJ351" s="1"/>
      <c r="XK351" s="1"/>
      <c r="XL351" s="1"/>
      <c r="XM351" s="1"/>
      <c r="XN351" s="1"/>
      <c r="XO351" s="1"/>
      <c r="XP351" s="1"/>
      <c r="XQ351" s="1"/>
      <c r="XR351" s="1"/>
      <c r="XS351" s="1"/>
      <c r="XT351" s="1"/>
      <c r="XU351" s="1"/>
      <c r="XV351" s="1"/>
      <c r="XW351" s="1"/>
      <c r="XX351" s="1"/>
      <c r="XY351" s="1"/>
      <c r="XZ351" s="1"/>
      <c r="YA351" s="1"/>
      <c r="YB351" s="1"/>
      <c r="YC351" s="1"/>
      <c r="YD351" s="1"/>
      <c r="YE351" s="1"/>
      <c r="YF351" s="1"/>
      <c r="YG351" s="1"/>
      <c r="YH351" s="1"/>
      <c r="YI351" s="1"/>
      <c r="YJ351" s="1"/>
      <c r="YK351" s="1"/>
      <c r="YL351" s="1"/>
      <c r="YM351" s="1"/>
      <c r="YN351" s="1"/>
      <c r="YO351" s="1"/>
      <c r="YP351" s="1"/>
      <c r="YQ351" s="1"/>
      <c r="YR351" s="1"/>
      <c r="YS351" s="1"/>
      <c r="YT351" s="1"/>
      <c r="YU351" s="1"/>
      <c r="YV351" s="1"/>
      <c r="YW351" s="1"/>
      <c r="YX351" s="1"/>
      <c r="YY351" s="1"/>
      <c r="YZ351" s="1"/>
      <c r="ZA351" s="1"/>
      <c r="ZB351" s="1"/>
      <c r="ZC351" s="1"/>
      <c r="ZD351" s="1"/>
      <c r="ZE351" s="1"/>
      <c r="ZF351" s="1"/>
      <c r="ZG351" s="1"/>
      <c r="ZH351" s="1"/>
      <c r="ZI351" s="1"/>
      <c r="ZJ351" s="1"/>
      <c r="ZK351" s="1"/>
      <c r="ZL351" s="1"/>
      <c r="ZM351" s="1"/>
      <c r="ZN351" s="1"/>
      <c r="ZO351" s="1"/>
      <c r="ZP351" s="1"/>
      <c r="ZQ351" s="1"/>
      <c r="ZR351" s="1"/>
      <c r="ZS351" s="1"/>
      <c r="ZT351" s="1"/>
      <c r="ZU351" s="1"/>
      <c r="ZV351" s="1"/>
      <c r="ZW351" s="1"/>
      <c r="ZX351" s="1"/>
      <c r="ZY351" s="1"/>
      <c r="ZZ351" s="1"/>
      <c r="AAA351" s="1"/>
      <c r="AAB351" s="1"/>
      <c r="AAC351" s="1"/>
      <c r="AAD351" s="1"/>
      <c r="AAE351" s="1"/>
      <c r="AAF351" s="1"/>
      <c r="AAG351" s="1"/>
      <c r="AAH351" s="1"/>
      <c r="AAI351" s="1"/>
      <c r="AAJ351" s="1"/>
      <c r="AAK351" s="1"/>
      <c r="AAL351" s="1"/>
      <c r="AAM351" s="1"/>
      <c r="AAN351" s="1"/>
      <c r="AAO351" s="1"/>
      <c r="AAP351" s="1"/>
      <c r="AAQ351" s="1"/>
      <c r="AAR351" s="1"/>
      <c r="AAS351" s="1"/>
      <c r="AAT351" s="1"/>
      <c r="AAU351" s="1"/>
      <c r="AAV351" s="1"/>
      <c r="AAW351" s="1"/>
      <c r="AAX351" s="1"/>
      <c r="AAY351" s="1"/>
      <c r="AAZ351" s="1"/>
      <c r="ABA351" s="1"/>
      <c r="ABB351" s="1"/>
      <c r="ABC351" s="1"/>
      <c r="ABD351" s="1"/>
      <c r="ABE351" s="1"/>
      <c r="ABF351" s="1"/>
      <c r="ABG351" s="1"/>
      <c r="ABH351" s="1"/>
      <c r="ABI351" s="1"/>
      <c r="ABJ351" s="1"/>
      <c r="ABK351" s="1"/>
      <c r="ABL351" s="1"/>
      <c r="ABM351" s="1"/>
      <c r="ABN351" s="1"/>
      <c r="ABO351" s="1"/>
      <c r="ABP351" s="1"/>
      <c r="ABQ351" s="1"/>
      <c r="ABR351" s="1"/>
      <c r="ABS351" s="1"/>
      <c r="ABT351" s="1"/>
      <c r="ABU351" s="1"/>
      <c r="ABV351" s="1"/>
      <c r="ABW351" s="1"/>
      <c r="ABX351" s="1"/>
      <c r="ABY351" s="1"/>
      <c r="ABZ351" s="1"/>
      <c r="ACA351" s="1"/>
      <c r="ACB351" s="1"/>
      <c r="ACC351" s="1"/>
      <c r="ACD351" s="1"/>
      <c r="ACE351" s="1"/>
      <c r="ACF351" s="1"/>
      <c r="ACG351" s="1"/>
      <c r="ACH351" s="1"/>
      <c r="ACI351" s="1"/>
      <c r="ACJ351" s="1"/>
      <c r="ACK351" s="1"/>
      <c r="ACL351" s="1"/>
      <c r="ACM351" s="1"/>
      <c r="ACN351" s="1"/>
      <c r="ACO351" s="1"/>
      <c r="ACP351" s="1"/>
      <c r="ACQ351" s="1"/>
      <c r="ACR351" s="1"/>
      <c r="ACS351" s="1"/>
      <c r="ACT351" s="1"/>
      <c r="ACU351" s="1"/>
      <c r="ACV351" s="1"/>
      <c r="ACW351" s="1"/>
      <c r="ACX351" s="1"/>
      <c r="ACY351" s="1"/>
      <c r="ACZ351" s="1"/>
      <c r="ADA351" s="1"/>
    </row>
    <row r="352" spans="1:786" s="1" customFormat="1" ht="48" x14ac:dyDescent="0.3">
      <c r="A352" s="40">
        <v>3</v>
      </c>
      <c r="B352" s="21" t="s">
        <v>984</v>
      </c>
      <c r="C352" s="22" t="s">
        <v>40</v>
      </c>
      <c r="D352" s="23" t="s">
        <v>204</v>
      </c>
      <c r="E352" s="23" t="s">
        <v>222</v>
      </c>
      <c r="F352" s="23">
        <v>26</v>
      </c>
      <c r="G352" s="74">
        <v>985000</v>
      </c>
      <c r="H352" s="23">
        <v>1</v>
      </c>
      <c r="I352" s="23" t="s">
        <v>71</v>
      </c>
      <c r="J352" s="23" t="s">
        <v>386</v>
      </c>
      <c r="K352" s="25">
        <v>1965</v>
      </c>
      <c r="L352" s="90">
        <v>23829</v>
      </c>
      <c r="M352" s="27"/>
      <c r="N352" s="28"/>
      <c r="O352" s="28"/>
      <c r="P352" s="29" t="s">
        <v>593</v>
      </c>
      <c r="Q352" s="30" t="s">
        <v>985</v>
      </c>
      <c r="R352" s="31" t="s">
        <v>487</v>
      </c>
      <c r="S352" s="32" t="str">
        <f t="shared" si="80"/>
        <v>Cu</v>
      </c>
      <c r="T352" s="33">
        <v>580</v>
      </c>
      <c r="U352" s="33">
        <v>1.1000000000000001</v>
      </c>
      <c r="V352" s="33"/>
      <c r="W352" s="33">
        <v>1.1000000000000001</v>
      </c>
      <c r="X352" s="33" t="s">
        <v>986</v>
      </c>
      <c r="Y352" s="33">
        <v>22</v>
      </c>
      <c r="Z352" s="33" t="s">
        <v>320</v>
      </c>
      <c r="AB352" s="34">
        <f t="shared" si="73"/>
        <v>0</v>
      </c>
      <c r="AC352" s="34">
        <f t="shared" si="74"/>
        <v>0</v>
      </c>
      <c r="AD352" s="34">
        <f t="shared" si="75"/>
        <v>0</v>
      </c>
      <c r="AE352" s="34">
        <f t="shared" si="81"/>
        <v>0</v>
      </c>
      <c r="AF352" s="35"/>
      <c r="AG352" s="35">
        <f t="shared" ref="AG352:AG371" si="82">IF(A352=1,AE352,0)</f>
        <v>0</v>
      </c>
      <c r="AH352" s="35">
        <f t="shared" ref="AH352:AH371" si="83">IF(A352=2,AE352,0)</f>
        <v>0</v>
      </c>
      <c r="AI352" s="35">
        <f t="shared" ref="AI352:AI371" si="84">IF(A352=3,AE352,0)</f>
        <v>0</v>
      </c>
    </row>
    <row r="353" spans="1:781" s="76" customFormat="1" ht="48" x14ac:dyDescent="0.3">
      <c r="A353" s="40">
        <v>3</v>
      </c>
      <c r="B353" s="21" t="s">
        <v>987</v>
      </c>
      <c r="C353" s="22" t="s">
        <v>40</v>
      </c>
      <c r="D353" s="23" t="s">
        <v>204</v>
      </c>
      <c r="E353" s="23" t="s">
        <v>222</v>
      </c>
      <c r="F353" s="23">
        <v>15</v>
      </c>
      <c r="G353" s="74">
        <v>100000</v>
      </c>
      <c r="H353" s="23">
        <v>1</v>
      </c>
      <c r="I353" s="23" t="s">
        <v>41</v>
      </c>
      <c r="J353" s="23" t="s">
        <v>386</v>
      </c>
      <c r="K353" s="25">
        <v>1965</v>
      </c>
      <c r="L353" s="26">
        <v>23829</v>
      </c>
      <c r="M353" s="27">
        <v>35000</v>
      </c>
      <c r="N353" s="28">
        <v>5</v>
      </c>
      <c r="O353" s="28"/>
      <c r="P353" s="29" t="s">
        <v>988</v>
      </c>
      <c r="Q353" s="122" t="s">
        <v>989</v>
      </c>
      <c r="R353" s="31"/>
      <c r="S353" s="32" t="str">
        <f t="shared" si="80"/>
        <v>Cu</v>
      </c>
      <c r="T353" s="33"/>
      <c r="U353" s="33"/>
      <c r="V353" s="33"/>
      <c r="W353" s="33"/>
      <c r="X353" s="33"/>
      <c r="Y353" s="33"/>
      <c r="Z353" s="33"/>
      <c r="AA353" s="1"/>
      <c r="AB353" s="34">
        <f t="shared" si="73"/>
        <v>1.8453560034439615E-2</v>
      </c>
      <c r="AC353" s="34">
        <f t="shared" si="74"/>
        <v>0.12820512820512819</v>
      </c>
      <c r="AD353" s="34">
        <f t="shared" si="75"/>
        <v>0</v>
      </c>
      <c r="AE353" s="34">
        <f t="shared" si="81"/>
        <v>0.14665868823956782</v>
      </c>
      <c r="AF353" s="35"/>
      <c r="AG353" s="35">
        <f t="shared" si="82"/>
        <v>0</v>
      </c>
      <c r="AH353" s="35">
        <f t="shared" si="83"/>
        <v>0</v>
      </c>
      <c r="AI353" s="35">
        <f t="shared" si="84"/>
        <v>0.14665868823956782</v>
      </c>
      <c r="AK353" s="123"/>
      <c r="AL353" s="123"/>
      <c r="AM353" s="123"/>
      <c r="AN353" s="123"/>
      <c r="AO353" s="123"/>
      <c r="AP353" s="123"/>
      <c r="AQ353" s="123"/>
      <c r="AR353" s="123"/>
      <c r="AS353" s="123"/>
      <c r="AT353" s="123"/>
      <c r="AU353" s="123"/>
      <c r="AV353" s="123"/>
      <c r="AW353" s="123"/>
      <c r="AX353" s="123"/>
      <c r="AY353" s="123"/>
      <c r="AZ353" s="123"/>
      <c r="BA353" s="123"/>
      <c r="BB353" s="123"/>
      <c r="BC353" s="123"/>
      <c r="BD353" s="123"/>
      <c r="BE353" s="123"/>
      <c r="BF353" s="123"/>
      <c r="BG353" s="123"/>
      <c r="BH353" s="123"/>
      <c r="BI353" s="123"/>
      <c r="BJ353" s="123"/>
      <c r="BK353" s="123"/>
      <c r="BL353" s="123"/>
      <c r="BM353" s="123"/>
      <c r="BN353" s="123"/>
      <c r="BO353" s="123"/>
      <c r="BP353" s="123"/>
      <c r="BQ353" s="123"/>
      <c r="BR353" s="123"/>
      <c r="BS353" s="123"/>
      <c r="BT353" s="123"/>
      <c r="BU353" s="123"/>
      <c r="BV353" s="123"/>
      <c r="BW353" s="123"/>
      <c r="BX353" s="123"/>
      <c r="BY353" s="123"/>
      <c r="BZ353" s="123"/>
      <c r="CA353" s="123"/>
      <c r="CB353" s="123"/>
      <c r="CC353" s="123"/>
      <c r="CD353" s="123"/>
      <c r="CE353" s="123"/>
      <c r="CF353" s="123"/>
      <c r="CG353" s="123"/>
      <c r="CH353" s="123"/>
      <c r="CI353" s="123"/>
      <c r="CJ353" s="123"/>
      <c r="CK353" s="123"/>
      <c r="CL353" s="123"/>
      <c r="CM353" s="123"/>
      <c r="CN353" s="123"/>
      <c r="CO353" s="123"/>
      <c r="CP353" s="123"/>
      <c r="CQ353" s="123"/>
      <c r="CR353" s="123"/>
      <c r="CS353" s="123"/>
      <c r="CT353" s="123"/>
      <c r="CU353" s="123"/>
      <c r="CV353" s="123"/>
      <c r="CW353" s="123"/>
      <c r="CX353" s="123"/>
      <c r="CY353" s="123"/>
      <c r="CZ353" s="123"/>
      <c r="DA353" s="123"/>
      <c r="DB353" s="123"/>
      <c r="DC353" s="123"/>
      <c r="DD353" s="123"/>
      <c r="DE353" s="123"/>
      <c r="DF353" s="123"/>
      <c r="DG353" s="123"/>
      <c r="DH353" s="123"/>
      <c r="DI353" s="123"/>
      <c r="DJ353" s="123"/>
      <c r="DK353" s="123"/>
      <c r="DL353" s="123"/>
      <c r="DM353" s="123"/>
      <c r="DN353" s="123"/>
      <c r="DO353" s="123"/>
      <c r="DP353" s="123"/>
      <c r="DQ353" s="123"/>
      <c r="DR353" s="123"/>
      <c r="DS353" s="123"/>
      <c r="DT353" s="123"/>
      <c r="DU353" s="123"/>
      <c r="DV353" s="123"/>
      <c r="DW353" s="123"/>
      <c r="DX353" s="123"/>
      <c r="DY353" s="123"/>
      <c r="DZ353" s="123"/>
      <c r="EA353" s="123"/>
      <c r="EB353" s="123"/>
      <c r="EC353" s="123"/>
      <c r="ED353" s="123"/>
      <c r="EE353" s="123"/>
      <c r="EF353" s="123"/>
      <c r="EG353" s="123"/>
      <c r="EH353" s="123"/>
      <c r="EI353" s="123"/>
      <c r="EJ353" s="123"/>
      <c r="EK353" s="123"/>
      <c r="EL353" s="123"/>
      <c r="EM353" s="123"/>
      <c r="EN353" s="123"/>
      <c r="EO353" s="123"/>
      <c r="EP353" s="123"/>
      <c r="EQ353" s="123"/>
      <c r="ER353" s="123"/>
      <c r="ES353" s="123"/>
      <c r="ET353" s="123"/>
      <c r="EU353" s="123"/>
      <c r="EV353" s="123"/>
      <c r="EW353" s="123"/>
      <c r="EX353" s="123"/>
      <c r="EY353" s="123"/>
      <c r="EZ353" s="123"/>
      <c r="FA353" s="123"/>
      <c r="FB353" s="123"/>
      <c r="FC353" s="123"/>
      <c r="FD353" s="123"/>
      <c r="FE353" s="123"/>
      <c r="FF353" s="123"/>
      <c r="FG353" s="123"/>
      <c r="FH353" s="123"/>
      <c r="FI353" s="123"/>
      <c r="FJ353" s="123"/>
      <c r="FK353" s="123"/>
      <c r="FL353" s="123"/>
      <c r="FM353" s="123"/>
      <c r="FN353" s="123"/>
      <c r="FO353" s="123"/>
      <c r="FP353" s="123"/>
      <c r="FQ353" s="123"/>
      <c r="FR353" s="123"/>
      <c r="FS353" s="123"/>
      <c r="FT353" s="123"/>
      <c r="FU353" s="123"/>
      <c r="FV353" s="123"/>
      <c r="FW353" s="123"/>
      <c r="FX353" s="123"/>
      <c r="FY353" s="123"/>
      <c r="FZ353" s="123"/>
      <c r="GA353" s="123"/>
      <c r="GB353" s="123"/>
      <c r="GC353" s="123"/>
      <c r="GD353" s="123"/>
      <c r="GE353" s="123"/>
      <c r="GF353" s="123"/>
      <c r="GG353" s="123"/>
      <c r="GH353" s="123"/>
      <c r="GI353" s="123"/>
      <c r="GJ353" s="123"/>
      <c r="GK353" s="123"/>
      <c r="GL353" s="123"/>
      <c r="GM353" s="123"/>
      <c r="GN353" s="123"/>
      <c r="GO353" s="123"/>
      <c r="GP353" s="123"/>
      <c r="GQ353" s="123"/>
      <c r="GR353" s="123"/>
      <c r="GS353" s="123"/>
      <c r="GT353" s="123"/>
      <c r="GU353" s="123"/>
      <c r="GV353" s="123"/>
      <c r="GW353" s="123"/>
      <c r="GX353" s="123"/>
      <c r="GY353" s="123"/>
      <c r="GZ353" s="123"/>
      <c r="HA353" s="123"/>
      <c r="HB353" s="123"/>
      <c r="HC353" s="123"/>
      <c r="HD353" s="123"/>
      <c r="HE353" s="123"/>
      <c r="HF353" s="123"/>
      <c r="HG353" s="123"/>
      <c r="HH353" s="123"/>
      <c r="HI353" s="123"/>
      <c r="HJ353" s="123"/>
      <c r="HK353" s="123"/>
      <c r="HL353" s="123"/>
      <c r="HM353" s="123"/>
      <c r="HN353" s="123"/>
      <c r="HO353" s="123"/>
      <c r="HP353" s="123"/>
      <c r="HQ353" s="123"/>
      <c r="HR353" s="123"/>
      <c r="HS353" s="123"/>
      <c r="HT353" s="123"/>
      <c r="HU353" s="123"/>
      <c r="HV353" s="123"/>
      <c r="HW353" s="123"/>
      <c r="HX353" s="123"/>
      <c r="HY353" s="123"/>
      <c r="HZ353" s="123"/>
      <c r="IA353" s="123"/>
      <c r="IB353" s="123"/>
      <c r="IC353" s="123"/>
      <c r="ID353" s="123"/>
      <c r="IE353" s="123"/>
      <c r="IF353" s="123"/>
      <c r="IG353" s="123"/>
      <c r="IH353" s="123"/>
      <c r="II353" s="123"/>
      <c r="IJ353" s="123"/>
      <c r="IK353" s="123"/>
      <c r="IL353" s="123"/>
      <c r="IM353" s="123"/>
      <c r="IN353" s="123"/>
      <c r="IO353" s="123"/>
      <c r="IP353" s="123"/>
      <c r="IQ353" s="123"/>
      <c r="IR353" s="123"/>
      <c r="IS353" s="123"/>
      <c r="IT353" s="123"/>
      <c r="IU353" s="123"/>
      <c r="IV353" s="123"/>
      <c r="IW353" s="123"/>
      <c r="IX353" s="123"/>
      <c r="IY353" s="123"/>
      <c r="IZ353" s="123"/>
      <c r="JA353" s="123"/>
      <c r="JB353" s="123"/>
      <c r="JC353" s="123"/>
      <c r="JD353" s="123"/>
      <c r="JE353" s="123"/>
      <c r="JF353" s="123"/>
      <c r="JG353" s="123"/>
      <c r="JH353" s="123"/>
      <c r="JI353" s="123"/>
      <c r="JJ353" s="123"/>
      <c r="JK353" s="123"/>
      <c r="JL353" s="123"/>
      <c r="JM353" s="123"/>
      <c r="JN353" s="123"/>
      <c r="JO353" s="123"/>
      <c r="JP353" s="123"/>
      <c r="JQ353" s="123"/>
      <c r="JR353" s="123"/>
      <c r="JS353" s="123"/>
      <c r="JT353" s="123"/>
      <c r="JU353" s="123"/>
      <c r="JV353" s="123"/>
      <c r="JW353" s="123"/>
      <c r="JX353" s="123"/>
      <c r="JY353" s="123"/>
      <c r="JZ353" s="123"/>
      <c r="KA353" s="123"/>
      <c r="KB353" s="123"/>
      <c r="KC353" s="123"/>
      <c r="KD353" s="123"/>
      <c r="KE353" s="123"/>
      <c r="KF353" s="123"/>
      <c r="KG353" s="123"/>
      <c r="KH353" s="123"/>
      <c r="KI353" s="123"/>
      <c r="KJ353" s="123"/>
      <c r="KK353" s="123"/>
      <c r="KL353" s="123"/>
      <c r="KM353" s="123"/>
      <c r="KN353" s="123"/>
      <c r="KO353" s="123"/>
      <c r="KP353" s="123"/>
      <c r="KQ353" s="123"/>
      <c r="KR353" s="123"/>
      <c r="KS353" s="123"/>
      <c r="KT353" s="123"/>
      <c r="KU353" s="123"/>
      <c r="KV353" s="123"/>
      <c r="KW353" s="123"/>
      <c r="KX353" s="123"/>
      <c r="KY353" s="123"/>
      <c r="KZ353" s="123"/>
      <c r="LA353" s="123"/>
      <c r="LB353" s="123"/>
      <c r="LC353" s="123"/>
      <c r="LD353" s="123"/>
      <c r="LE353" s="123"/>
      <c r="LF353" s="123"/>
      <c r="LG353" s="123"/>
      <c r="LH353" s="123"/>
      <c r="LI353" s="123"/>
      <c r="LJ353" s="123"/>
      <c r="LK353" s="123"/>
      <c r="LL353" s="123"/>
      <c r="LM353" s="123"/>
      <c r="LN353" s="123"/>
      <c r="LO353" s="123"/>
      <c r="LP353" s="123"/>
      <c r="LQ353" s="123"/>
      <c r="LR353" s="123"/>
      <c r="LS353" s="123"/>
      <c r="LT353" s="123"/>
      <c r="LU353" s="123"/>
      <c r="LV353" s="123"/>
      <c r="LW353" s="123"/>
      <c r="LX353" s="123"/>
      <c r="LY353" s="123"/>
      <c r="LZ353" s="123"/>
      <c r="MA353" s="123"/>
      <c r="MB353" s="123"/>
      <c r="MC353" s="123"/>
      <c r="MD353" s="123"/>
      <c r="ME353" s="123"/>
      <c r="MF353" s="123"/>
      <c r="MG353" s="123"/>
      <c r="MH353" s="123"/>
      <c r="MI353" s="123"/>
      <c r="MJ353" s="123"/>
      <c r="MK353" s="123"/>
      <c r="ML353" s="123"/>
      <c r="MM353" s="123"/>
      <c r="MN353" s="123"/>
      <c r="MO353" s="123"/>
      <c r="MP353" s="123"/>
      <c r="MQ353" s="123"/>
      <c r="MR353" s="123"/>
      <c r="MS353" s="123"/>
      <c r="MT353" s="123"/>
      <c r="MU353" s="123"/>
      <c r="MV353" s="123"/>
      <c r="MW353" s="123"/>
      <c r="MX353" s="123"/>
      <c r="MY353" s="123"/>
      <c r="MZ353" s="123"/>
      <c r="NA353" s="123"/>
      <c r="NB353" s="123"/>
      <c r="NC353" s="123"/>
      <c r="ND353" s="123"/>
      <c r="NE353" s="123"/>
      <c r="NF353" s="123"/>
      <c r="NG353" s="123"/>
      <c r="NH353" s="123"/>
      <c r="NI353" s="123"/>
      <c r="NJ353" s="123"/>
      <c r="NK353" s="123"/>
      <c r="NL353" s="123"/>
      <c r="NM353" s="123"/>
      <c r="NN353" s="123"/>
      <c r="NO353" s="123"/>
      <c r="NP353" s="123"/>
      <c r="NQ353" s="123"/>
      <c r="NR353" s="123"/>
      <c r="NS353" s="123"/>
      <c r="NT353" s="123"/>
      <c r="NU353" s="123"/>
      <c r="NV353" s="123"/>
      <c r="NW353" s="123"/>
      <c r="NX353" s="123"/>
      <c r="NY353" s="123"/>
      <c r="NZ353" s="123"/>
      <c r="OA353" s="123"/>
      <c r="OB353" s="123"/>
      <c r="OC353" s="123"/>
      <c r="OD353" s="123"/>
      <c r="OE353" s="123"/>
      <c r="OF353" s="123"/>
      <c r="OG353" s="123"/>
      <c r="OH353" s="123"/>
      <c r="OI353" s="123"/>
      <c r="OJ353" s="123"/>
      <c r="OK353" s="123"/>
      <c r="OL353" s="123"/>
      <c r="OM353" s="123"/>
      <c r="ON353" s="123"/>
      <c r="OO353" s="123"/>
      <c r="OP353" s="123"/>
      <c r="OQ353" s="123"/>
      <c r="OR353" s="123"/>
      <c r="OS353" s="123"/>
      <c r="OT353" s="123"/>
      <c r="OU353" s="123"/>
      <c r="OV353" s="123"/>
      <c r="OW353" s="123"/>
      <c r="OX353" s="123"/>
      <c r="OY353" s="123"/>
      <c r="OZ353" s="123"/>
      <c r="PA353" s="123"/>
      <c r="PB353" s="123"/>
      <c r="PC353" s="123"/>
      <c r="PD353" s="123"/>
      <c r="PE353" s="123"/>
      <c r="PF353" s="123"/>
      <c r="PG353" s="123"/>
      <c r="PH353" s="123"/>
      <c r="PI353" s="123"/>
      <c r="PJ353" s="123"/>
      <c r="PK353" s="123"/>
      <c r="PL353" s="123"/>
      <c r="PM353" s="123"/>
      <c r="PN353" s="123"/>
      <c r="PO353" s="123"/>
      <c r="PP353" s="123"/>
      <c r="PQ353" s="123"/>
      <c r="PR353" s="123"/>
      <c r="PS353" s="123"/>
      <c r="PT353" s="123"/>
      <c r="PU353" s="123"/>
      <c r="PV353" s="123"/>
      <c r="PW353" s="123"/>
      <c r="PX353" s="123"/>
      <c r="PY353" s="123"/>
      <c r="PZ353" s="123"/>
      <c r="QA353" s="123"/>
      <c r="QB353" s="123"/>
      <c r="QC353" s="123"/>
      <c r="QD353" s="123"/>
      <c r="QE353" s="123"/>
      <c r="QF353" s="123"/>
      <c r="QG353" s="123"/>
      <c r="QH353" s="123"/>
      <c r="QI353" s="123"/>
      <c r="QJ353" s="123"/>
      <c r="QK353" s="123"/>
      <c r="QL353" s="123"/>
      <c r="QM353" s="123"/>
      <c r="QN353" s="123"/>
      <c r="QO353" s="123"/>
      <c r="QP353" s="123"/>
      <c r="QQ353" s="123"/>
      <c r="QR353" s="123"/>
      <c r="QS353" s="123"/>
      <c r="QT353" s="123"/>
      <c r="QU353" s="123"/>
      <c r="QV353" s="123"/>
      <c r="QW353" s="123"/>
      <c r="QX353" s="123"/>
      <c r="QY353" s="123"/>
      <c r="QZ353" s="123"/>
      <c r="RA353" s="123"/>
      <c r="RB353" s="123"/>
      <c r="RC353" s="123"/>
      <c r="RD353" s="123"/>
      <c r="RE353" s="123"/>
      <c r="RF353" s="123"/>
      <c r="RG353" s="123"/>
      <c r="RH353" s="123"/>
      <c r="RI353" s="123"/>
      <c r="RJ353" s="123"/>
      <c r="RK353" s="123"/>
      <c r="RL353" s="123"/>
      <c r="RM353" s="123"/>
      <c r="RN353" s="123"/>
      <c r="RO353" s="123"/>
      <c r="RP353" s="123"/>
      <c r="RQ353" s="123"/>
      <c r="RR353" s="123"/>
      <c r="RS353" s="123"/>
      <c r="RT353" s="123"/>
      <c r="RU353" s="123"/>
      <c r="RV353" s="123"/>
      <c r="RW353" s="123"/>
      <c r="RX353" s="123"/>
      <c r="RY353" s="123"/>
      <c r="RZ353" s="123"/>
      <c r="SA353" s="123"/>
      <c r="SB353" s="123"/>
      <c r="SC353" s="123"/>
      <c r="SD353" s="123"/>
      <c r="SE353" s="123"/>
      <c r="SF353" s="123"/>
      <c r="SG353" s="123"/>
      <c r="SH353" s="123"/>
      <c r="SI353" s="123"/>
      <c r="SJ353" s="123"/>
      <c r="SK353" s="123"/>
      <c r="SL353" s="123"/>
      <c r="SM353" s="123"/>
      <c r="SN353" s="123"/>
      <c r="SO353" s="123"/>
      <c r="SP353" s="123"/>
      <c r="SQ353" s="123"/>
      <c r="SR353" s="123"/>
      <c r="SS353" s="123"/>
      <c r="ST353" s="123"/>
      <c r="SU353" s="123"/>
      <c r="SV353" s="123"/>
      <c r="SW353" s="123"/>
      <c r="SX353" s="123"/>
      <c r="SY353" s="123"/>
      <c r="SZ353" s="123"/>
      <c r="TA353" s="123"/>
      <c r="TB353" s="123"/>
      <c r="TC353" s="123"/>
      <c r="TD353" s="123"/>
      <c r="TE353" s="123"/>
      <c r="TF353" s="123"/>
      <c r="TG353" s="123"/>
      <c r="TH353" s="123"/>
      <c r="TI353" s="123"/>
      <c r="TJ353" s="123"/>
      <c r="TK353" s="123"/>
      <c r="TL353" s="123"/>
      <c r="TM353" s="123"/>
      <c r="TN353" s="123"/>
      <c r="TO353" s="123"/>
      <c r="TP353" s="123"/>
      <c r="TQ353" s="123"/>
      <c r="TR353" s="123"/>
      <c r="TS353" s="123"/>
      <c r="TT353" s="123"/>
      <c r="TU353" s="123"/>
      <c r="TV353" s="123"/>
      <c r="TW353" s="123"/>
      <c r="TX353" s="123"/>
      <c r="TY353" s="123"/>
      <c r="TZ353" s="123"/>
      <c r="UA353" s="123"/>
      <c r="UB353" s="123"/>
      <c r="UC353" s="123"/>
      <c r="UD353" s="123"/>
      <c r="UE353" s="123"/>
      <c r="UF353" s="123"/>
      <c r="UG353" s="123"/>
      <c r="UH353" s="123"/>
      <c r="UI353" s="123"/>
      <c r="UJ353" s="123"/>
      <c r="UK353" s="123"/>
      <c r="UL353" s="123"/>
      <c r="UM353" s="123"/>
      <c r="UN353" s="123"/>
      <c r="UO353" s="123"/>
      <c r="UP353" s="123"/>
      <c r="UQ353" s="123"/>
      <c r="UR353" s="123"/>
      <c r="US353" s="123"/>
      <c r="UT353" s="123"/>
      <c r="UU353" s="123"/>
      <c r="UV353" s="123"/>
      <c r="UW353" s="123"/>
      <c r="UX353" s="123"/>
      <c r="UY353" s="123"/>
      <c r="UZ353" s="123"/>
      <c r="VA353" s="123"/>
      <c r="VB353" s="123"/>
      <c r="VC353" s="123"/>
      <c r="VD353" s="123"/>
      <c r="VE353" s="123"/>
      <c r="VF353" s="123"/>
      <c r="VG353" s="123"/>
      <c r="VH353" s="123"/>
      <c r="VI353" s="123"/>
      <c r="VJ353" s="123"/>
      <c r="VK353" s="123"/>
      <c r="VL353" s="123"/>
      <c r="VM353" s="123"/>
      <c r="VN353" s="123"/>
      <c r="VO353" s="123"/>
      <c r="VP353" s="123"/>
      <c r="VQ353" s="123"/>
      <c r="VR353" s="123"/>
      <c r="VS353" s="123"/>
      <c r="VT353" s="123"/>
      <c r="VU353" s="123"/>
      <c r="VV353" s="123"/>
      <c r="VW353" s="123"/>
      <c r="VX353" s="123"/>
      <c r="VY353" s="123"/>
      <c r="VZ353" s="123"/>
      <c r="WA353" s="123"/>
      <c r="WB353" s="123"/>
      <c r="WC353" s="123"/>
      <c r="WD353" s="123"/>
      <c r="WE353" s="123"/>
      <c r="WF353" s="123"/>
      <c r="WG353" s="123"/>
      <c r="WH353" s="123"/>
      <c r="WI353" s="123"/>
      <c r="WJ353" s="123"/>
      <c r="WK353" s="123"/>
      <c r="WL353" s="123"/>
      <c r="WM353" s="123"/>
      <c r="WN353" s="123"/>
      <c r="WO353" s="123"/>
      <c r="WP353" s="123"/>
      <c r="WQ353" s="123"/>
      <c r="WR353" s="123"/>
      <c r="WS353" s="123"/>
      <c r="WT353" s="123"/>
      <c r="WU353" s="123"/>
      <c r="WV353" s="123"/>
      <c r="WW353" s="123"/>
      <c r="WX353" s="123"/>
      <c r="WY353" s="123"/>
      <c r="WZ353" s="123"/>
      <c r="XA353" s="123"/>
      <c r="XB353" s="123"/>
      <c r="XC353" s="123"/>
      <c r="XD353" s="123"/>
      <c r="XE353" s="123"/>
      <c r="XF353" s="123"/>
      <c r="XG353" s="123"/>
      <c r="XH353" s="123"/>
      <c r="XI353" s="123"/>
      <c r="XJ353" s="123"/>
      <c r="XK353" s="123"/>
      <c r="XL353" s="123"/>
      <c r="XM353" s="123"/>
      <c r="XN353" s="123"/>
      <c r="XO353" s="123"/>
      <c r="XP353" s="123"/>
      <c r="XQ353" s="123"/>
      <c r="XR353" s="123"/>
      <c r="XS353" s="123"/>
      <c r="XT353" s="123"/>
      <c r="XU353" s="123"/>
      <c r="XV353" s="123"/>
      <c r="XW353" s="123"/>
      <c r="XX353" s="123"/>
      <c r="XY353" s="123"/>
      <c r="XZ353" s="123"/>
      <c r="YA353" s="123"/>
      <c r="YB353" s="123"/>
      <c r="YC353" s="123"/>
      <c r="YD353" s="123"/>
      <c r="YE353" s="123"/>
      <c r="YF353" s="123"/>
      <c r="YG353" s="123"/>
      <c r="YH353" s="123"/>
      <c r="YI353" s="123"/>
      <c r="YJ353" s="123"/>
      <c r="YK353" s="123"/>
      <c r="YL353" s="123"/>
      <c r="YM353" s="123"/>
      <c r="YN353" s="123"/>
      <c r="YO353" s="123"/>
      <c r="YP353" s="123"/>
      <c r="YQ353" s="123"/>
      <c r="YR353" s="123"/>
      <c r="YS353" s="123"/>
      <c r="YT353" s="123"/>
      <c r="YU353" s="123"/>
      <c r="YV353" s="123"/>
      <c r="YW353" s="123"/>
      <c r="YX353" s="123"/>
      <c r="YY353" s="123"/>
      <c r="YZ353" s="123"/>
      <c r="ZA353" s="123"/>
      <c r="ZB353" s="123"/>
      <c r="ZC353" s="123"/>
      <c r="ZD353" s="123"/>
      <c r="ZE353" s="123"/>
      <c r="ZF353" s="123"/>
      <c r="ZG353" s="123"/>
      <c r="ZH353" s="123"/>
      <c r="ZI353" s="123"/>
      <c r="ZJ353" s="123"/>
      <c r="ZK353" s="123"/>
      <c r="ZL353" s="123"/>
      <c r="ZM353" s="123"/>
      <c r="ZN353" s="123"/>
      <c r="ZO353" s="123"/>
      <c r="ZP353" s="123"/>
      <c r="ZQ353" s="123"/>
      <c r="ZR353" s="123"/>
      <c r="ZS353" s="123"/>
      <c r="ZT353" s="123"/>
      <c r="ZU353" s="123"/>
      <c r="ZV353" s="123"/>
      <c r="ZW353" s="123"/>
      <c r="ZX353" s="123"/>
      <c r="ZY353" s="123"/>
      <c r="ZZ353" s="123"/>
      <c r="AAA353" s="123"/>
      <c r="AAB353" s="123"/>
      <c r="AAC353" s="123"/>
      <c r="AAD353" s="123"/>
      <c r="AAE353" s="123"/>
      <c r="AAF353" s="123"/>
      <c r="AAG353" s="123"/>
      <c r="AAH353" s="123"/>
      <c r="AAI353" s="123"/>
      <c r="AAJ353" s="123"/>
      <c r="AAK353" s="123"/>
      <c r="AAL353" s="123"/>
      <c r="AAM353" s="123"/>
      <c r="AAN353" s="123"/>
      <c r="AAO353" s="123"/>
      <c r="AAP353" s="123"/>
      <c r="AAQ353" s="123"/>
      <c r="AAR353" s="123"/>
      <c r="AAS353" s="123"/>
      <c r="AAT353" s="123"/>
      <c r="AAU353" s="123"/>
      <c r="AAV353" s="123"/>
      <c r="AAW353" s="123"/>
      <c r="AAX353" s="123"/>
      <c r="AAY353" s="123"/>
      <c r="AAZ353" s="123"/>
      <c r="ABA353" s="123"/>
      <c r="ABB353" s="123"/>
      <c r="ABC353" s="123"/>
      <c r="ABD353" s="123"/>
      <c r="ABE353" s="123"/>
      <c r="ABF353" s="123"/>
      <c r="ABG353" s="123"/>
      <c r="ABH353" s="123"/>
      <c r="ABI353" s="123"/>
      <c r="ABJ353" s="123"/>
      <c r="ABK353" s="123"/>
      <c r="ABL353" s="123"/>
      <c r="ABM353" s="123"/>
      <c r="ABN353" s="123"/>
      <c r="ABO353" s="123"/>
      <c r="ABP353" s="123"/>
      <c r="ABQ353" s="123"/>
      <c r="ABR353" s="123"/>
      <c r="ABS353" s="123"/>
      <c r="ABT353" s="123"/>
      <c r="ABU353" s="123"/>
      <c r="ABV353" s="123"/>
      <c r="ABW353" s="123"/>
      <c r="ABX353" s="123"/>
      <c r="ABY353" s="123"/>
      <c r="ABZ353" s="123"/>
      <c r="ACA353" s="123"/>
      <c r="ACB353" s="123"/>
      <c r="ACC353" s="123"/>
      <c r="ACD353" s="123"/>
      <c r="ACE353" s="123"/>
      <c r="ACF353" s="123"/>
      <c r="ACG353" s="123"/>
      <c r="ACH353" s="123"/>
      <c r="ACI353" s="123"/>
      <c r="ACJ353" s="123"/>
      <c r="ACK353" s="123"/>
      <c r="ACL353" s="123"/>
      <c r="ACM353" s="123"/>
      <c r="ACN353" s="123"/>
      <c r="ACO353" s="123"/>
      <c r="ACP353" s="123"/>
      <c r="ACQ353" s="123"/>
      <c r="ACR353" s="123"/>
      <c r="ACS353" s="123"/>
      <c r="ACT353" s="123"/>
      <c r="ACU353" s="123"/>
      <c r="ACV353" s="123"/>
      <c r="ACW353" s="123"/>
      <c r="ACX353" s="123"/>
      <c r="ACY353" s="123"/>
      <c r="ACZ353" s="123"/>
      <c r="ADA353" s="123"/>
    </row>
    <row r="354" spans="1:781" s="76" customFormat="1" ht="24" x14ac:dyDescent="0.3">
      <c r="A354" s="40">
        <v>3</v>
      </c>
      <c r="B354" s="21" t="s">
        <v>990</v>
      </c>
      <c r="C354" s="22" t="s">
        <v>40</v>
      </c>
      <c r="D354" s="23" t="s">
        <v>204</v>
      </c>
      <c r="E354" s="23"/>
      <c r="F354" s="23">
        <v>15</v>
      </c>
      <c r="G354" s="74">
        <v>43000</v>
      </c>
      <c r="H354" s="23">
        <v>1</v>
      </c>
      <c r="I354" s="23" t="s">
        <v>41</v>
      </c>
      <c r="J354" s="23" t="s">
        <v>386</v>
      </c>
      <c r="K354" s="25">
        <v>1965</v>
      </c>
      <c r="L354" s="26">
        <v>23829</v>
      </c>
      <c r="M354" s="27">
        <v>21000</v>
      </c>
      <c r="N354" s="28">
        <v>5</v>
      </c>
      <c r="O354" s="28"/>
      <c r="P354" s="29" t="s">
        <v>577</v>
      </c>
      <c r="Q354" s="122" t="s">
        <v>991</v>
      </c>
      <c r="R354" s="31"/>
      <c r="S354" s="32" t="str">
        <f t="shared" si="80"/>
        <v>Cu</v>
      </c>
      <c r="T354" s="33"/>
      <c r="U354" s="33"/>
      <c r="V354" s="33"/>
      <c r="W354" s="33"/>
      <c r="X354" s="33"/>
      <c r="Y354" s="33"/>
      <c r="Z354" s="33"/>
      <c r="AA354" s="1"/>
      <c r="AB354" s="34">
        <f t="shared" si="73"/>
        <v>1.1072136020663769E-2</v>
      </c>
      <c r="AC354" s="34">
        <f t="shared" si="74"/>
        <v>0.12820512820512819</v>
      </c>
      <c r="AD354" s="34">
        <f t="shared" si="75"/>
        <v>0</v>
      </c>
      <c r="AE354" s="34">
        <f t="shared" si="81"/>
        <v>0.13927726422579195</v>
      </c>
      <c r="AF354" s="35"/>
      <c r="AG354" s="35">
        <f t="shared" si="82"/>
        <v>0</v>
      </c>
      <c r="AH354" s="35">
        <f t="shared" si="83"/>
        <v>0</v>
      </c>
      <c r="AI354" s="35">
        <f t="shared" si="84"/>
        <v>0.13927726422579195</v>
      </c>
      <c r="AK354" s="1"/>
      <c r="AL354" s="1"/>
      <c r="AM354" s="1"/>
      <c r="AN354" s="1"/>
      <c r="AO354" s="1"/>
      <c r="AP354" s="1"/>
      <c r="AQ354" s="1"/>
      <c r="AR354" s="1"/>
      <c r="AS354" s="1"/>
      <c r="AT354" s="1"/>
      <c r="AU354" s="1"/>
      <c r="AV354" s="1"/>
      <c r="AW354" s="1"/>
      <c r="AX354" s="1"/>
      <c r="AY354" s="1"/>
      <c r="AZ354" s="1"/>
      <c r="BA354" s="1"/>
      <c r="BB354" s="1"/>
      <c r="BC354" s="1"/>
      <c r="BD354" s="1"/>
      <c r="BE354" s="1"/>
      <c r="BF354" s="1"/>
      <c r="BG354" s="1"/>
      <c r="BH354" s="1"/>
      <c r="BI354" s="1"/>
      <c r="BJ354" s="1"/>
      <c r="BK354" s="1"/>
      <c r="BL354" s="1"/>
      <c r="BM354" s="1"/>
      <c r="BN354" s="1"/>
      <c r="BO354" s="1"/>
      <c r="BP354" s="1"/>
      <c r="BQ354" s="1"/>
      <c r="BR354" s="1"/>
      <c r="BS354" s="1"/>
      <c r="BT354" s="1"/>
      <c r="BU354" s="1"/>
      <c r="BV354" s="1"/>
      <c r="BW354" s="1"/>
      <c r="BX354" s="1"/>
      <c r="BY354" s="1"/>
      <c r="BZ354" s="1"/>
      <c r="CA354" s="1"/>
      <c r="CB354" s="1"/>
      <c r="CC354" s="1"/>
      <c r="CD354" s="1"/>
      <c r="CE354" s="1"/>
      <c r="CF354" s="1"/>
      <c r="CG354" s="1"/>
      <c r="CH354" s="1"/>
      <c r="CI354" s="1"/>
      <c r="CJ354" s="1"/>
      <c r="CK354" s="1"/>
      <c r="CL354" s="1"/>
      <c r="CM354" s="1"/>
      <c r="CN354" s="1"/>
      <c r="CO354" s="1"/>
      <c r="CP354" s="1"/>
      <c r="CQ354" s="1"/>
      <c r="CR354" s="1"/>
      <c r="CS354" s="1"/>
      <c r="CT354" s="1"/>
      <c r="CU354" s="1"/>
      <c r="CV354" s="1"/>
      <c r="CW354" s="1"/>
      <c r="CX354" s="1"/>
      <c r="CY354" s="1"/>
      <c r="CZ354" s="1"/>
      <c r="DA354" s="1"/>
      <c r="DB354" s="1"/>
      <c r="DC354" s="1"/>
      <c r="DD354" s="1"/>
      <c r="DE354" s="1"/>
      <c r="DF354" s="1"/>
      <c r="DG354" s="1"/>
      <c r="DH354" s="1"/>
      <c r="DI354" s="1"/>
      <c r="DJ354" s="1"/>
      <c r="DK354" s="1"/>
      <c r="DL354" s="1"/>
      <c r="DM354" s="1"/>
      <c r="DN354" s="1"/>
      <c r="DO354" s="1"/>
      <c r="DP354" s="1"/>
      <c r="DQ354" s="1"/>
      <c r="DR354" s="1"/>
      <c r="DS354" s="1"/>
      <c r="DT354" s="1"/>
      <c r="DU354" s="1"/>
      <c r="DV354" s="1"/>
      <c r="DW354" s="1"/>
      <c r="DX354" s="1"/>
      <c r="DY354" s="1"/>
      <c r="DZ354" s="1"/>
      <c r="EA354" s="1"/>
      <c r="EB354" s="1"/>
      <c r="EC354" s="1"/>
      <c r="ED354" s="1"/>
      <c r="EE354" s="1"/>
      <c r="EF354" s="1"/>
      <c r="EG354" s="1"/>
      <c r="EH354" s="1"/>
      <c r="EI354" s="1"/>
      <c r="EJ354" s="1"/>
      <c r="EK354" s="1"/>
      <c r="EL354" s="1"/>
      <c r="EM354" s="1"/>
      <c r="EN354" s="1"/>
      <c r="EO354" s="1"/>
      <c r="EP354" s="1"/>
      <c r="EQ354" s="1"/>
      <c r="ER354" s="1"/>
      <c r="ES354" s="1"/>
      <c r="ET354" s="1"/>
      <c r="EU354" s="1"/>
      <c r="EV354" s="1"/>
      <c r="EW354" s="1"/>
      <c r="EX354" s="1"/>
      <c r="EY354" s="1"/>
      <c r="EZ354" s="1"/>
      <c r="FA354" s="1"/>
      <c r="FB354" s="1"/>
      <c r="FC354" s="1"/>
      <c r="FD354" s="1"/>
      <c r="FE354" s="1"/>
      <c r="FF354" s="1"/>
      <c r="FG354" s="1"/>
      <c r="FH354" s="1"/>
      <c r="FI354" s="1"/>
      <c r="FJ354" s="1"/>
      <c r="FK354" s="1"/>
      <c r="FL354" s="1"/>
      <c r="FM354" s="1"/>
      <c r="FN354" s="1"/>
      <c r="FO354" s="1"/>
      <c r="FP354" s="1"/>
      <c r="FQ354" s="1"/>
      <c r="FR354" s="1"/>
      <c r="FS354" s="1"/>
      <c r="FT354" s="1"/>
      <c r="FU354" s="1"/>
      <c r="FV354" s="1"/>
      <c r="FW354" s="1"/>
      <c r="FX354" s="1"/>
      <c r="FY354" s="1"/>
      <c r="FZ354" s="1"/>
      <c r="GA354" s="1"/>
      <c r="GB354" s="1"/>
      <c r="GC354" s="1"/>
      <c r="GD354" s="1"/>
      <c r="GE354" s="1"/>
      <c r="GF354" s="1"/>
      <c r="GG354" s="1"/>
      <c r="GH354" s="1"/>
      <c r="GI354" s="1"/>
      <c r="GJ354" s="1"/>
      <c r="GK354" s="1"/>
      <c r="GL354" s="1"/>
      <c r="GM354" s="1"/>
      <c r="GN354" s="1"/>
      <c r="GO354" s="1"/>
      <c r="GP354" s="1"/>
      <c r="GQ354" s="1"/>
      <c r="GR354" s="1"/>
      <c r="GS354" s="1"/>
      <c r="GT354" s="1"/>
      <c r="GU354" s="1"/>
      <c r="GV354" s="1"/>
      <c r="GW354" s="1"/>
      <c r="GX354" s="1"/>
      <c r="GY354" s="1"/>
      <c r="GZ354" s="1"/>
      <c r="HA354" s="1"/>
      <c r="HB354" s="1"/>
      <c r="HC354" s="1"/>
      <c r="HD354" s="1"/>
      <c r="HE354" s="1"/>
      <c r="HF354" s="1"/>
      <c r="HG354" s="1"/>
      <c r="HH354" s="1"/>
      <c r="HI354" s="1"/>
      <c r="HJ354" s="1"/>
      <c r="HK354" s="1"/>
      <c r="HL354" s="1"/>
      <c r="HM354" s="1"/>
      <c r="HN354" s="1"/>
      <c r="HO354" s="1"/>
      <c r="HP354" s="1"/>
      <c r="HQ354" s="1"/>
      <c r="HR354" s="1"/>
      <c r="HS354" s="1"/>
      <c r="HT354" s="1"/>
      <c r="HU354" s="1"/>
      <c r="HV354" s="1"/>
      <c r="HW354" s="1"/>
      <c r="HX354" s="1"/>
      <c r="HY354" s="1"/>
      <c r="HZ354" s="1"/>
      <c r="IA354" s="1"/>
      <c r="IB354" s="1"/>
      <c r="IC354" s="1"/>
      <c r="ID354" s="1"/>
      <c r="IE354" s="1"/>
      <c r="IF354" s="1"/>
      <c r="IG354" s="1"/>
      <c r="IH354" s="1"/>
      <c r="II354" s="1"/>
      <c r="IJ354" s="1"/>
      <c r="IK354" s="1"/>
      <c r="IL354" s="1"/>
      <c r="IM354" s="1"/>
      <c r="IN354" s="1"/>
      <c r="IO354" s="1"/>
      <c r="IP354" s="1"/>
      <c r="IQ354" s="1"/>
      <c r="IR354" s="1"/>
      <c r="IS354" s="1"/>
      <c r="IT354" s="1"/>
      <c r="IU354" s="1"/>
      <c r="IV354" s="1"/>
      <c r="IW354" s="1"/>
      <c r="IX354" s="1"/>
      <c r="IY354" s="1"/>
      <c r="IZ354" s="1"/>
      <c r="JA354" s="1"/>
      <c r="JB354" s="1"/>
      <c r="JC354" s="1"/>
      <c r="JD354" s="1"/>
      <c r="JE354" s="1"/>
      <c r="JF354" s="1"/>
      <c r="JG354" s="1"/>
      <c r="JH354" s="1"/>
      <c r="JI354" s="1"/>
      <c r="JJ354" s="1"/>
      <c r="JK354" s="1"/>
      <c r="JL354" s="1"/>
      <c r="JM354" s="1"/>
      <c r="JN354" s="1"/>
      <c r="JO354" s="1"/>
      <c r="JP354" s="1"/>
      <c r="JQ354" s="1"/>
      <c r="JR354" s="1"/>
      <c r="JS354" s="1"/>
      <c r="JT354" s="1"/>
      <c r="JU354" s="1"/>
      <c r="JV354" s="1"/>
      <c r="JW354" s="1"/>
      <c r="JX354" s="1"/>
      <c r="JY354" s="1"/>
      <c r="JZ354" s="1"/>
      <c r="KA354" s="1"/>
      <c r="KB354" s="1"/>
      <c r="KC354" s="1"/>
      <c r="KD354" s="1"/>
      <c r="KE354" s="1"/>
      <c r="KF354" s="1"/>
      <c r="KG354" s="1"/>
      <c r="KH354" s="1"/>
      <c r="KI354" s="1"/>
      <c r="KJ354" s="1"/>
      <c r="KK354" s="1"/>
      <c r="KL354" s="1"/>
      <c r="KM354" s="1"/>
      <c r="KN354" s="1"/>
      <c r="KO354" s="1"/>
      <c r="KP354" s="1"/>
      <c r="KQ354" s="1"/>
      <c r="KR354" s="1"/>
      <c r="KS354" s="1"/>
      <c r="KT354" s="1"/>
      <c r="KU354" s="1"/>
      <c r="KV354" s="1"/>
      <c r="KW354" s="1"/>
      <c r="KX354" s="1"/>
      <c r="KY354" s="1"/>
      <c r="KZ354" s="1"/>
      <c r="LA354" s="1"/>
      <c r="LB354" s="1"/>
      <c r="LC354" s="1"/>
      <c r="LD354" s="1"/>
      <c r="LE354" s="1"/>
      <c r="LF354" s="1"/>
      <c r="LG354" s="1"/>
      <c r="LH354" s="1"/>
      <c r="LI354" s="1"/>
      <c r="LJ354" s="1"/>
      <c r="LK354" s="1"/>
      <c r="LL354" s="1"/>
      <c r="LM354" s="1"/>
      <c r="LN354" s="1"/>
      <c r="LO354" s="1"/>
      <c r="LP354" s="1"/>
      <c r="LQ354" s="1"/>
      <c r="LR354" s="1"/>
      <c r="LS354" s="1"/>
      <c r="LT354" s="1"/>
      <c r="LU354" s="1"/>
      <c r="LV354" s="1"/>
      <c r="LW354" s="1"/>
      <c r="LX354" s="1"/>
      <c r="LY354" s="1"/>
      <c r="LZ354" s="1"/>
      <c r="MA354" s="1"/>
      <c r="MB354" s="1"/>
      <c r="MC354" s="1"/>
      <c r="MD354" s="1"/>
      <c r="ME354" s="1"/>
      <c r="MF354" s="1"/>
      <c r="MG354" s="1"/>
      <c r="MH354" s="1"/>
      <c r="MI354" s="1"/>
      <c r="MJ354" s="1"/>
      <c r="MK354" s="1"/>
      <c r="ML354" s="1"/>
      <c r="MM354" s="1"/>
      <c r="MN354" s="1"/>
      <c r="MO354" s="1"/>
      <c r="MP354" s="1"/>
      <c r="MQ354" s="1"/>
      <c r="MR354" s="1"/>
      <c r="MS354" s="1"/>
      <c r="MT354" s="1"/>
      <c r="MU354" s="1"/>
      <c r="MV354" s="1"/>
      <c r="MW354" s="1"/>
      <c r="MX354" s="1"/>
      <c r="MY354" s="1"/>
      <c r="MZ354" s="1"/>
      <c r="NA354" s="1"/>
      <c r="NB354" s="1"/>
      <c r="NC354" s="1"/>
      <c r="ND354" s="1"/>
      <c r="NE354" s="1"/>
      <c r="NF354" s="1"/>
      <c r="NG354" s="1"/>
      <c r="NH354" s="1"/>
      <c r="NI354" s="1"/>
      <c r="NJ354" s="1"/>
      <c r="NK354" s="1"/>
      <c r="NL354" s="1"/>
      <c r="NM354" s="1"/>
      <c r="NN354" s="1"/>
      <c r="NO354" s="1"/>
      <c r="NP354" s="1"/>
      <c r="NQ354" s="1"/>
      <c r="NR354" s="1"/>
      <c r="NS354" s="1"/>
      <c r="NT354" s="1"/>
      <c r="NU354" s="1"/>
      <c r="NV354" s="1"/>
      <c r="NW354" s="1"/>
      <c r="NX354" s="1"/>
      <c r="NY354" s="1"/>
      <c r="NZ354" s="1"/>
      <c r="OA354" s="1"/>
      <c r="OB354" s="1"/>
      <c r="OC354" s="1"/>
      <c r="OD354" s="1"/>
      <c r="OE354" s="1"/>
      <c r="OF354" s="1"/>
      <c r="OG354" s="1"/>
      <c r="OH354" s="1"/>
      <c r="OI354" s="1"/>
      <c r="OJ354" s="1"/>
      <c r="OK354" s="1"/>
      <c r="OL354" s="1"/>
      <c r="OM354" s="1"/>
      <c r="ON354" s="1"/>
      <c r="OO354" s="1"/>
      <c r="OP354" s="1"/>
      <c r="OQ354" s="1"/>
      <c r="OR354" s="1"/>
      <c r="OS354" s="1"/>
      <c r="OT354" s="1"/>
      <c r="OU354" s="1"/>
      <c r="OV354" s="1"/>
      <c r="OW354" s="1"/>
      <c r="OX354" s="1"/>
      <c r="OY354" s="1"/>
      <c r="OZ354" s="1"/>
      <c r="PA354" s="1"/>
      <c r="PB354" s="1"/>
      <c r="PC354" s="1"/>
      <c r="PD354" s="1"/>
      <c r="PE354" s="1"/>
      <c r="PF354" s="1"/>
      <c r="PG354" s="1"/>
      <c r="PH354" s="1"/>
      <c r="PI354" s="1"/>
      <c r="PJ354" s="1"/>
      <c r="PK354" s="1"/>
      <c r="PL354" s="1"/>
      <c r="PM354" s="1"/>
      <c r="PN354" s="1"/>
      <c r="PO354" s="1"/>
      <c r="PP354" s="1"/>
      <c r="PQ354" s="1"/>
      <c r="PR354" s="1"/>
      <c r="PS354" s="1"/>
      <c r="PT354" s="1"/>
      <c r="PU354" s="1"/>
      <c r="PV354" s="1"/>
      <c r="PW354" s="1"/>
      <c r="PX354" s="1"/>
      <c r="PY354" s="1"/>
      <c r="PZ354" s="1"/>
      <c r="QA354" s="1"/>
      <c r="QB354" s="1"/>
      <c r="QC354" s="1"/>
      <c r="QD354" s="1"/>
      <c r="QE354" s="1"/>
      <c r="QF354" s="1"/>
      <c r="QG354" s="1"/>
      <c r="QH354" s="1"/>
      <c r="QI354" s="1"/>
      <c r="QJ354" s="1"/>
      <c r="QK354" s="1"/>
      <c r="QL354" s="1"/>
      <c r="QM354" s="1"/>
      <c r="QN354" s="1"/>
      <c r="QO354" s="1"/>
      <c r="QP354" s="1"/>
      <c r="QQ354" s="1"/>
      <c r="QR354" s="1"/>
      <c r="QS354" s="1"/>
      <c r="QT354" s="1"/>
      <c r="QU354" s="1"/>
      <c r="QV354" s="1"/>
      <c r="QW354" s="1"/>
      <c r="QX354" s="1"/>
      <c r="QY354" s="1"/>
      <c r="QZ354" s="1"/>
      <c r="RA354" s="1"/>
      <c r="RB354" s="1"/>
      <c r="RC354" s="1"/>
      <c r="RD354" s="1"/>
      <c r="RE354" s="1"/>
      <c r="RF354" s="1"/>
      <c r="RG354" s="1"/>
      <c r="RH354" s="1"/>
      <c r="RI354" s="1"/>
      <c r="RJ354" s="1"/>
      <c r="RK354" s="1"/>
      <c r="RL354" s="1"/>
      <c r="RM354" s="1"/>
      <c r="RN354" s="1"/>
      <c r="RO354" s="1"/>
      <c r="RP354" s="1"/>
      <c r="RQ354" s="1"/>
      <c r="RR354" s="1"/>
      <c r="RS354" s="1"/>
      <c r="RT354" s="1"/>
      <c r="RU354" s="1"/>
      <c r="RV354" s="1"/>
      <c r="RW354" s="1"/>
      <c r="RX354" s="1"/>
      <c r="RY354" s="1"/>
      <c r="RZ354" s="1"/>
      <c r="SA354" s="1"/>
      <c r="SB354" s="1"/>
      <c r="SC354" s="1"/>
      <c r="SD354" s="1"/>
      <c r="SE354" s="1"/>
      <c r="SF354" s="1"/>
      <c r="SG354" s="1"/>
      <c r="SH354" s="1"/>
      <c r="SI354" s="1"/>
      <c r="SJ354" s="1"/>
      <c r="SK354" s="1"/>
      <c r="SL354" s="1"/>
      <c r="SM354" s="1"/>
      <c r="SN354" s="1"/>
      <c r="SO354" s="1"/>
      <c r="SP354" s="1"/>
      <c r="SQ354" s="1"/>
      <c r="SR354" s="1"/>
      <c r="SS354" s="1"/>
      <c r="ST354" s="1"/>
      <c r="SU354" s="1"/>
      <c r="SV354" s="1"/>
      <c r="SW354" s="1"/>
      <c r="SX354" s="1"/>
      <c r="SY354" s="1"/>
      <c r="SZ354" s="1"/>
      <c r="TA354" s="1"/>
      <c r="TB354" s="1"/>
      <c r="TC354" s="1"/>
      <c r="TD354" s="1"/>
      <c r="TE354" s="1"/>
      <c r="TF354" s="1"/>
      <c r="TG354" s="1"/>
      <c r="TH354" s="1"/>
      <c r="TI354" s="1"/>
      <c r="TJ354" s="1"/>
      <c r="TK354" s="1"/>
      <c r="TL354" s="1"/>
      <c r="TM354" s="1"/>
      <c r="TN354" s="1"/>
      <c r="TO354" s="1"/>
      <c r="TP354" s="1"/>
      <c r="TQ354" s="1"/>
      <c r="TR354" s="1"/>
      <c r="TS354" s="1"/>
      <c r="TT354" s="1"/>
      <c r="TU354" s="1"/>
      <c r="TV354" s="1"/>
      <c r="TW354" s="1"/>
      <c r="TX354" s="1"/>
      <c r="TY354" s="1"/>
      <c r="TZ354" s="1"/>
      <c r="UA354" s="1"/>
      <c r="UB354" s="1"/>
      <c r="UC354" s="1"/>
      <c r="UD354" s="1"/>
      <c r="UE354" s="1"/>
      <c r="UF354" s="1"/>
      <c r="UG354" s="1"/>
      <c r="UH354" s="1"/>
      <c r="UI354" s="1"/>
      <c r="UJ354" s="1"/>
      <c r="UK354" s="1"/>
      <c r="UL354" s="1"/>
      <c r="UM354" s="1"/>
      <c r="UN354" s="1"/>
      <c r="UO354" s="1"/>
      <c r="UP354" s="1"/>
      <c r="UQ354" s="1"/>
      <c r="UR354" s="1"/>
      <c r="US354" s="1"/>
      <c r="UT354" s="1"/>
      <c r="UU354" s="1"/>
      <c r="UV354" s="1"/>
      <c r="UW354" s="1"/>
      <c r="UX354" s="1"/>
      <c r="UY354" s="1"/>
      <c r="UZ354" s="1"/>
      <c r="VA354" s="1"/>
      <c r="VB354" s="1"/>
      <c r="VC354" s="1"/>
      <c r="VD354" s="1"/>
      <c r="VE354" s="1"/>
      <c r="VF354" s="1"/>
      <c r="VG354" s="1"/>
      <c r="VH354" s="1"/>
      <c r="VI354" s="1"/>
      <c r="VJ354" s="1"/>
      <c r="VK354" s="1"/>
      <c r="VL354" s="1"/>
      <c r="VM354" s="1"/>
      <c r="VN354" s="1"/>
      <c r="VO354" s="1"/>
      <c r="VP354" s="1"/>
      <c r="VQ354" s="1"/>
      <c r="VR354" s="1"/>
      <c r="VS354" s="1"/>
      <c r="VT354" s="1"/>
      <c r="VU354" s="1"/>
      <c r="VV354" s="1"/>
      <c r="VW354" s="1"/>
      <c r="VX354" s="1"/>
      <c r="VY354" s="1"/>
      <c r="VZ354" s="1"/>
      <c r="WA354" s="1"/>
      <c r="WB354" s="1"/>
      <c r="WC354" s="1"/>
      <c r="WD354" s="1"/>
      <c r="WE354" s="1"/>
      <c r="WF354" s="1"/>
      <c r="WG354" s="1"/>
      <c r="WH354" s="1"/>
      <c r="WI354" s="1"/>
      <c r="WJ354" s="1"/>
      <c r="WK354" s="1"/>
      <c r="WL354" s="1"/>
      <c r="WM354" s="1"/>
      <c r="WN354" s="1"/>
      <c r="WO354" s="1"/>
      <c r="WP354" s="1"/>
      <c r="WQ354" s="1"/>
      <c r="WR354" s="1"/>
      <c r="WS354" s="1"/>
      <c r="WT354" s="1"/>
      <c r="WU354" s="1"/>
      <c r="WV354" s="1"/>
      <c r="WW354" s="1"/>
      <c r="WX354" s="1"/>
      <c r="WY354" s="1"/>
      <c r="WZ354" s="1"/>
      <c r="XA354" s="1"/>
      <c r="XB354" s="1"/>
      <c r="XC354" s="1"/>
      <c r="XD354" s="1"/>
      <c r="XE354" s="1"/>
      <c r="XF354" s="1"/>
      <c r="XG354" s="1"/>
      <c r="XH354" s="1"/>
      <c r="XI354" s="1"/>
      <c r="XJ354" s="1"/>
      <c r="XK354" s="1"/>
      <c r="XL354" s="1"/>
      <c r="XM354" s="1"/>
      <c r="XN354" s="1"/>
      <c r="XO354" s="1"/>
      <c r="XP354" s="1"/>
      <c r="XQ354" s="1"/>
      <c r="XR354" s="1"/>
      <c r="XS354" s="1"/>
      <c r="XT354" s="1"/>
      <c r="XU354" s="1"/>
      <c r="XV354" s="1"/>
      <c r="XW354" s="1"/>
      <c r="XX354" s="1"/>
      <c r="XY354" s="1"/>
      <c r="XZ354" s="1"/>
      <c r="YA354" s="1"/>
      <c r="YB354" s="1"/>
      <c r="YC354" s="1"/>
      <c r="YD354" s="1"/>
      <c r="YE354" s="1"/>
      <c r="YF354" s="1"/>
      <c r="YG354" s="1"/>
      <c r="YH354" s="1"/>
      <c r="YI354" s="1"/>
      <c r="YJ354" s="1"/>
      <c r="YK354" s="1"/>
      <c r="YL354" s="1"/>
      <c r="YM354" s="1"/>
      <c r="YN354" s="1"/>
      <c r="YO354" s="1"/>
      <c r="YP354" s="1"/>
      <c r="YQ354" s="1"/>
      <c r="YR354" s="1"/>
      <c r="YS354" s="1"/>
      <c r="YT354" s="1"/>
      <c r="YU354" s="1"/>
      <c r="YV354" s="1"/>
      <c r="YW354" s="1"/>
      <c r="YX354" s="1"/>
      <c r="YY354" s="1"/>
      <c r="YZ354" s="1"/>
      <c r="ZA354" s="1"/>
      <c r="ZB354" s="1"/>
      <c r="ZC354" s="1"/>
      <c r="ZD354" s="1"/>
      <c r="ZE354" s="1"/>
      <c r="ZF354" s="1"/>
      <c r="ZG354" s="1"/>
      <c r="ZH354" s="1"/>
      <c r="ZI354" s="1"/>
      <c r="ZJ354" s="1"/>
      <c r="ZK354" s="1"/>
      <c r="ZL354" s="1"/>
      <c r="ZM354" s="1"/>
      <c r="ZN354" s="1"/>
      <c r="ZO354" s="1"/>
      <c r="ZP354" s="1"/>
      <c r="ZQ354" s="1"/>
      <c r="ZR354" s="1"/>
      <c r="ZS354" s="1"/>
      <c r="ZT354" s="1"/>
      <c r="ZU354" s="1"/>
      <c r="ZV354" s="1"/>
      <c r="ZW354" s="1"/>
      <c r="ZX354" s="1"/>
      <c r="ZY354" s="1"/>
      <c r="ZZ354" s="1"/>
      <c r="AAA354" s="1"/>
      <c r="AAB354" s="1"/>
      <c r="AAC354" s="1"/>
      <c r="AAD354" s="1"/>
      <c r="AAE354" s="1"/>
      <c r="AAF354" s="1"/>
      <c r="AAG354" s="1"/>
      <c r="AAH354" s="1"/>
      <c r="AAI354" s="1"/>
      <c r="AAJ354" s="1"/>
      <c r="AAK354" s="1"/>
      <c r="AAL354" s="1"/>
      <c r="AAM354" s="1"/>
      <c r="AAN354" s="1"/>
      <c r="AAO354" s="1"/>
      <c r="AAP354" s="1"/>
      <c r="AAQ354" s="1"/>
      <c r="AAR354" s="1"/>
      <c r="AAS354" s="1"/>
      <c r="AAT354" s="1"/>
      <c r="AAU354" s="1"/>
      <c r="AAV354" s="1"/>
      <c r="AAW354" s="1"/>
      <c r="AAX354" s="1"/>
      <c r="AAY354" s="1"/>
      <c r="AAZ354" s="1"/>
      <c r="ABA354" s="1"/>
      <c r="ABB354" s="1"/>
      <c r="ABC354" s="1"/>
      <c r="ABD354" s="1"/>
      <c r="ABE354" s="1"/>
      <c r="ABF354" s="1"/>
      <c r="ABG354" s="1"/>
      <c r="ABH354" s="1"/>
      <c r="ABI354" s="1"/>
      <c r="ABJ354" s="1"/>
      <c r="ABK354" s="1"/>
      <c r="ABL354" s="1"/>
      <c r="ABM354" s="1"/>
      <c r="ABN354" s="1"/>
      <c r="ABO354" s="1"/>
      <c r="ABP354" s="1"/>
      <c r="ABQ354" s="1"/>
      <c r="ABR354" s="1"/>
      <c r="ABS354" s="1"/>
      <c r="ABT354" s="1"/>
      <c r="ABU354" s="1"/>
      <c r="ABV354" s="1"/>
      <c r="ABW354" s="1"/>
      <c r="ABX354" s="1"/>
      <c r="ABY354" s="1"/>
      <c r="ABZ354" s="1"/>
      <c r="ACA354" s="1"/>
      <c r="ACB354" s="1"/>
      <c r="ACC354" s="1"/>
      <c r="ACD354" s="1"/>
      <c r="ACE354" s="1"/>
      <c r="ACF354" s="1"/>
      <c r="ACG354" s="1"/>
      <c r="ACH354" s="1"/>
      <c r="ACI354" s="1"/>
      <c r="ACJ354" s="1"/>
      <c r="ACK354" s="1"/>
      <c r="ACL354" s="1"/>
      <c r="ACM354" s="1"/>
      <c r="ACN354" s="1"/>
      <c r="ACO354" s="1"/>
      <c r="ACP354" s="1"/>
      <c r="ACQ354" s="1"/>
      <c r="ACR354" s="1"/>
      <c r="ACS354" s="1"/>
      <c r="ACT354" s="1"/>
      <c r="ACU354" s="1"/>
      <c r="ACV354" s="1"/>
      <c r="ACW354" s="1"/>
      <c r="ACX354" s="1"/>
      <c r="ACY354" s="1"/>
      <c r="ACZ354" s="1"/>
      <c r="ADA354" s="1"/>
    </row>
    <row r="355" spans="1:781" s="76" customFormat="1" ht="36" x14ac:dyDescent="0.3">
      <c r="A355" s="40">
        <v>3</v>
      </c>
      <c r="B355" s="21" t="s">
        <v>992</v>
      </c>
      <c r="C355" s="22" t="s">
        <v>40</v>
      </c>
      <c r="D355" s="23" t="s">
        <v>204</v>
      </c>
      <c r="E355" s="23" t="s">
        <v>222</v>
      </c>
      <c r="F355" s="23">
        <v>20</v>
      </c>
      <c r="G355" s="74">
        <v>450000</v>
      </c>
      <c r="H355" s="23">
        <v>1</v>
      </c>
      <c r="I355" s="23" t="s">
        <v>41</v>
      </c>
      <c r="J355" s="23" t="s">
        <v>386</v>
      </c>
      <c r="K355" s="25">
        <v>1965</v>
      </c>
      <c r="L355" s="26">
        <v>23829</v>
      </c>
      <c r="M355" s="27">
        <v>70000</v>
      </c>
      <c r="N355" s="28">
        <v>0.8</v>
      </c>
      <c r="O355" s="28"/>
      <c r="P355" s="29" t="s">
        <v>593</v>
      </c>
      <c r="Q355" s="122" t="s">
        <v>993</v>
      </c>
      <c r="R355" s="31" t="s">
        <v>487</v>
      </c>
      <c r="S355" s="32" t="str">
        <f t="shared" si="80"/>
        <v>Cu</v>
      </c>
      <c r="T355" s="33">
        <v>580</v>
      </c>
      <c r="U355" s="33">
        <v>1.1000000000000001</v>
      </c>
      <c r="V355" s="33"/>
      <c r="W355" s="33">
        <v>1.1000000000000001</v>
      </c>
      <c r="X355" s="33" t="s">
        <v>488</v>
      </c>
      <c r="Y355" s="33">
        <v>20</v>
      </c>
      <c r="Z355" s="33" t="s">
        <v>320</v>
      </c>
      <c r="AA355" s="1"/>
      <c r="AB355" s="34">
        <f t="shared" si="73"/>
        <v>3.690712006887923E-2</v>
      </c>
      <c r="AC355" s="34">
        <f t="shared" si="74"/>
        <v>2.0512820512820513E-2</v>
      </c>
      <c r="AD355" s="34">
        <f t="shared" si="75"/>
        <v>0</v>
      </c>
      <c r="AE355" s="34">
        <f t="shared" si="81"/>
        <v>5.7419940581699747E-2</v>
      </c>
      <c r="AF355" s="35"/>
      <c r="AG355" s="35">
        <f t="shared" si="82"/>
        <v>0</v>
      </c>
      <c r="AH355" s="35">
        <f t="shared" si="83"/>
        <v>0</v>
      </c>
      <c r="AI355" s="35">
        <f t="shared" si="84"/>
        <v>5.7419940581699747E-2</v>
      </c>
      <c r="AK355" s="1"/>
      <c r="AL355" s="1"/>
      <c r="AM355" s="1"/>
      <c r="AN355" s="1"/>
      <c r="AO355" s="1"/>
      <c r="AP355" s="1"/>
      <c r="AQ355" s="1"/>
      <c r="AR355" s="1"/>
      <c r="AS355" s="1"/>
      <c r="AT355" s="1"/>
      <c r="AU355" s="1"/>
      <c r="AV355" s="1"/>
      <c r="AW355" s="1"/>
      <c r="AX355" s="1"/>
      <c r="AY355" s="1"/>
      <c r="AZ355" s="1"/>
      <c r="BA355" s="1"/>
      <c r="BB355" s="1"/>
      <c r="BC355" s="1"/>
      <c r="BD355" s="1"/>
      <c r="BE355" s="1"/>
      <c r="BF355" s="1"/>
      <c r="BG355" s="1"/>
      <c r="BH355" s="1"/>
      <c r="BI355" s="1"/>
      <c r="BJ355" s="1"/>
      <c r="BK355" s="1"/>
      <c r="BL355" s="1"/>
      <c r="BM355" s="1"/>
      <c r="BN355" s="1"/>
      <c r="BO355" s="1"/>
      <c r="BP355" s="1"/>
      <c r="BQ355" s="1"/>
      <c r="BR355" s="1"/>
      <c r="BS355" s="1"/>
      <c r="BT355" s="1"/>
      <c r="BU355" s="1"/>
      <c r="BV355" s="1"/>
      <c r="BW355" s="1"/>
      <c r="BX355" s="1"/>
      <c r="BY355" s="1"/>
      <c r="BZ355" s="1"/>
      <c r="CA355" s="1"/>
      <c r="CB355" s="1"/>
      <c r="CC355" s="1"/>
      <c r="CD355" s="1"/>
      <c r="CE355" s="1"/>
      <c r="CF355" s="1"/>
      <c r="CG355" s="1"/>
      <c r="CH355" s="1"/>
      <c r="CI355" s="1"/>
      <c r="CJ355" s="1"/>
      <c r="CK355" s="1"/>
      <c r="CL355" s="1"/>
      <c r="CM355" s="1"/>
      <c r="CN355" s="1"/>
      <c r="CO355" s="1"/>
      <c r="CP355" s="1"/>
      <c r="CQ355" s="1"/>
      <c r="CR355" s="1"/>
      <c r="CS355" s="1"/>
      <c r="CT355" s="1"/>
      <c r="CU355" s="1"/>
      <c r="CV355" s="1"/>
      <c r="CW355" s="1"/>
      <c r="CX355" s="1"/>
      <c r="CY355" s="1"/>
      <c r="CZ355" s="1"/>
      <c r="DA355" s="1"/>
      <c r="DB355" s="1"/>
      <c r="DC355" s="1"/>
      <c r="DD355" s="1"/>
      <c r="DE355" s="1"/>
      <c r="DF355" s="1"/>
      <c r="DG355" s="1"/>
      <c r="DH355" s="1"/>
      <c r="DI355" s="1"/>
      <c r="DJ355" s="1"/>
      <c r="DK355" s="1"/>
      <c r="DL355" s="1"/>
      <c r="DM355" s="1"/>
      <c r="DN355" s="1"/>
      <c r="DO355" s="1"/>
      <c r="DP355" s="1"/>
      <c r="DQ355" s="1"/>
      <c r="DR355" s="1"/>
      <c r="DS355" s="1"/>
      <c r="DT355" s="1"/>
      <c r="DU355" s="1"/>
      <c r="DV355" s="1"/>
      <c r="DW355" s="1"/>
      <c r="DX355" s="1"/>
      <c r="DY355" s="1"/>
      <c r="DZ355" s="1"/>
      <c r="EA355" s="1"/>
      <c r="EB355" s="1"/>
      <c r="EC355" s="1"/>
      <c r="ED355" s="1"/>
      <c r="EE355" s="1"/>
      <c r="EF355" s="1"/>
      <c r="EG355" s="1"/>
      <c r="EH355" s="1"/>
      <c r="EI355" s="1"/>
      <c r="EJ355" s="1"/>
      <c r="EK355" s="1"/>
      <c r="EL355" s="1"/>
      <c r="EM355" s="1"/>
      <c r="EN355" s="1"/>
      <c r="EO355" s="1"/>
      <c r="EP355" s="1"/>
      <c r="EQ355" s="1"/>
      <c r="ER355" s="1"/>
      <c r="ES355" s="1"/>
      <c r="ET355" s="1"/>
      <c r="EU355" s="1"/>
      <c r="EV355" s="1"/>
      <c r="EW355" s="1"/>
      <c r="EX355" s="1"/>
      <c r="EY355" s="1"/>
      <c r="EZ355" s="1"/>
      <c r="FA355" s="1"/>
      <c r="FB355" s="1"/>
      <c r="FC355" s="1"/>
      <c r="FD355" s="1"/>
      <c r="FE355" s="1"/>
      <c r="FF355" s="1"/>
      <c r="FG355" s="1"/>
      <c r="FH355" s="1"/>
      <c r="FI355" s="1"/>
      <c r="FJ355" s="1"/>
      <c r="FK355" s="1"/>
      <c r="FL355" s="1"/>
      <c r="FM355" s="1"/>
      <c r="FN355" s="1"/>
      <c r="FO355" s="1"/>
      <c r="FP355" s="1"/>
      <c r="FQ355" s="1"/>
      <c r="FR355" s="1"/>
      <c r="FS355" s="1"/>
      <c r="FT355" s="1"/>
      <c r="FU355" s="1"/>
      <c r="FV355" s="1"/>
      <c r="FW355" s="1"/>
      <c r="FX355" s="1"/>
      <c r="FY355" s="1"/>
      <c r="FZ355" s="1"/>
      <c r="GA355" s="1"/>
      <c r="GB355" s="1"/>
      <c r="GC355" s="1"/>
      <c r="GD355" s="1"/>
      <c r="GE355" s="1"/>
      <c r="GF355" s="1"/>
      <c r="GG355" s="1"/>
      <c r="GH355" s="1"/>
      <c r="GI355" s="1"/>
      <c r="GJ355" s="1"/>
      <c r="GK355" s="1"/>
      <c r="GL355" s="1"/>
      <c r="GM355" s="1"/>
      <c r="GN355" s="1"/>
      <c r="GO355" s="1"/>
      <c r="GP355" s="1"/>
      <c r="GQ355" s="1"/>
      <c r="GR355" s="1"/>
      <c r="GS355" s="1"/>
      <c r="GT355" s="1"/>
      <c r="GU355" s="1"/>
      <c r="GV355" s="1"/>
      <c r="GW355" s="1"/>
      <c r="GX355" s="1"/>
      <c r="GY355" s="1"/>
      <c r="GZ355" s="1"/>
      <c r="HA355" s="1"/>
      <c r="HB355" s="1"/>
      <c r="HC355" s="1"/>
      <c r="HD355" s="1"/>
      <c r="HE355" s="1"/>
      <c r="HF355" s="1"/>
      <c r="HG355" s="1"/>
      <c r="HH355" s="1"/>
      <c r="HI355" s="1"/>
      <c r="HJ355" s="1"/>
      <c r="HK355" s="1"/>
      <c r="HL355" s="1"/>
      <c r="HM355" s="1"/>
      <c r="HN355" s="1"/>
      <c r="HO355" s="1"/>
      <c r="HP355" s="1"/>
      <c r="HQ355" s="1"/>
      <c r="HR355" s="1"/>
      <c r="HS355" s="1"/>
      <c r="HT355" s="1"/>
      <c r="HU355" s="1"/>
      <c r="HV355" s="1"/>
      <c r="HW355" s="1"/>
      <c r="HX355" s="1"/>
      <c r="HY355" s="1"/>
      <c r="HZ355" s="1"/>
      <c r="IA355" s="1"/>
      <c r="IB355" s="1"/>
      <c r="IC355" s="1"/>
      <c r="ID355" s="1"/>
      <c r="IE355" s="1"/>
      <c r="IF355" s="1"/>
      <c r="IG355" s="1"/>
      <c r="IH355" s="1"/>
      <c r="II355" s="1"/>
      <c r="IJ355" s="1"/>
      <c r="IK355" s="1"/>
      <c r="IL355" s="1"/>
      <c r="IM355" s="1"/>
      <c r="IN355" s="1"/>
      <c r="IO355" s="1"/>
      <c r="IP355" s="1"/>
      <c r="IQ355" s="1"/>
      <c r="IR355" s="1"/>
      <c r="IS355" s="1"/>
      <c r="IT355" s="1"/>
      <c r="IU355" s="1"/>
      <c r="IV355" s="1"/>
      <c r="IW355" s="1"/>
      <c r="IX355" s="1"/>
      <c r="IY355" s="1"/>
      <c r="IZ355" s="1"/>
      <c r="JA355" s="1"/>
      <c r="JB355" s="1"/>
      <c r="JC355" s="1"/>
      <c r="JD355" s="1"/>
      <c r="JE355" s="1"/>
      <c r="JF355" s="1"/>
      <c r="JG355" s="1"/>
      <c r="JH355" s="1"/>
      <c r="JI355" s="1"/>
      <c r="JJ355" s="1"/>
      <c r="JK355" s="1"/>
      <c r="JL355" s="1"/>
      <c r="JM355" s="1"/>
      <c r="JN355" s="1"/>
      <c r="JO355" s="1"/>
      <c r="JP355" s="1"/>
      <c r="JQ355" s="1"/>
      <c r="JR355" s="1"/>
      <c r="JS355" s="1"/>
      <c r="JT355" s="1"/>
      <c r="JU355" s="1"/>
      <c r="JV355" s="1"/>
      <c r="JW355" s="1"/>
      <c r="JX355" s="1"/>
      <c r="JY355" s="1"/>
      <c r="JZ355" s="1"/>
      <c r="KA355" s="1"/>
      <c r="KB355" s="1"/>
      <c r="KC355" s="1"/>
      <c r="KD355" s="1"/>
      <c r="KE355" s="1"/>
      <c r="KF355" s="1"/>
      <c r="KG355" s="1"/>
      <c r="KH355" s="1"/>
      <c r="KI355" s="1"/>
      <c r="KJ355" s="1"/>
      <c r="KK355" s="1"/>
      <c r="KL355" s="1"/>
      <c r="KM355" s="1"/>
      <c r="KN355" s="1"/>
      <c r="KO355" s="1"/>
      <c r="KP355" s="1"/>
      <c r="KQ355" s="1"/>
      <c r="KR355" s="1"/>
      <c r="KS355" s="1"/>
      <c r="KT355" s="1"/>
      <c r="KU355" s="1"/>
      <c r="KV355" s="1"/>
      <c r="KW355" s="1"/>
      <c r="KX355" s="1"/>
      <c r="KY355" s="1"/>
      <c r="KZ355" s="1"/>
      <c r="LA355" s="1"/>
      <c r="LB355" s="1"/>
      <c r="LC355" s="1"/>
      <c r="LD355" s="1"/>
      <c r="LE355" s="1"/>
      <c r="LF355" s="1"/>
      <c r="LG355" s="1"/>
      <c r="LH355" s="1"/>
      <c r="LI355" s="1"/>
      <c r="LJ355" s="1"/>
      <c r="LK355" s="1"/>
      <c r="LL355" s="1"/>
      <c r="LM355" s="1"/>
      <c r="LN355" s="1"/>
      <c r="LO355" s="1"/>
      <c r="LP355" s="1"/>
      <c r="LQ355" s="1"/>
      <c r="LR355" s="1"/>
      <c r="LS355" s="1"/>
      <c r="LT355" s="1"/>
      <c r="LU355" s="1"/>
      <c r="LV355" s="1"/>
      <c r="LW355" s="1"/>
      <c r="LX355" s="1"/>
      <c r="LY355" s="1"/>
      <c r="LZ355" s="1"/>
      <c r="MA355" s="1"/>
      <c r="MB355" s="1"/>
      <c r="MC355" s="1"/>
      <c r="MD355" s="1"/>
      <c r="ME355" s="1"/>
      <c r="MF355" s="1"/>
      <c r="MG355" s="1"/>
      <c r="MH355" s="1"/>
      <c r="MI355" s="1"/>
      <c r="MJ355" s="1"/>
      <c r="MK355" s="1"/>
      <c r="ML355" s="1"/>
      <c r="MM355" s="1"/>
      <c r="MN355" s="1"/>
      <c r="MO355" s="1"/>
      <c r="MP355" s="1"/>
      <c r="MQ355" s="1"/>
      <c r="MR355" s="1"/>
      <c r="MS355" s="1"/>
      <c r="MT355" s="1"/>
      <c r="MU355" s="1"/>
      <c r="MV355" s="1"/>
      <c r="MW355" s="1"/>
      <c r="MX355" s="1"/>
      <c r="MY355" s="1"/>
      <c r="MZ355" s="1"/>
      <c r="NA355" s="1"/>
      <c r="NB355" s="1"/>
      <c r="NC355" s="1"/>
      <c r="ND355" s="1"/>
      <c r="NE355" s="1"/>
      <c r="NF355" s="1"/>
      <c r="NG355" s="1"/>
      <c r="NH355" s="1"/>
      <c r="NI355" s="1"/>
      <c r="NJ355" s="1"/>
      <c r="NK355" s="1"/>
      <c r="NL355" s="1"/>
      <c r="NM355" s="1"/>
      <c r="NN355" s="1"/>
      <c r="NO355" s="1"/>
      <c r="NP355" s="1"/>
      <c r="NQ355" s="1"/>
      <c r="NR355" s="1"/>
      <c r="NS355" s="1"/>
      <c r="NT355" s="1"/>
      <c r="NU355" s="1"/>
      <c r="NV355" s="1"/>
      <c r="NW355" s="1"/>
      <c r="NX355" s="1"/>
      <c r="NY355" s="1"/>
      <c r="NZ355" s="1"/>
      <c r="OA355" s="1"/>
      <c r="OB355" s="1"/>
      <c r="OC355" s="1"/>
      <c r="OD355" s="1"/>
      <c r="OE355" s="1"/>
      <c r="OF355" s="1"/>
      <c r="OG355" s="1"/>
      <c r="OH355" s="1"/>
      <c r="OI355" s="1"/>
      <c r="OJ355" s="1"/>
      <c r="OK355" s="1"/>
      <c r="OL355" s="1"/>
      <c r="OM355" s="1"/>
      <c r="ON355" s="1"/>
      <c r="OO355" s="1"/>
      <c r="OP355" s="1"/>
      <c r="OQ355" s="1"/>
      <c r="OR355" s="1"/>
      <c r="OS355" s="1"/>
      <c r="OT355" s="1"/>
      <c r="OU355" s="1"/>
      <c r="OV355" s="1"/>
      <c r="OW355" s="1"/>
      <c r="OX355" s="1"/>
      <c r="OY355" s="1"/>
      <c r="OZ355" s="1"/>
      <c r="PA355" s="1"/>
      <c r="PB355" s="1"/>
      <c r="PC355" s="1"/>
      <c r="PD355" s="1"/>
      <c r="PE355" s="1"/>
      <c r="PF355" s="1"/>
      <c r="PG355" s="1"/>
      <c r="PH355" s="1"/>
      <c r="PI355" s="1"/>
      <c r="PJ355" s="1"/>
      <c r="PK355" s="1"/>
      <c r="PL355" s="1"/>
      <c r="PM355" s="1"/>
      <c r="PN355" s="1"/>
      <c r="PO355" s="1"/>
      <c r="PP355" s="1"/>
      <c r="PQ355" s="1"/>
      <c r="PR355" s="1"/>
      <c r="PS355" s="1"/>
      <c r="PT355" s="1"/>
      <c r="PU355" s="1"/>
      <c r="PV355" s="1"/>
      <c r="PW355" s="1"/>
      <c r="PX355" s="1"/>
      <c r="PY355" s="1"/>
      <c r="PZ355" s="1"/>
      <c r="QA355" s="1"/>
      <c r="QB355" s="1"/>
      <c r="QC355" s="1"/>
      <c r="QD355" s="1"/>
      <c r="QE355" s="1"/>
      <c r="QF355" s="1"/>
      <c r="QG355" s="1"/>
      <c r="QH355" s="1"/>
      <c r="QI355" s="1"/>
      <c r="QJ355" s="1"/>
      <c r="QK355" s="1"/>
      <c r="QL355" s="1"/>
      <c r="QM355" s="1"/>
      <c r="QN355" s="1"/>
      <c r="QO355" s="1"/>
      <c r="QP355" s="1"/>
      <c r="QQ355" s="1"/>
      <c r="QR355" s="1"/>
      <c r="QS355" s="1"/>
      <c r="QT355" s="1"/>
      <c r="QU355" s="1"/>
      <c r="QV355" s="1"/>
      <c r="QW355" s="1"/>
      <c r="QX355" s="1"/>
      <c r="QY355" s="1"/>
      <c r="QZ355" s="1"/>
      <c r="RA355" s="1"/>
      <c r="RB355" s="1"/>
      <c r="RC355" s="1"/>
      <c r="RD355" s="1"/>
      <c r="RE355" s="1"/>
      <c r="RF355" s="1"/>
      <c r="RG355" s="1"/>
      <c r="RH355" s="1"/>
      <c r="RI355" s="1"/>
      <c r="RJ355" s="1"/>
      <c r="RK355" s="1"/>
      <c r="RL355" s="1"/>
      <c r="RM355" s="1"/>
      <c r="RN355" s="1"/>
      <c r="RO355" s="1"/>
      <c r="RP355" s="1"/>
      <c r="RQ355" s="1"/>
      <c r="RR355" s="1"/>
      <c r="RS355" s="1"/>
      <c r="RT355" s="1"/>
      <c r="RU355" s="1"/>
      <c r="RV355" s="1"/>
      <c r="RW355" s="1"/>
      <c r="RX355" s="1"/>
      <c r="RY355" s="1"/>
      <c r="RZ355" s="1"/>
      <c r="SA355" s="1"/>
      <c r="SB355" s="1"/>
      <c r="SC355" s="1"/>
      <c r="SD355" s="1"/>
      <c r="SE355" s="1"/>
      <c r="SF355" s="1"/>
      <c r="SG355" s="1"/>
      <c r="SH355" s="1"/>
      <c r="SI355" s="1"/>
      <c r="SJ355" s="1"/>
      <c r="SK355" s="1"/>
      <c r="SL355" s="1"/>
      <c r="SM355" s="1"/>
      <c r="SN355" s="1"/>
      <c r="SO355" s="1"/>
      <c r="SP355" s="1"/>
      <c r="SQ355" s="1"/>
      <c r="SR355" s="1"/>
      <c r="SS355" s="1"/>
      <c r="ST355" s="1"/>
      <c r="SU355" s="1"/>
      <c r="SV355" s="1"/>
      <c r="SW355" s="1"/>
      <c r="SX355" s="1"/>
      <c r="SY355" s="1"/>
      <c r="SZ355" s="1"/>
      <c r="TA355" s="1"/>
      <c r="TB355" s="1"/>
      <c r="TC355" s="1"/>
      <c r="TD355" s="1"/>
      <c r="TE355" s="1"/>
      <c r="TF355" s="1"/>
      <c r="TG355" s="1"/>
      <c r="TH355" s="1"/>
      <c r="TI355" s="1"/>
      <c r="TJ355" s="1"/>
      <c r="TK355" s="1"/>
      <c r="TL355" s="1"/>
      <c r="TM355" s="1"/>
      <c r="TN355" s="1"/>
      <c r="TO355" s="1"/>
      <c r="TP355" s="1"/>
      <c r="TQ355" s="1"/>
      <c r="TR355" s="1"/>
      <c r="TS355" s="1"/>
      <c r="TT355" s="1"/>
      <c r="TU355" s="1"/>
      <c r="TV355" s="1"/>
      <c r="TW355" s="1"/>
      <c r="TX355" s="1"/>
      <c r="TY355" s="1"/>
      <c r="TZ355" s="1"/>
      <c r="UA355" s="1"/>
      <c r="UB355" s="1"/>
      <c r="UC355" s="1"/>
      <c r="UD355" s="1"/>
      <c r="UE355" s="1"/>
      <c r="UF355" s="1"/>
      <c r="UG355" s="1"/>
      <c r="UH355" s="1"/>
      <c r="UI355" s="1"/>
      <c r="UJ355" s="1"/>
      <c r="UK355" s="1"/>
      <c r="UL355" s="1"/>
      <c r="UM355" s="1"/>
      <c r="UN355" s="1"/>
      <c r="UO355" s="1"/>
      <c r="UP355" s="1"/>
      <c r="UQ355" s="1"/>
      <c r="UR355" s="1"/>
      <c r="US355" s="1"/>
      <c r="UT355" s="1"/>
      <c r="UU355" s="1"/>
      <c r="UV355" s="1"/>
      <c r="UW355" s="1"/>
      <c r="UX355" s="1"/>
      <c r="UY355" s="1"/>
      <c r="UZ355" s="1"/>
      <c r="VA355" s="1"/>
      <c r="VB355" s="1"/>
      <c r="VC355" s="1"/>
      <c r="VD355" s="1"/>
      <c r="VE355" s="1"/>
      <c r="VF355" s="1"/>
      <c r="VG355" s="1"/>
      <c r="VH355" s="1"/>
      <c r="VI355" s="1"/>
      <c r="VJ355" s="1"/>
      <c r="VK355" s="1"/>
      <c r="VL355" s="1"/>
      <c r="VM355" s="1"/>
      <c r="VN355" s="1"/>
      <c r="VO355" s="1"/>
      <c r="VP355" s="1"/>
      <c r="VQ355" s="1"/>
      <c r="VR355" s="1"/>
      <c r="VS355" s="1"/>
      <c r="VT355" s="1"/>
      <c r="VU355" s="1"/>
      <c r="VV355" s="1"/>
      <c r="VW355" s="1"/>
      <c r="VX355" s="1"/>
      <c r="VY355" s="1"/>
      <c r="VZ355" s="1"/>
      <c r="WA355" s="1"/>
      <c r="WB355" s="1"/>
      <c r="WC355" s="1"/>
      <c r="WD355" s="1"/>
      <c r="WE355" s="1"/>
      <c r="WF355" s="1"/>
      <c r="WG355" s="1"/>
      <c r="WH355" s="1"/>
      <c r="WI355" s="1"/>
      <c r="WJ355" s="1"/>
      <c r="WK355" s="1"/>
      <c r="WL355" s="1"/>
      <c r="WM355" s="1"/>
      <c r="WN355" s="1"/>
      <c r="WO355" s="1"/>
      <c r="WP355" s="1"/>
      <c r="WQ355" s="1"/>
      <c r="WR355" s="1"/>
      <c r="WS355" s="1"/>
      <c r="WT355" s="1"/>
      <c r="WU355" s="1"/>
      <c r="WV355" s="1"/>
      <c r="WW355" s="1"/>
      <c r="WX355" s="1"/>
      <c r="WY355" s="1"/>
      <c r="WZ355" s="1"/>
      <c r="XA355" s="1"/>
      <c r="XB355" s="1"/>
      <c r="XC355" s="1"/>
      <c r="XD355" s="1"/>
      <c r="XE355" s="1"/>
      <c r="XF355" s="1"/>
      <c r="XG355" s="1"/>
      <c r="XH355" s="1"/>
      <c r="XI355" s="1"/>
      <c r="XJ355" s="1"/>
      <c r="XK355" s="1"/>
      <c r="XL355" s="1"/>
      <c r="XM355" s="1"/>
      <c r="XN355" s="1"/>
      <c r="XO355" s="1"/>
      <c r="XP355" s="1"/>
      <c r="XQ355" s="1"/>
      <c r="XR355" s="1"/>
      <c r="XS355" s="1"/>
      <c r="XT355" s="1"/>
      <c r="XU355" s="1"/>
      <c r="XV355" s="1"/>
      <c r="XW355" s="1"/>
      <c r="XX355" s="1"/>
      <c r="XY355" s="1"/>
      <c r="XZ355" s="1"/>
      <c r="YA355" s="1"/>
      <c r="YB355" s="1"/>
      <c r="YC355" s="1"/>
      <c r="YD355" s="1"/>
      <c r="YE355" s="1"/>
      <c r="YF355" s="1"/>
      <c r="YG355" s="1"/>
      <c r="YH355" s="1"/>
      <c r="YI355" s="1"/>
      <c r="YJ355" s="1"/>
      <c r="YK355" s="1"/>
      <c r="YL355" s="1"/>
      <c r="YM355" s="1"/>
      <c r="YN355" s="1"/>
      <c r="YO355" s="1"/>
      <c r="YP355" s="1"/>
      <c r="YQ355" s="1"/>
      <c r="YR355" s="1"/>
      <c r="YS355" s="1"/>
      <c r="YT355" s="1"/>
      <c r="YU355" s="1"/>
      <c r="YV355" s="1"/>
      <c r="YW355" s="1"/>
      <c r="YX355" s="1"/>
      <c r="YY355" s="1"/>
      <c r="YZ355" s="1"/>
      <c r="ZA355" s="1"/>
      <c r="ZB355" s="1"/>
      <c r="ZC355" s="1"/>
      <c r="ZD355" s="1"/>
      <c r="ZE355" s="1"/>
      <c r="ZF355" s="1"/>
      <c r="ZG355" s="1"/>
      <c r="ZH355" s="1"/>
      <c r="ZI355" s="1"/>
      <c r="ZJ355" s="1"/>
      <c r="ZK355" s="1"/>
      <c r="ZL355" s="1"/>
      <c r="ZM355" s="1"/>
      <c r="ZN355" s="1"/>
      <c r="ZO355" s="1"/>
      <c r="ZP355" s="1"/>
      <c r="ZQ355" s="1"/>
      <c r="ZR355" s="1"/>
      <c r="ZS355" s="1"/>
      <c r="ZT355" s="1"/>
      <c r="ZU355" s="1"/>
      <c r="ZV355" s="1"/>
      <c r="ZW355" s="1"/>
      <c r="ZX355" s="1"/>
      <c r="ZY355" s="1"/>
      <c r="ZZ355" s="1"/>
      <c r="AAA355" s="1"/>
      <c r="AAB355" s="1"/>
      <c r="AAC355" s="1"/>
      <c r="AAD355" s="1"/>
      <c r="AAE355" s="1"/>
      <c r="AAF355" s="1"/>
      <c r="AAG355" s="1"/>
      <c r="AAH355" s="1"/>
      <c r="AAI355" s="1"/>
      <c r="AAJ355" s="1"/>
      <c r="AAK355" s="1"/>
      <c r="AAL355" s="1"/>
      <c r="AAM355" s="1"/>
      <c r="AAN355" s="1"/>
      <c r="AAO355" s="1"/>
      <c r="AAP355" s="1"/>
      <c r="AAQ355" s="1"/>
      <c r="AAR355" s="1"/>
      <c r="AAS355" s="1"/>
      <c r="AAT355" s="1"/>
      <c r="AAU355" s="1"/>
      <c r="AAV355" s="1"/>
      <c r="AAW355" s="1"/>
      <c r="AAX355" s="1"/>
      <c r="AAY355" s="1"/>
      <c r="AAZ355" s="1"/>
      <c r="ABA355" s="1"/>
      <c r="ABB355" s="1"/>
      <c r="ABC355" s="1"/>
      <c r="ABD355" s="1"/>
      <c r="ABE355" s="1"/>
      <c r="ABF355" s="1"/>
      <c r="ABG355" s="1"/>
      <c r="ABH355" s="1"/>
      <c r="ABI355" s="1"/>
      <c r="ABJ355" s="1"/>
      <c r="ABK355" s="1"/>
      <c r="ABL355" s="1"/>
      <c r="ABM355" s="1"/>
      <c r="ABN355" s="1"/>
      <c r="ABO355" s="1"/>
      <c r="ABP355" s="1"/>
      <c r="ABQ355" s="1"/>
      <c r="ABR355" s="1"/>
      <c r="ABS355" s="1"/>
      <c r="ABT355" s="1"/>
      <c r="ABU355" s="1"/>
      <c r="ABV355" s="1"/>
      <c r="ABW355" s="1"/>
      <c r="ABX355" s="1"/>
      <c r="ABY355" s="1"/>
      <c r="ABZ355" s="1"/>
      <c r="ACA355" s="1"/>
      <c r="ACB355" s="1"/>
      <c r="ACC355" s="1"/>
      <c r="ACD355" s="1"/>
      <c r="ACE355" s="1"/>
      <c r="ACF355" s="1"/>
      <c r="ACG355" s="1"/>
      <c r="ACH355" s="1"/>
      <c r="ACI355" s="1"/>
      <c r="ACJ355" s="1"/>
      <c r="ACK355" s="1"/>
      <c r="ACL355" s="1"/>
      <c r="ACM355" s="1"/>
      <c r="ACN355" s="1"/>
      <c r="ACO355" s="1"/>
      <c r="ACP355" s="1"/>
      <c r="ACQ355" s="1"/>
      <c r="ACR355" s="1"/>
      <c r="ACS355" s="1"/>
      <c r="ACT355" s="1"/>
      <c r="ACU355" s="1"/>
      <c r="ACV355" s="1"/>
      <c r="ACW355" s="1"/>
      <c r="ACX355" s="1"/>
      <c r="ACY355" s="1"/>
      <c r="ACZ355" s="1"/>
      <c r="ADA355" s="1"/>
    </row>
    <row r="356" spans="1:781" s="76" customFormat="1" ht="36" x14ac:dyDescent="0.3">
      <c r="A356" s="40">
        <v>3</v>
      </c>
      <c r="B356" s="21" t="s">
        <v>994</v>
      </c>
      <c r="C356" s="22" t="s">
        <v>40</v>
      </c>
      <c r="D356" s="23" t="s">
        <v>204</v>
      </c>
      <c r="E356" s="23" t="s">
        <v>222</v>
      </c>
      <c r="F356" s="23">
        <v>5</v>
      </c>
      <c r="G356" s="74"/>
      <c r="H356" s="23">
        <v>1</v>
      </c>
      <c r="I356" s="23" t="s">
        <v>41</v>
      </c>
      <c r="J356" s="23" t="s">
        <v>386</v>
      </c>
      <c r="K356" s="25">
        <v>1965</v>
      </c>
      <c r="L356" s="26">
        <v>23829</v>
      </c>
      <c r="M356" s="27">
        <v>800</v>
      </c>
      <c r="N356" s="28">
        <v>1</v>
      </c>
      <c r="O356" s="28"/>
      <c r="P356" s="29" t="s">
        <v>593</v>
      </c>
      <c r="Q356" s="122" t="s">
        <v>995</v>
      </c>
      <c r="R356" s="31"/>
      <c r="S356" s="32" t="str">
        <f t="shared" si="80"/>
        <v>Cu</v>
      </c>
      <c r="T356" s="33"/>
      <c r="U356" s="33"/>
      <c r="V356" s="33"/>
      <c r="W356" s="33"/>
      <c r="X356" s="33"/>
      <c r="Y356" s="33"/>
      <c r="Z356" s="33"/>
      <c r="AA356" s="1"/>
      <c r="AB356" s="34">
        <f t="shared" si="73"/>
        <v>4.2179565793004837E-4</v>
      </c>
      <c r="AC356" s="34">
        <f t="shared" si="74"/>
        <v>2.564102564102564E-2</v>
      </c>
      <c r="AD356" s="34">
        <f t="shared" si="75"/>
        <v>0</v>
      </c>
      <c r="AE356" s="34">
        <f t="shared" si="81"/>
        <v>2.606282129895569E-2</v>
      </c>
      <c r="AF356" s="35"/>
      <c r="AG356" s="35">
        <f t="shared" si="82"/>
        <v>0</v>
      </c>
      <c r="AH356" s="35">
        <f t="shared" si="83"/>
        <v>0</v>
      </c>
      <c r="AI356" s="35">
        <f t="shared" si="84"/>
        <v>2.606282129895569E-2</v>
      </c>
      <c r="AK356" s="1"/>
      <c r="AL356" s="1"/>
      <c r="AM356" s="1"/>
      <c r="AN356" s="1"/>
      <c r="AO356" s="1"/>
      <c r="AP356" s="1"/>
      <c r="AQ356" s="1"/>
      <c r="AR356" s="1"/>
      <c r="AS356" s="1"/>
      <c r="AT356" s="1"/>
      <c r="AU356" s="1"/>
      <c r="AV356" s="1"/>
      <c r="AW356" s="1"/>
      <c r="AX356" s="1"/>
      <c r="AY356" s="1"/>
      <c r="AZ356" s="1"/>
      <c r="BA356" s="1"/>
      <c r="BB356" s="1"/>
      <c r="BC356" s="1"/>
      <c r="BD356" s="1"/>
      <c r="BE356" s="1"/>
      <c r="BF356" s="1"/>
      <c r="BG356" s="1"/>
      <c r="BH356" s="1"/>
      <c r="BI356" s="1"/>
      <c r="BJ356" s="1"/>
      <c r="BK356" s="1"/>
      <c r="BL356" s="1"/>
      <c r="BM356" s="1"/>
      <c r="BN356" s="1"/>
      <c r="BO356" s="1"/>
      <c r="BP356" s="1"/>
      <c r="BQ356" s="1"/>
      <c r="BR356" s="1"/>
      <c r="BS356" s="1"/>
      <c r="BT356" s="1"/>
      <c r="BU356" s="1"/>
      <c r="BV356" s="1"/>
      <c r="BW356" s="1"/>
      <c r="BX356" s="1"/>
      <c r="BY356" s="1"/>
      <c r="BZ356" s="1"/>
      <c r="CA356" s="1"/>
      <c r="CB356" s="1"/>
      <c r="CC356" s="1"/>
      <c r="CD356" s="1"/>
      <c r="CE356" s="1"/>
      <c r="CF356" s="1"/>
      <c r="CG356" s="1"/>
      <c r="CH356" s="1"/>
      <c r="CI356" s="1"/>
      <c r="CJ356" s="1"/>
      <c r="CK356" s="1"/>
      <c r="CL356" s="1"/>
      <c r="CM356" s="1"/>
      <c r="CN356" s="1"/>
      <c r="CO356" s="1"/>
      <c r="CP356" s="1"/>
      <c r="CQ356" s="1"/>
      <c r="CR356" s="1"/>
      <c r="CS356" s="1"/>
      <c r="CT356" s="1"/>
      <c r="CU356" s="1"/>
      <c r="CV356" s="1"/>
      <c r="CW356" s="1"/>
      <c r="CX356" s="1"/>
      <c r="CY356" s="1"/>
      <c r="CZ356" s="1"/>
      <c r="DA356" s="1"/>
      <c r="DB356" s="1"/>
      <c r="DC356" s="1"/>
      <c r="DD356" s="1"/>
      <c r="DE356" s="1"/>
      <c r="DF356" s="1"/>
      <c r="DG356" s="1"/>
      <c r="DH356" s="1"/>
      <c r="DI356" s="1"/>
      <c r="DJ356" s="1"/>
      <c r="DK356" s="1"/>
      <c r="DL356" s="1"/>
      <c r="DM356" s="1"/>
      <c r="DN356" s="1"/>
      <c r="DO356" s="1"/>
      <c r="DP356" s="1"/>
      <c r="DQ356" s="1"/>
      <c r="DR356" s="1"/>
      <c r="DS356" s="1"/>
      <c r="DT356" s="1"/>
      <c r="DU356" s="1"/>
      <c r="DV356" s="1"/>
      <c r="DW356" s="1"/>
      <c r="DX356" s="1"/>
      <c r="DY356" s="1"/>
      <c r="DZ356" s="1"/>
      <c r="EA356" s="1"/>
      <c r="EB356" s="1"/>
      <c r="EC356" s="1"/>
      <c r="ED356" s="1"/>
      <c r="EE356" s="1"/>
      <c r="EF356" s="1"/>
      <c r="EG356" s="1"/>
      <c r="EH356" s="1"/>
      <c r="EI356" s="1"/>
      <c r="EJ356" s="1"/>
      <c r="EK356" s="1"/>
      <c r="EL356" s="1"/>
      <c r="EM356" s="1"/>
      <c r="EN356" s="1"/>
      <c r="EO356" s="1"/>
      <c r="EP356" s="1"/>
      <c r="EQ356" s="1"/>
      <c r="ER356" s="1"/>
      <c r="ES356" s="1"/>
      <c r="ET356" s="1"/>
      <c r="EU356" s="1"/>
      <c r="EV356" s="1"/>
      <c r="EW356" s="1"/>
      <c r="EX356" s="1"/>
      <c r="EY356" s="1"/>
      <c r="EZ356" s="1"/>
      <c r="FA356" s="1"/>
      <c r="FB356" s="1"/>
      <c r="FC356" s="1"/>
      <c r="FD356" s="1"/>
      <c r="FE356" s="1"/>
      <c r="FF356" s="1"/>
      <c r="FG356" s="1"/>
      <c r="FH356" s="1"/>
      <c r="FI356" s="1"/>
      <c r="FJ356" s="1"/>
      <c r="FK356" s="1"/>
      <c r="FL356" s="1"/>
      <c r="FM356" s="1"/>
      <c r="FN356" s="1"/>
      <c r="FO356" s="1"/>
      <c r="FP356" s="1"/>
      <c r="FQ356" s="1"/>
      <c r="FR356" s="1"/>
      <c r="FS356" s="1"/>
      <c r="FT356" s="1"/>
      <c r="FU356" s="1"/>
      <c r="FV356" s="1"/>
      <c r="FW356" s="1"/>
      <c r="FX356" s="1"/>
      <c r="FY356" s="1"/>
      <c r="FZ356" s="1"/>
      <c r="GA356" s="1"/>
      <c r="GB356" s="1"/>
      <c r="GC356" s="1"/>
      <c r="GD356" s="1"/>
      <c r="GE356" s="1"/>
      <c r="GF356" s="1"/>
      <c r="GG356" s="1"/>
      <c r="GH356" s="1"/>
      <c r="GI356" s="1"/>
      <c r="GJ356" s="1"/>
      <c r="GK356" s="1"/>
      <c r="GL356" s="1"/>
      <c r="GM356" s="1"/>
      <c r="GN356" s="1"/>
      <c r="GO356" s="1"/>
      <c r="GP356" s="1"/>
      <c r="GQ356" s="1"/>
      <c r="GR356" s="1"/>
      <c r="GS356" s="1"/>
      <c r="GT356" s="1"/>
      <c r="GU356" s="1"/>
      <c r="GV356" s="1"/>
      <c r="GW356" s="1"/>
      <c r="GX356" s="1"/>
      <c r="GY356" s="1"/>
      <c r="GZ356" s="1"/>
      <c r="HA356" s="1"/>
      <c r="HB356" s="1"/>
      <c r="HC356" s="1"/>
      <c r="HD356" s="1"/>
      <c r="HE356" s="1"/>
      <c r="HF356" s="1"/>
      <c r="HG356" s="1"/>
      <c r="HH356" s="1"/>
      <c r="HI356" s="1"/>
      <c r="HJ356" s="1"/>
      <c r="HK356" s="1"/>
      <c r="HL356" s="1"/>
      <c r="HM356" s="1"/>
      <c r="HN356" s="1"/>
      <c r="HO356" s="1"/>
      <c r="HP356" s="1"/>
      <c r="HQ356" s="1"/>
      <c r="HR356" s="1"/>
      <c r="HS356" s="1"/>
      <c r="HT356" s="1"/>
      <c r="HU356" s="1"/>
      <c r="HV356" s="1"/>
      <c r="HW356" s="1"/>
      <c r="HX356" s="1"/>
      <c r="HY356" s="1"/>
      <c r="HZ356" s="1"/>
      <c r="IA356" s="1"/>
      <c r="IB356" s="1"/>
      <c r="IC356" s="1"/>
      <c r="ID356" s="1"/>
      <c r="IE356" s="1"/>
      <c r="IF356" s="1"/>
      <c r="IG356" s="1"/>
      <c r="IH356" s="1"/>
      <c r="II356" s="1"/>
      <c r="IJ356" s="1"/>
      <c r="IK356" s="1"/>
      <c r="IL356" s="1"/>
      <c r="IM356" s="1"/>
      <c r="IN356" s="1"/>
      <c r="IO356" s="1"/>
      <c r="IP356" s="1"/>
      <c r="IQ356" s="1"/>
      <c r="IR356" s="1"/>
      <c r="IS356" s="1"/>
      <c r="IT356" s="1"/>
      <c r="IU356" s="1"/>
      <c r="IV356" s="1"/>
      <c r="IW356" s="1"/>
      <c r="IX356" s="1"/>
      <c r="IY356" s="1"/>
      <c r="IZ356" s="1"/>
      <c r="JA356" s="1"/>
      <c r="JB356" s="1"/>
      <c r="JC356" s="1"/>
      <c r="JD356" s="1"/>
      <c r="JE356" s="1"/>
      <c r="JF356" s="1"/>
      <c r="JG356" s="1"/>
      <c r="JH356" s="1"/>
      <c r="JI356" s="1"/>
      <c r="JJ356" s="1"/>
      <c r="JK356" s="1"/>
      <c r="JL356" s="1"/>
      <c r="JM356" s="1"/>
      <c r="JN356" s="1"/>
      <c r="JO356" s="1"/>
      <c r="JP356" s="1"/>
      <c r="JQ356" s="1"/>
      <c r="JR356" s="1"/>
      <c r="JS356" s="1"/>
      <c r="JT356" s="1"/>
      <c r="JU356" s="1"/>
      <c r="JV356" s="1"/>
      <c r="JW356" s="1"/>
      <c r="JX356" s="1"/>
      <c r="JY356" s="1"/>
      <c r="JZ356" s="1"/>
      <c r="KA356" s="1"/>
      <c r="KB356" s="1"/>
      <c r="KC356" s="1"/>
      <c r="KD356" s="1"/>
      <c r="KE356" s="1"/>
      <c r="KF356" s="1"/>
      <c r="KG356" s="1"/>
      <c r="KH356" s="1"/>
      <c r="KI356" s="1"/>
      <c r="KJ356" s="1"/>
      <c r="KK356" s="1"/>
      <c r="KL356" s="1"/>
      <c r="KM356" s="1"/>
      <c r="KN356" s="1"/>
      <c r="KO356" s="1"/>
      <c r="KP356" s="1"/>
      <c r="KQ356" s="1"/>
      <c r="KR356" s="1"/>
      <c r="KS356" s="1"/>
      <c r="KT356" s="1"/>
      <c r="KU356" s="1"/>
      <c r="KV356" s="1"/>
      <c r="KW356" s="1"/>
      <c r="KX356" s="1"/>
      <c r="KY356" s="1"/>
      <c r="KZ356" s="1"/>
      <c r="LA356" s="1"/>
      <c r="LB356" s="1"/>
      <c r="LC356" s="1"/>
      <c r="LD356" s="1"/>
      <c r="LE356" s="1"/>
      <c r="LF356" s="1"/>
      <c r="LG356" s="1"/>
      <c r="LH356" s="1"/>
      <c r="LI356" s="1"/>
      <c r="LJ356" s="1"/>
      <c r="LK356" s="1"/>
      <c r="LL356" s="1"/>
      <c r="LM356" s="1"/>
      <c r="LN356" s="1"/>
      <c r="LO356" s="1"/>
      <c r="LP356" s="1"/>
      <c r="LQ356" s="1"/>
      <c r="LR356" s="1"/>
      <c r="LS356" s="1"/>
      <c r="LT356" s="1"/>
      <c r="LU356" s="1"/>
      <c r="LV356" s="1"/>
      <c r="LW356" s="1"/>
      <c r="LX356" s="1"/>
      <c r="LY356" s="1"/>
      <c r="LZ356" s="1"/>
      <c r="MA356" s="1"/>
      <c r="MB356" s="1"/>
      <c r="MC356" s="1"/>
      <c r="MD356" s="1"/>
      <c r="ME356" s="1"/>
      <c r="MF356" s="1"/>
      <c r="MG356" s="1"/>
      <c r="MH356" s="1"/>
      <c r="MI356" s="1"/>
      <c r="MJ356" s="1"/>
      <c r="MK356" s="1"/>
      <c r="ML356" s="1"/>
      <c r="MM356" s="1"/>
      <c r="MN356" s="1"/>
      <c r="MO356" s="1"/>
      <c r="MP356" s="1"/>
      <c r="MQ356" s="1"/>
      <c r="MR356" s="1"/>
      <c r="MS356" s="1"/>
      <c r="MT356" s="1"/>
      <c r="MU356" s="1"/>
      <c r="MV356" s="1"/>
      <c r="MW356" s="1"/>
      <c r="MX356" s="1"/>
      <c r="MY356" s="1"/>
      <c r="MZ356" s="1"/>
      <c r="NA356" s="1"/>
      <c r="NB356" s="1"/>
      <c r="NC356" s="1"/>
      <c r="ND356" s="1"/>
      <c r="NE356" s="1"/>
      <c r="NF356" s="1"/>
      <c r="NG356" s="1"/>
      <c r="NH356" s="1"/>
      <c r="NI356" s="1"/>
      <c r="NJ356" s="1"/>
      <c r="NK356" s="1"/>
      <c r="NL356" s="1"/>
      <c r="NM356" s="1"/>
      <c r="NN356" s="1"/>
      <c r="NO356" s="1"/>
      <c r="NP356" s="1"/>
      <c r="NQ356" s="1"/>
      <c r="NR356" s="1"/>
      <c r="NS356" s="1"/>
      <c r="NT356" s="1"/>
      <c r="NU356" s="1"/>
      <c r="NV356" s="1"/>
      <c r="NW356" s="1"/>
      <c r="NX356" s="1"/>
      <c r="NY356" s="1"/>
      <c r="NZ356" s="1"/>
      <c r="OA356" s="1"/>
      <c r="OB356" s="1"/>
      <c r="OC356" s="1"/>
      <c r="OD356" s="1"/>
      <c r="OE356" s="1"/>
      <c r="OF356" s="1"/>
      <c r="OG356" s="1"/>
      <c r="OH356" s="1"/>
      <c r="OI356" s="1"/>
      <c r="OJ356" s="1"/>
      <c r="OK356" s="1"/>
      <c r="OL356" s="1"/>
      <c r="OM356" s="1"/>
      <c r="ON356" s="1"/>
      <c r="OO356" s="1"/>
      <c r="OP356" s="1"/>
      <c r="OQ356" s="1"/>
      <c r="OR356" s="1"/>
      <c r="OS356" s="1"/>
      <c r="OT356" s="1"/>
      <c r="OU356" s="1"/>
      <c r="OV356" s="1"/>
      <c r="OW356" s="1"/>
      <c r="OX356" s="1"/>
      <c r="OY356" s="1"/>
      <c r="OZ356" s="1"/>
      <c r="PA356" s="1"/>
      <c r="PB356" s="1"/>
      <c r="PC356" s="1"/>
      <c r="PD356" s="1"/>
      <c r="PE356" s="1"/>
      <c r="PF356" s="1"/>
      <c r="PG356" s="1"/>
      <c r="PH356" s="1"/>
      <c r="PI356" s="1"/>
      <c r="PJ356" s="1"/>
      <c r="PK356" s="1"/>
      <c r="PL356" s="1"/>
      <c r="PM356" s="1"/>
      <c r="PN356" s="1"/>
      <c r="PO356" s="1"/>
      <c r="PP356" s="1"/>
      <c r="PQ356" s="1"/>
      <c r="PR356" s="1"/>
      <c r="PS356" s="1"/>
      <c r="PT356" s="1"/>
      <c r="PU356" s="1"/>
      <c r="PV356" s="1"/>
      <c r="PW356" s="1"/>
      <c r="PX356" s="1"/>
      <c r="PY356" s="1"/>
      <c r="PZ356" s="1"/>
      <c r="QA356" s="1"/>
      <c r="QB356" s="1"/>
      <c r="QC356" s="1"/>
      <c r="QD356" s="1"/>
      <c r="QE356" s="1"/>
      <c r="QF356" s="1"/>
      <c r="QG356" s="1"/>
      <c r="QH356" s="1"/>
      <c r="QI356" s="1"/>
      <c r="QJ356" s="1"/>
      <c r="QK356" s="1"/>
      <c r="QL356" s="1"/>
      <c r="QM356" s="1"/>
      <c r="QN356" s="1"/>
      <c r="QO356" s="1"/>
      <c r="QP356" s="1"/>
      <c r="QQ356" s="1"/>
      <c r="QR356" s="1"/>
      <c r="QS356" s="1"/>
      <c r="QT356" s="1"/>
      <c r="QU356" s="1"/>
      <c r="QV356" s="1"/>
      <c r="QW356" s="1"/>
      <c r="QX356" s="1"/>
      <c r="QY356" s="1"/>
      <c r="QZ356" s="1"/>
      <c r="RA356" s="1"/>
      <c r="RB356" s="1"/>
      <c r="RC356" s="1"/>
      <c r="RD356" s="1"/>
      <c r="RE356" s="1"/>
      <c r="RF356" s="1"/>
      <c r="RG356" s="1"/>
      <c r="RH356" s="1"/>
      <c r="RI356" s="1"/>
      <c r="RJ356" s="1"/>
      <c r="RK356" s="1"/>
      <c r="RL356" s="1"/>
      <c r="RM356" s="1"/>
      <c r="RN356" s="1"/>
      <c r="RO356" s="1"/>
      <c r="RP356" s="1"/>
      <c r="RQ356" s="1"/>
      <c r="RR356" s="1"/>
      <c r="RS356" s="1"/>
      <c r="RT356" s="1"/>
      <c r="RU356" s="1"/>
      <c r="RV356" s="1"/>
      <c r="RW356" s="1"/>
      <c r="RX356" s="1"/>
      <c r="RY356" s="1"/>
      <c r="RZ356" s="1"/>
      <c r="SA356" s="1"/>
      <c r="SB356" s="1"/>
      <c r="SC356" s="1"/>
      <c r="SD356" s="1"/>
      <c r="SE356" s="1"/>
      <c r="SF356" s="1"/>
      <c r="SG356" s="1"/>
      <c r="SH356" s="1"/>
      <c r="SI356" s="1"/>
      <c r="SJ356" s="1"/>
      <c r="SK356" s="1"/>
      <c r="SL356" s="1"/>
      <c r="SM356" s="1"/>
      <c r="SN356" s="1"/>
      <c r="SO356" s="1"/>
      <c r="SP356" s="1"/>
      <c r="SQ356" s="1"/>
      <c r="SR356" s="1"/>
      <c r="SS356" s="1"/>
      <c r="ST356" s="1"/>
      <c r="SU356" s="1"/>
      <c r="SV356" s="1"/>
      <c r="SW356" s="1"/>
      <c r="SX356" s="1"/>
      <c r="SY356" s="1"/>
      <c r="SZ356" s="1"/>
      <c r="TA356" s="1"/>
      <c r="TB356" s="1"/>
      <c r="TC356" s="1"/>
      <c r="TD356" s="1"/>
      <c r="TE356" s="1"/>
      <c r="TF356" s="1"/>
      <c r="TG356" s="1"/>
      <c r="TH356" s="1"/>
      <c r="TI356" s="1"/>
      <c r="TJ356" s="1"/>
      <c r="TK356" s="1"/>
      <c r="TL356" s="1"/>
      <c r="TM356" s="1"/>
      <c r="TN356" s="1"/>
      <c r="TO356" s="1"/>
      <c r="TP356" s="1"/>
      <c r="TQ356" s="1"/>
      <c r="TR356" s="1"/>
      <c r="TS356" s="1"/>
      <c r="TT356" s="1"/>
      <c r="TU356" s="1"/>
      <c r="TV356" s="1"/>
      <c r="TW356" s="1"/>
      <c r="TX356" s="1"/>
      <c r="TY356" s="1"/>
      <c r="TZ356" s="1"/>
      <c r="UA356" s="1"/>
      <c r="UB356" s="1"/>
      <c r="UC356" s="1"/>
      <c r="UD356" s="1"/>
      <c r="UE356" s="1"/>
      <c r="UF356" s="1"/>
      <c r="UG356" s="1"/>
      <c r="UH356" s="1"/>
      <c r="UI356" s="1"/>
      <c r="UJ356" s="1"/>
      <c r="UK356" s="1"/>
      <c r="UL356" s="1"/>
      <c r="UM356" s="1"/>
      <c r="UN356" s="1"/>
      <c r="UO356" s="1"/>
      <c r="UP356" s="1"/>
      <c r="UQ356" s="1"/>
      <c r="UR356" s="1"/>
      <c r="US356" s="1"/>
      <c r="UT356" s="1"/>
      <c r="UU356" s="1"/>
      <c r="UV356" s="1"/>
      <c r="UW356" s="1"/>
      <c r="UX356" s="1"/>
      <c r="UY356" s="1"/>
      <c r="UZ356" s="1"/>
      <c r="VA356" s="1"/>
      <c r="VB356" s="1"/>
      <c r="VC356" s="1"/>
      <c r="VD356" s="1"/>
      <c r="VE356" s="1"/>
      <c r="VF356" s="1"/>
      <c r="VG356" s="1"/>
      <c r="VH356" s="1"/>
      <c r="VI356" s="1"/>
      <c r="VJ356" s="1"/>
      <c r="VK356" s="1"/>
      <c r="VL356" s="1"/>
      <c r="VM356" s="1"/>
      <c r="VN356" s="1"/>
      <c r="VO356" s="1"/>
      <c r="VP356" s="1"/>
      <c r="VQ356" s="1"/>
      <c r="VR356" s="1"/>
      <c r="VS356" s="1"/>
      <c r="VT356" s="1"/>
      <c r="VU356" s="1"/>
      <c r="VV356" s="1"/>
      <c r="VW356" s="1"/>
      <c r="VX356" s="1"/>
      <c r="VY356" s="1"/>
      <c r="VZ356" s="1"/>
      <c r="WA356" s="1"/>
      <c r="WB356" s="1"/>
      <c r="WC356" s="1"/>
      <c r="WD356" s="1"/>
      <c r="WE356" s="1"/>
      <c r="WF356" s="1"/>
      <c r="WG356" s="1"/>
      <c r="WH356" s="1"/>
      <c r="WI356" s="1"/>
      <c r="WJ356" s="1"/>
      <c r="WK356" s="1"/>
      <c r="WL356" s="1"/>
      <c r="WM356" s="1"/>
      <c r="WN356" s="1"/>
      <c r="WO356" s="1"/>
      <c r="WP356" s="1"/>
      <c r="WQ356" s="1"/>
      <c r="WR356" s="1"/>
      <c r="WS356" s="1"/>
      <c r="WT356" s="1"/>
      <c r="WU356" s="1"/>
      <c r="WV356" s="1"/>
      <c r="WW356" s="1"/>
      <c r="WX356" s="1"/>
      <c r="WY356" s="1"/>
      <c r="WZ356" s="1"/>
      <c r="XA356" s="1"/>
      <c r="XB356" s="1"/>
      <c r="XC356" s="1"/>
      <c r="XD356" s="1"/>
      <c r="XE356" s="1"/>
      <c r="XF356" s="1"/>
      <c r="XG356" s="1"/>
      <c r="XH356" s="1"/>
      <c r="XI356" s="1"/>
      <c r="XJ356" s="1"/>
      <c r="XK356" s="1"/>
      <c r="XL356" s="1"/>
      <c r="XM356" s="1"/>
      <c r="XN356" s="1"/>
      <c r="XO356" s="1"/>
      <c r="XP356" s="1"/>
      <c r="XQ356" s="1"/>
      <c r="XR356" s="1"/>
      <c r="XS356" s="1"/>
      <c r="XT356" s="1"/>
      <c r="XU356" s="1"/>
      <c r="XV356" s="1"/>
      <c r="XW356" s="1"/>
      <c r="XX356" s="1"/>
      <c r="XY356" s="1"/>
      <c r="XZ356" s="1"/>
      <c r="YA356" s="1"/>
      <c r="YB356" s="1"/>
      <c r="YC356" s="1"/>
      <c r="YD356" s="1"/>
      <c r="YE356" s="1"/>
      <c r="YF356" s="1"/>
      <c r="YG356" s="1"/>
      <c r="YH356" s="1"/>
      <c r="YI356" s="1"/>
      <c r="YJ356" s="1"/>
      <c r="YK356" s="1"/>
      <c r="YL356" s="1"/>
      <c r="YM356" s="1"/>
      <c r="YN356" s="1"/>
      <c r="YO356" s="1"/>
      <c r="YP356" s="1"/>
      <c r="YQ356" s="1"/>
      <c r="YR356" s="1"/>
      <c r="YS356" s="1"/>
      <c r="YT356" s="1"/>
      <c r="YU356" s="1"/>
      <c r="YV356" s="1"/>
      <c r="YW356" s="1"/>
      <c r="YX356" s="1"/>
      <c r="YY356" s="1"/>
      <c r="YZ356" s="1"/>
      <c r="ZA356" s="1"/>
      <c r="ZB356" s="1"/>
      <c r="ZC356" s="1"/>
      <c r="ZD356" s="1"/>
      <c r="ZE356" s="1"/>
      <c r="ZF356" s="1"/>
      <c r="ZG356" s="1"/>
      <c r="ZH356" s="1"/>
      <c r="ZI356" s="1"/>
      <c r="ZJ356" s="1"/>
      <c r="ZK356" s="1"/>
      <c r="ZL356" s="1"/>
      <c r="ZM356" s="1"/>
      <c r="ZN356" s="1"/>
      <c r="ZO356" s="1"/>
      <c r="ZP356" s="1"/>
      <c r="ZQ356" s="1"/>
      <c r="ZR356" s="1"/>
      <c r="ZS356" s="1"/>
      <c r="ZT356" s="1"/>
      <c r="ZU356" s="1"/>
      <c r="ZV356" s="1"/>
      <c r="ZW356" s="1"/>
      <c r="ZX356" s="1"/>
      <c r="ZY356" s="1"/>
      <c r="ZZ356" s="1"/>
      <c r="AAA356" s="1"/>
      <c r="AAB356" s="1"/>
      <c r="AAC356" s="1"/>
      <c r="AAD356" s="1"/>
      <c r="AAE356" s="1"/>
      <c r="AAF356" s="1"/>
      <c r="AAG356" s="1"/>
      <c r="AAH356" s="1"/>
      <c r="AAI356" s="1"/>
      <c r="AAJ356" s="1"/>
      <c r="AAK356" s="1"/>
      <c r="AAL356" s="1"/>
      <c r="AAM356" s="1"/>
      <c r="AAN356" s="1"/>
      <c r="AAO356" s="1"/>
      <c r="AAP356" s="1"/>
      <c r="AAQ356" s="1"/>
      <c r="AAR356" s="1"/>
      <c r="AAS356" s="1"/>
      <c r="AAT356" s="1"/>
      <c r="AAU356" s="1"/>
      <c r="AAV356" s="1"/>
      <c r="AAW356" s="1"/>
      <c r="AAX356" s="1"/>
      <c r="AAY356" s="1"/>
      <c r="AAZ356" s="1"/>
      <c r="ABA356" s="1"/>
      <c r="ABB356" s="1"/>
      <c r="ABC356" s="1"/>
      <c r="ABD356" s="1"/>
      <c r="ABE356" s="1"/>
      <c r="ABF356" s="1"/>
      <c r="ABG356" s="1"/>
      <c r="ABH356" s="1"/>
      <c r="ABI356" s="1"/>
      <c r="ABJ356" s="1"/>
      <c r="ABK356" s="1"/>
      <c r="ABL356" s="1"/>
      <c r="ABM356" s="1"/>
      <c r="ABN356" s="1"/>
      <c r="ABO356" s="1"/>
      <c r="ABP356" s="1"/>
      <c r="ABQ356" s="1"/>
      <c r="ABR356" s="1"/>
      <c r="ABS356" s="1"/>
      <c r="ABT356" s="1"/>
      <c r="ABU356" s="1"/>
      <c r="ABV356" s="1"/>
      <c r="ABW356" s="1"/>
      <c r="ABX356" s="1"/>
      <c r="ABY356" s="1"/>
      <c r="ABZ356" s="1"/>
      <c r="ACA356" s="1"/>
      <c r="ACB356" s="1"/>
      <c r="ACC356" s="1"/>
      <c r="ACD356" s="1"/>
      <c r="ACE356" s="1"/>
      <c r="ACF356" s="1"/>
      <c r="ACG356" s="1"/>
      <c r="ACH356" s="1"/>
      <c r="ACI356" s="1"/>
      <c r="ACJ356" s="1"/>
      <c r="ACK356" s="1"/>
      <c r="ACL356" s="1"/>
      <c r="ACM356" s="1"/>
      <c r="ACN356" s="1"/>
      <c r="ACO356" s="1"/>
      <c r="ACP356" s="1"/>
      <c r="ACQ356" s="1"/>
      <c r="ACR356" s="1"/>
      <c r="ACS356" s="1"/>
      <c r="ACT356" s="1"/>
      <c r="ACU356" s="1"/>
      <c r="ACV356" s="1"/>
      <c r="ACW356" s="1"/>
      <c r="ACX356" s="1"/>
      <c r="ACY356" s="1"/>
      <c r="ACZ356" s="1"/>
      <c r="ADA356" s="1"/>
    </row>
    <row r="357" spans="1:781" s="76" customFormat="1" ht="53.4" customHeight="1" x14ac:dyDescent="0.3">
      <c r="A357" s="40">
        <v>3</v>
      </c>
      <c r="B357" s="21" t="s">
        <v>996</v>
      </c>
      <c r="C357" s="22" t="s">
        <v>40</v>
      </c>
      <c r="D357" s="23" t="s">
        <v>204</v>
      </c>
      <c r="E357" s="23" t="s">
        <v>222</v>
      </c>
      <c r="F357" s="23">
        <v>5</v>
      </c>
      <c r="G357" s="74"/>
      <c r="H357" s="23">
        <v>1</v>
      </c>
      <c r="I357" s="23" t="s">
        <v>41</v>
      </c>
      <c r="J357" s="23" t="s">
        <v>386</v>
      </c>
      <c r="K357" s="25">
        <v>1965</v>
      </c>
      <c r="L357" s="26">
        <v>23829</v>
      </c>
      <c r="M357" s="27">
        <v>150</v>
      </c>
      <c r="N357" s="28"/>
      <c r="O357" s="28"/>
      <c r="P357" s="29" t="s">
        <v>593</v>
      </c>
      <c r="Q357" s="122" t="s">
        <v>997</v>
      </c>
      <c r="R357" s="31"/>
      <c r="S357" s="32" t="str">
        <f t="shared" si="80"/>
        <v>Cu</v>
      </c>
      <c r="T357" s="33"/>
      <c r="U357" s="33"/>
      <c r="V357" s="33"/>
      <c r="W357" s="33"/>
      <c r="X357" s="33"/>
      <c r="Y357" s="33"/>
      <c r="Z357" s="33"/>
      <c r="AA357" s="1"/>
      <c r="AB357" s="34">
        <f t="shared" si="73"/>
        <v>7.9086685861884073E-5</v>
      </c>
      <c r="AC357" s="34">
        <f t="shared" si="74"/>
        <v>0</v>
      </c>
      <c r="AD357" s="34">
        <f t="shared" si="75"/>
        <v>0</v>
      </c>
      <c r="AE357" s="34">
        <f t="shared" si="81"/>
        <v>7.9086685861884073E-5</v>
      </c>
      <c r="AF357" s="35"/>
      <c r="AG357" s="35">
        <f t="shared" si="82"/>
        <v>0</v>
      </c>
      <c r="AH357" s="35">
        <f t="shared" si="83"/>
        <v>0</v>
      </c>
      <c r="AI357" s="35">
        <f t="shared" si="84"/>
        <v>7.9086685861884073E-5</v>
      </c>
      <c r="AK357" s="1"/>
      <c r="AL357" s="1"/>
      <c r="AM357" s="1"/>
      <c r="AN357" s="1"/>
      <c r="AO357" s="1"/>
      <c r="AP357" s="1"/>
      <c r="AQ357" s="1"/>
      <c r="AR357" s="1"/>
      <c r="AS357" s="1"/>
      <c r="AT357" s="1"/>
      <c r="AU357" s="1"/>
      <c r="AV357" s="1"/>
      <c r="AW357" s="1"/>
      <c r="AX357" s="1"/>
      <c r="AY357" s="1"/>
      <c r="AZ357" s="1"/>
      <c r="BA357" s="1"/>
      <c r="BB357" s="1"/>
      <c r="BC357" s="1"/>
      <c r="BD357" s="1"/>
      <c r="BE357" s="1"/>
      <c r="BF357" s="1"/>
      <c r="BG357" s="1"/>
      <c r="BH357" s="1"/>
      <c r="BI357" s="1"/>
      <c r="BJ357" s="1"/>
      <c r="BK357" s="1"/>
      <c r="BL357" s="1"/>
      <c r="BM357" s="1"/>
      <c r="BN357" s="1"/>
      <c r="BO357" s="1"/>
      <c r="BP357" s="1"/>
      <c r="BQ357" s="1"/>
      <c r="BR357" s="1"/>
      <c r="BS357" s="1"/>
      <c r="BT357" s="1"/>
      <c r="BU357" s="1"/>
      <c r="BV357" s="1"/>
      <c r="BW357" s="1"/>
      <c r="BX357" s="1"/>
      <c r="BY357" s="1"/>
      <c r="BZ357" s="1"/>
      <c r="CA357" s="1"/>
      <c r="CB357" s="1"/>
      <c r="CC357" s="1"/>
      <c r="CD357" s="1"/>
      <c r="CE357" s="1"/>
      <c r="CF357" s="1"/>
      <c r="CG357" s="1"/>
      <c r="CH357" s="1"/>
      <c r="CI357" s="1"/>
      <c r="CJ357" s="1"/>
      <c r="CK357" s="1"/>
      <c r="CL357" s="1"/>
      <c r="CM357" s="1"/>
      <c r="CN357" s="1"/>
      <c r="CO357" s="1"/>
      <c r="CP357" s="1"/>
      <c r="CQ357" s="1"/>
      <c r="CR357" s="1"/>
      <c r="CS357" s="1"/>
      <c r="CT357" s="1"/>
      <c r="CU357" s="1"/>
      <c r="CV357" s="1"/>
      <c r="CW357" s="1"/>
      <c r="CX357" s="1"/>
      <c r="CY357" s="1"/>
      <c r="CZ357" s="1"/>
      <c r="DA357" s="1"/>
      <c r="DB357" s="1"/>
      <c r="DC357" s="1"/>
      <c r="DD357" s="1"/>
      <c r="DE357" s="1"/>
      <c r="DF357" s="1"/>
      <c r="DG357" s="1"/>
      <c r="DH357" s="1"/>
      <c r="DI357" s="1"/>
      <c r="DJ357" s="1"/>
      <c r="DK357" s="1"/>
      <c r="DL357" s="1"/>
      <c r="DM357" s="1"/>
      <c r="DN357" s="1"/>
      <c r="DO357" s="1"/>
      <c r="DP357" s="1"/>
      <c r="DQ357" s="1"/>
      <c r="DR357" s="1"/>
      <c r="DS357" s="1"/>
      <c r="DT357" s="1"/>
      <c r="DU357" s="1"/>
      <c r="DV357" s="1"/>
      <c r="DW357" s="1"/>
      <c r="DX357" s="1"/>
      <c r="DY357" s="1"/>
      <c r="DZ357" s="1"/>
      <c r="EA357" s="1"/>
      <c r="EB357" s="1"/>
      <c r="EC357" s="1"/>
      <c r="ED357" s="1"/>
      <c r="EE357" s="1"/>
      <c r="EF357" s="1"/>
      <c r="EG357" s="1"/>
      <c r="EH357" s="1"/>
      <c r="EI357" s="1"/>
      <c r="EJ357" s="1"/>
      <c r="EK357" s="1"/>
      <c r="EL357" s="1"/>
      <c r="EM357" s="1"/>
      <c r="EN357" s="1"/>
      <c r="EO357" s="1"/>
      <c r="EP357" s="1"/>
      <c r="EQ357" s="1"/>
      <c r="ER357" s="1"/>
      <c r="ES357" s="1"/>
      <c r="ET357" s="1"/>
      <c r="EU357" s="1"/>
      <c r="EV357" s="1"/>
      <c r="EW357" s="1"/>
      <c r="EX357" s="1"/>
      <c r="EY357" s="1"/>
      <c r="EZ357" s="1"/>
      <c r="FA357" s="1"/>
      <c r="FB357" s="1"/>
      <c r="FC357" s="1"/>
      <c r="FD357" s="1"/>
      <c r="FE357" s="1"/>
      <c r="FF357" s="1"/>
      <c r="FG357" s="1"/>
      <c r="FH357" s="1"/>
      <c r="FI357" s="1"/>
      <c r="FJ357" s="1"/>
      <c r="FK357" s="1"/>
      <c r="FL357" s="1"/>
      <c r="FM357" s="1"/>
      <c r="FN357" s="1"/>
      <c r="FO357" s="1"/>
      <c r="FP357" s="1"/>
      <c r="FQ357" s="1"/>
      <c r="FR357" s="1"/>
      <c r="FS357" s="1"/>
      <c r="FT357" s="1"/>
      <c r="FU357" s="1"/>
      <c r="FV357" s="1"/>
      <c r="FW357" s="1"/>
      <c r="FX357" s="1"/>
      <c r="FY357" s="1"/>
      <c r="FZ357" s="1"/>
      <c r="GA357" s="1"/>
      <c r="GB357" s="1"/>
      <c r="GC357" s="1"/>
      <c r="GD357" s="1"/>
      <c r="GE357" s="1"/>
      <c r="GF357" s="1"/>
      <c r="GG357" s="1"/>
      <c r="GH357" s="1"/>
      <c r="GI357" s="1"/>
      <c r="GJ357" s="1"/>
      <c r="GK357" s="1"/>
      <c r="GL357" s="1"/>
      <c r="GM357" s="1"/>
      <c r="GN357" s="1"/>
      <c r="GO357" s="1"/>
      <c r="GP357" s="1"/>
      <c r="GQ357" s="1"/>
      <c r="GR357" s="1"/>
      <c r="GS357" s="1"/>
      <c r="GT357" s="1"/>
      <c r="GU357" s="1"/>
      <c r="GV357" s="1"/>
      <c r="GW357" s="1"/>
      <c r="GX357" s="1"/>
      <c r="GY357" s="1"/>
      <c r="GZ357" s="1"/>
      <c r="HA357" s="1"/>
      <c r="HB357" s="1"/>
      <c r="HC357" s="1"/>
      <c r="HD357" s="1"/>
      <c r="HE357" s="1"/>
      <c r="HF357" s="1"/>
      <c r="HG357" s="1"/>
      <c r="HH357" s="1"/>
      <c r="HI357" s="1"/>
      <c r="HJ357" s="1"/>
      <c r="HK357" s="1"/>
      <c r="HL357" s="1"/>
      <c r="HM357" s="1"/>
      <c r="HN357" s="1"/>
      <c r="HO357" s="1"/>
      <c r="HP357" s="1"/>
      <c r="HQ357" s="1"/>
      <c r="HR357" s="1"/>
      <c r="HS357" s="1"/>
      <c r="HT357" s="1"/>
      <c r="HU357" s="1"/>
      <c r="HV357" s="1"/>
      <c r="HW357" s="1"/>
      <c r="HX357" s="1"/>
      <c r="HY357" s="1"/>
      <c r="HZ357" s="1"/>
      <c r="IA357" s="1"/>
      <c r="IB357" s="1"/>
      <c r="IC357" s="1"/>
      <c r="ID357" s="1"/>
      <c r="IE357" s="1"/>
      <c r="IF357" s="1"/>
      <c r="IG357" s="1"/>
      <c r="IH357" s="1"/>
      <c r="II357" s="1"/>
      <c r="IJ357" s="1"/>
      <c r="IK357" s="1"/>
      <c r="IL357" s="1"/>
      <c r="IM357" s="1"/>
      <c r="IN357" s="1"/>
      <c r="IO357" s="1"/>
      <c r="IP357" s="1"/>
      <c r="IQ357" s="1"/>
      <c r="IR357" s="1"/>
      <c r="IS357" s="1"/>
      <c r="IT357" s="1"/>
      <c r="IU357" s="1"/>
      <c r="IV357" s="1"/>
      <c r="IW357" s="1"/>
      <c r="IX357" s="1"/>
      <c r="IY357" s="1"/>
      <c r="IZ357" s="1"/>
      <c r="JA357" s="1"/>
      <c r="JB357" s="1"/>
      <c r="JC357" s="1"/>
      <c r="JD357" s="1"/>
      <c r="JE357" s="1"/>
      <c r="JF357" s="1"/>
      <c r="JG357" s="1"/>
      <c r="JH357" s="1"/>
      <c r="JI357" s="1"/>
      <c r="JJ357" s="1"/>
      <c r="JK357" s="1"/>
      <c r="JL357" s="1"/>
      <c r="JM357" s="1"/>
      <c r="JN357" s="1"/>
      <c r="JO357" s="1"/>
      <c r="JP357" s="1"/>
      <c r="JQ357" s="1"/>
      <c r="JR357" s="1"/>
      <c r="JS357" s="1"/>
      <c r="JT357" s="1"/>
      <c r="JU357" s="1"/>
      <c r="JV357" s="1"/>
      <c r="JW357" s="1"/>
      <c r="JX357" s="1"/>
      <c r="JY357" s="1"/>
      <c r="JZ357" s="1"/>
      <c r="KA357" s="1"/>
      <c r="KB357" s="1"/>
      <c r="KC357" s="1"/>
      <c r="KD357" s="1"/>
      <c r="KE357" s="1"/>
      <c r="KF357" s="1"/>
      <c r="KG357" s="1"/>
      <c r="KH357" s="1"/>
      <c r="KI357" s="1"/>
      <c r="KJ357" s="1"/>
      <c r="KK357" s="1"/>
      <c r="KL357" s="1"/>
      <c r="KM357" s="1"/>
      <c r="KN357" s="1"/>
      <c r="KO357" s="1"/>
      <c r="KP357" s="1"/>
      <c r="KQ357" s="1"/>
      <c r="KR357" s="1"/>
      <c r="KS357" s="1"/>
      <c r="KT357" s="1"/>
      <c r="KU357" s="1"/>
      <c r="KV357" s="1"/>
      <c r="KW357" s="1"/>
      <c r="KX357" s="1"/>
      <c r="KY357" s="1"/>
      <c r="KZ357" s="1"/>
      <c r="LA357" s="1"/>
      <c r="LB357" s="1"/>
      <c r="LC357" s="1"/>
      <c r="LD357" s="1"/>
      <c r="LE357" s="1"/>
      <c r="LF357" s="1"/>
      <c r="LG357" s="1"/>
      <c r="LH357" s="1"/>
      <c r="LI357" s="1"/>
      <c r="LJ357" s="1"/>
      <c r="LK357" s="1"/>
      <c r="LL357" s="1"/>
      <c r="LM357" s="1"/>
      <c r="LN357" s="1"/>
      <c r="LO357" s="1"/>
      <c r="LP357" s="1"/>
      <c r="LQ357" s="1"/>
      <c r="LR357" s="1"/>
      <c r="LS357" s="1"/>
      <c r="LT357" s="1"/>
      <c r="LU357" s="1"/>
      <c r="LV357" s="1"/>
      <c r="LW357" s="1"/>
      <c r="LX357" s="1"/>
      <c r="LY357" s="1"/>
      <c r="LZ357" s="1"/>
      <c r="MA357" s="1"/>
      <c r="MB357" s="1"/>
      <c r="MC357" s="1"/>
      <c r="MD357" s="1"/>
      <c r="ME357" s="1"/>
      <c r="MF357" s="1"/>
      <c r="MG357" s="1"/>
      <c r="MH357" s="1"/>
      <c r="MI357" s="1"/>
      <c r="MJ357" s="1"/>
      <c r="MK357" s="1"/>
      <c r="ML357" s="1"/>
      <c r="MM357" s="1"/>
      <c r="MN357" s="1"/>
      <c r="MO357" s="1"/>
      <c r="MP357" s="1"/>
      <c r="MQ357" s="1"/>
      <c r="MR357" s="1"/>
      <c r="MS357" s="1"/>
      <c r="MT357" s="1"/>
      <c r="MU357" s="1"/>
      <c r="MV357" s="1"/>
      <c r="MW357" s="1"/>
      <c r="MX357" s="1"/>
      <c r="MY357" s="1"/>
      <c r="MZ357" s="1"/>
      <c r="NA357" s="1"/>
      <c r="NB357" s="1"/>
      <c r="NC357" s="1"/>
      <c r="ND357" s="1"/>
      <c r="NE357" s="1"/>
      <c r="NF357" s="1"/>
      <c r="NG357" s="1"/>
      <c r="NH357" s="1"/>
      <c r="NI357" s="1"/>
      <c r="NJ357" s="1"/>
      <c r="NK357" s="1"/>
      <c r="NL357" s="1"/>
      <c r="NM357" s="1"/>
      <c r="NN357" s="1"/>
      <c r="NO357" s="1"/>
      <c r="NP357" s="1"/>
      <c r="NQ357" s="1"/>
      <c r="NR357" s="1"/>
      <c r="NS357" s="1"/>
      <c r="NT357" s="1"/>
      <c r="NU357" s="1"/>
      <c r="NV357" s="1"/>
      <c r="NW357" s="1"/>
      <c r="NX357" s="1"/>
      <c r="NY357" s="1"/>
      <c r="NZ357" s="1"/>
      <c r="OA357" s="1"/>
      <c r="OB357" s="1"/>
      <c r="OC357" s="1"/>
      <c r="OD357" s="1"/>
      <c r="OE357" s="1"/>
      <c r="OF357" s="1"/>
      <c r="OG357" s="1"/>
      <c r="OH357" s="1"/>
      <c r="OI357" s="1"/>
      <c r="OJ357" s="1"/>
      <c r="OK357" s="1"/>
      <c r="OL357" s="1"/>
      <c r="OM357" s="1"/>
      <c r="ON357" s="1"/>
      <c r="OO357" s="1"/>
      <c r="OP357" s="1"/>
      <c r="OQ357" s="1"/>
      <c r="OR357" s="1"/>
      <c r="OS357" s="1"/>
      <c r="OT357" s="1"/>
      <c r="OU357" s="1"/>
      <c r="OV357" s="1"/>
      <c r="OW357" s="1"/>
      <c r="OX357" s="1"/>
      <c r="OY357" s="1"/>
      <c r="OZ357" s="1"/>
      <c r="PA357" s="1"/>
      <c r="PB357" s="1"/>
      <c r="PC357" s="1"/>
      <c r="PD357" s="1"/>
      <c r="PE357" s="1"/>
      <c r="PF357" s="1"/>
      <c r="PG357" s="1"/>
      <c r="PH357" s="1"/>
      <c r="PI357" s="1"/>
      <c r="PJ357" s="1"/>
      <c r="PK357" s="1"/>
      <c r="PL357" s="1"/>
      <c r="PM357" s="1"/>
      <c r="PN357" s="1"/>
      <c r="PO357" s="1"/>
      <c r="PP357" s="1"/>
      <c r="PQ357" s="1"/>
      <c r="PR357" s="1"/>
      <c r="PS357" s="1"/>
      <c r="PT357" s="1"/>
      <c r="PU357" s="1"/>
      <c r="PV357" s="1"/>
      <c r="PW357" s="1"/>
      <c r="PX357" s="1"/>
      <c r="PY357" s="1"/>
      <c r="PZ357" s="1"/>
      <c r="QA357" s="1"/>
      <c r="QB357" s="1"/>
      <c r="QC357" s="1"/>
      <c r="QD357" s="1"/>
      <c r="QE357" s="1"/>
      <c r="QF357" s="1"/>
      <c r="QG357" s="1"/>
      <c r="QH357" s="1"/>
      <c r="QI357" s="1"/>
      <c r="QJ357" s="1"/>
      <c r="QK357" s="1"/>
      <c r="QL357" s="1"/>
      <c r="QM357" s="1"/>
      <c r="QN357" s="1"/>
      <c r="QO357" s="1"/>
      <c r="QP357" s="1"/>
      <c r="QQ357" s="1"/>
      <c r="QR357" s="1"/>
      <c r="QS357" s="1"/>
      <c r="QT357" s="1"/>
      <c r="QU357" s="1"/>
      <c r="QV357" s="1"/>
      <c r="QW357" s="1"/>
      <c r="QX357" s="1"/>
      <c r="QY357" s="1"/>
      <c r="QZ357" s="1"/>
      <c r="RA357" s="1"/>
      <c r="RB357" s="1"/>
      <c r="RC357" s="1"/>
      <c r="RD357" s="1"/>
      <c r="RE357" s="1"/>
      <c r="RF357" s="1"/>
      <c r="RG357" s="1"/>
      <c r="RH357" s="1"/>
      <c r="RI357" s="1"/>
      <c r="RJ357" s="1"/>
      <c r="RK357" s="1"/>
      <c r="RL357" s="1"/>
      <c r="RM357" s="1"/>
      <c r="RN357" s="1"/>
      <c r="RO357" s="1"/>
      <c r="RP357" s="1"/>
      <c r="RQ357" s="1"/>
      <c r="RR357" s="1"/>
      <c r="RS357" s="1"/>
      <c r="RT357" s="1"/>
      <c r="RU357" s="1"/>
      <c r="RV357" s="1"/>
      <c r="RW357" s="1"/>
      <c r="RX357" s="1"/>
      <c r="RY357" s="1"/>
      <c r="RZ357" s="1"/>
      <c r="SA357" s="1"/>
      <c r="SB357" s="1"/>
      <c r="SC357" s="1"/>
      <c r="SD357" s="1"/>
      <c r="SE357" s="1"/>
      <c r="SF357" s="1"/>
      <c r="SG357" s="1"/>
      <c r="SH357" s="1"/>
      <c r="SI357" s="1"/>
      <c r="SJ357" s="1"/>
      <c r="SK357" s="1"/>
      <c r="SL357" s="1"/>
      <c r="SM357" s="1"/>
      <c r="SN357" s="1"/>
      <c r="SO357" s="1"/>
      <c r="SP357" s="1"/>
      <c r="SQ357" s="1"/>
      <c r="SR357" s="1"/>
      <c r="SS357" s="1"/>
      <c r="ST357" s="1"/>
      <c r="SU357" s="1"/>
      <c r="SV357" s="1"/>
      <c r="SW357" s="1"/>
      <c r="SX357" s="1"/>
      <c r="SY357" s="1"/>
      <c r="SZ357" s="1"/>
      <c r="TA357" s="1"/>
      <c r="TB357" s="1"/>
      <c r="TC357" s="1"/>
      <c r="TD357" s="1"/>
      <c r="TE357" s="1"/>
      <c r="TF357" s="1"/>
      <c r="TG357" s="1"/>
      <c r="TH357" s="1"/>
      <c r="TI357" s="1"/>
      <c r="TJ357" s="1"/>
      <c r="TK357" s="1"/>
      <c r="TL357" s="1"/>
      <c r="TM357" s="1"/>
      <c r="TN357" s="1"/>
      <c r="TO357" s="1"/>
      <c r="TP357" s="1"/>
      <c r="TQ357" s="1"/>
      <c r="TR357" s="1"/>
      <c r="TS357" s="1"/>
      <c r="TT357" s="1"/>
      <c r="TU357" s="1"/>
      <c r="TV357" s="1"/>
      <c r="TW357" s="1"/>
      <c r="TX357" s="1"/>
      <c r="TY357" s="1"/>
      <c r="TZ357" s="1"/>
      <c r="UA357" s="1"/>
      <c r="UB357" s="1"/>
      <c r="UC357" s="1"/>
      <c r="UD357" s="1"/>
      <c r="UE357" s="1"/>
      <c r="UF357" s="1"/>
      <c r="UG357" s="1"/>
      <c r="UH357" s="1"/>
      <c r="UI357" s="1"/>
      <c r="UJ357" s="1"/>
      <c r="UK357" s="1"/>
      <c r="UL357" s="1"/>
      <c r="UM357" s="1"/>
      <c r="UN357" s="1"/>
      <c r="UO357" s="1"/>
      <c r="UP357" s="1"/>
      <c r="UQ357" s="1"/>
      <c r="UR357" s="1"/>
      <c r="US357" s="1"/>
      <c r="UT357" s="1"/>
      <c r="UU357" s="1"/>
      <c r="UV357" s="1"/>
      <c r="UW357" s="1"/>
      <c r="UX357" s="1"/>
      <c r="UY357" s="1"/>
      <c r="UZ357" s="1"/>
      <c r="VA357" s="1"/>
      <c r="VB357" s="1"/>
      <c r="VC357" s="1"/>
      <c r="VD357" s="1"/>
      <c r="VE357" s="1"/>
      <c r="VF357" s="1"/>
      <c r="VG357" s="1"/>
      <c r="VH357" s="1"/>
      <c r="VI357" s="1"/>
      <c r="VJ357" s="1"/>
      <c r="VK357" s="1"/>
      <c r="VL357" s="1"/>
      <c r="VM357" s="1"/>
      <c r="VN357" s="1"/>
      <c r="VO357" s="1"/>
      <c r="VP357" s="1"/>
      <c r="VQ357" s="1"/>
      <c r="VR357" s="1"/>
      <c r="VS357" s="1"/>
      <c r="VT357" s="1"/>
      <c r="VU357" s="1"/>
      <c r="VV357" s="1"/>
      <c r="VW357" s="1"/>
      <c r="VX357" s="1"/>
      <c r="VY357" s="1"/>
      <c r="VZ357" s="1"/>
      <c r="WA357" s="1"/>
      <c r="WB357" s="1"/>
      <c r="WC357" s="1"/>
      <c r="WD357" s="1"/>
      <c r="WE357" s="1"/>
      <c r="WF357" s="1"/>
      <c r="WG357" s="1"/>
      <c r="WH357" s="1"/>
      <c r="WI357" s="1"/>
      <c r="WJ357" s="1"/>
      <c r="WK357" s="1"/>
      <c r="WL357" s="1"/>
      <c r="WM357" s="1"/>
      <c r="WN357" s="1"/>
      <c r="WO357" s="1"/>
      <c r="WP357" s="1"/>
      <c r="WQ357" s="1"/>
      <c r="WR357" s="1"/>
      <c r="WS357" s="1"/>
      <c r="WT357" s="1"/>
      <c r="WU357" s="1"/>
      <c r="WV357" s="1"/>
      <c r="WW357" s="1"/>
      <c r="WX357" s="1"/>
      <c r="WY357" s="1"/>
      <c r="WZ357" s="1"/>
      <c r="XA357" s="1"/>
      <c r="XB357" s="1"/>
      <c r="XC357" s="1"/>
      <c r="XD357" s="1"/>
      <c r="XE357" s="1"/>
      <c r="XF357" s="1"/>
      <c r="XG357" s="1"/>
      <c r="XH357" s="1"/>
      <c r="XI357" s="1"/>
      <c r="XJ357" s="1"/>
      <c r="XK357" s="1"/>
      <c r="XL357" s="1"/>
      <c r="XM357" s="1"/>
      <c r="XN357" s="1"/>
      <c r="XO357" s="1"/>
      <c r="XP357" s="1"/>
      <c r="XQ357" s="1"/>
      <c r="XR357" s="1"/>
      <c r="XS357" s="1"/>
      <c r="XT357" s="1"/>
      <c r="XU357" s="1"/>
      <c r="XV357" s="1"/>
      <c r="XW357" s="1"/>
      <c r="XX357" s="1"/>
      <c r="XY357" s="1"/>
      <c r="XZ357" s="1"/>
      <c r="YA357" s="1"/>
      <c r="YB357" s="1"/>
      <c r="YC357" s="1"/>
      <c r="YD357" s="1"/>
      <c r="YE357" s="1"/>
      <c r="YF357" s="1"/>
      <c r="YG357" s="1"/>
      <c r="YH357" s="1"/>
      <c r="YI357" s="1"/>
      <c r="YJ357" s="1"/>
      <c r="YK357" s="1"/>
      <c r="YL357" s="1"/>
      <c r="YM357" s="1"/>
      <c r="YN357" s="1"/>
      <c r="YO357" s="1"/>
      <c r="YP357" s="1"/>
      <c r="YQ357" s="1"/>
      <c r="YR357" s="1"/>
      <c r="YS357" s="1"/>
      <c r="YT357" s="1"/>
      <c r="YU357" s="1"/>
      <c r="YV357" s="1"/>
      <c r="YW357" s="1"/>
      <c r="YX357" s="1"/>
      <c r="YY357" s="1"/>
      <c r="YZ357" s="1"/>
      <c r="ZA357" s="1"/>
      <c r="ZB357" s="1"/>
      <c r="ZC357" s="1"/>
      <c r="ZD357" s="1"/>
      <c r="ZE357" s="1"/>
      <c r="ZF357" s="1"/>
      <c r="ZG357" s="1"/>
      <c r="ZH357" s="1"/>
      <c r="ZI357" s="1"/>
      <c r="ZJ357" s="1"/>
      <c r="ZK357" s="1"/>
      <c r="ZL357" s="1"/>
      <c r="ZM357" s="1"/>
      <c r="ZN357" s="1"/>
      <c r="ZO357" s="1"/>
      <c r="ZP357" s="1"/>
      <c r="ZQ357" s="1"/>
      <c r="ZR357" s="1"/>
      <c r="ZS357" s="1"/>
      <c r="ZT357" s="1"/>
      <c r="ZU357" s="1"/>
      <c r="ZV357" s="1"/>
      <c r="ZW357" s="1"/>
      <c r="ZX357" s="1"/>
      <c r="ZY357" s="1"/>
      <c r="ZZ357" s="1"/>
      <c r="AAA357" s="1"/>
      <c r="AAB357" s="1"/>
      <c r="AAC357" s="1"/>
      <c r="AAD357" s="1"/>
      <c r="AAE357" s="1"/>
      <c r="AAF357" s="1"/>
      <c r="AAG357" s="1"/>
      <c r="AAH357" s="1"/>
      <c r="AAI357" s="1"/>
      <c r="AAJ357" s="1"/>
      <c r="AAK357" s="1"/>
      <c r="AAL357" s="1"/>
      <c r="AAM357" s="1"/>
      <c r="AAN357" s="1"/>
      <c r="AAO357" s="1"/>
      <c r="AAP357" s="1"/>
      <c r="AAQ357" s="1"/>
      <c r="AAR357" s="1"/>
      <c r="AAS357" s="1"/>
      <c r="AAT357" s="1"/>
      <c r="AAU357" s="1"/>
      <c r="AAV357" s="1"/>
      <c r="AAW357" s="1"/>
      <c r="AAX357" s="1"/>
      <c r="AAY357" s="1"/>
      <c r="AAZ357" s="1"/>
      <c r="ABA357" s="1"/>
      <c r="ABB357" s="1"/>
      <c r="ABC357" s="1"/>
      <c r="ABD357" s="1"/>
      <c r="ABE357" s="1"/>
      <c r="ABF357" s="1"/>
      <c r="ABG357" s="1"/>
      <c r="ABH357" s="1"/>
      <c r="ABI357" s="1"/>
      <c r="ABJ357" s="1"/>
      <c r="ABK357" s="1"/>
      <c r="ABL357" s="1"/>
      <c r="ABM357" s="1"/>
      <c r="ABN357" s="1"/>
      <c r="ABO357" s="1"/>
      <c r="ABP357" s="1"/>
      <c r="ABQ357" s="1"/>
      <c r="ABR357" s="1"/>
      <c r="ABS357" s="1"/>
      <c r="ABT357" s="1"/>
      <c r="ABU357" s="1"/>
      <c r="ABV357" s="1"/>
      <c r="ABW357" s="1"/>
      <c r="ABX357" s="1"/>
      <c r="ABY357" s="1"/>
      <c r="ABZ357" s="1"/>
      <c r="ACA357" s="1"/>
      <c r="ACB357" s="1"/>
      <c r="ACC357" s="1"/>
      <c r="ACD357" s="1"/>
      <c r="ACE357" s="1"/>
      <c r="ACF357" s="1"/>
      <c r="ACG357" s="1"/>
      <c r="ACH357" s="1"/>
      <c r="ACI357" s="1"/>
      <c r="ACJ357" s="1"/>
      <c r="ACK357" s="1"/>
      <c r="ACL357" s="1"/>
      <c r="ACM357" s="1"/>
      <c r="ACN357" s="1"/>
      <c r="ACO357" s="1"/>
      <c r="ACP357" s="1"/>
      <c r="ACQ357" s="1"/>
      <c r="ACR357" s="1"/>
      <c r="ACS357" s="1"/>
      <c r="ACT357" s="1"/>
      <c r="ACU357" s="1"/>
      <c r="ACV357" s="1"/>
      <c r="ACW357" s="1"/>
      <c r="ACX357" s="1"/>
      <c r="ACY357" s="1"/>
      <c r="ACZ357" s="1"/>
      <c r="ADA357" s="1"/>
    </row>
    <row r="358" spans="1:781" s="76" customFormat="1" ht="24" x14ac:dyDescent="0.3">
      <c r="A358" s="40">
        <v>3</v>
      </c>
      <c r="B358" s="21" t="s">
        <v>998</v>
      </c>
      <c r="C358" s="22" t="s">
        <v>436</v>
      </c>
      <c r="D358" s="23" t="s">
        <v>426</v>
      </c>
      <c r="E358" s="23" t="s">
        <v>591</v>
      </c>
      <c r="F358" s="23">
        <v>9</v>
      </c>
      <c r="G358" s="74"/>
      <c r="H358" s="23">
        <v>1</v>
      </c>
      <c r="I358" s="23" t="s">
        <v>41</v>
      </c>
      <c r="J358" s="23" t="s">
        <v>386</v>
      </c>
      <c r="K358" s="25">
        <v>1965</v>
      </c>
      <c r="L358" s="26">
        <v>23829</v>
      </c>
      <c r="M358" s="27"/>
      <c r="N358" s="28"/>
      <c r="O358" s="28"/>
      <c r="P358" s="29" t="s">
        <v>593</v>
      </c>
      <c r="Q358" s="122" t="s">
        <v>999</v>
      </c>
      <c r="R358" s="31" t="s">
        <v>424</v>
      </c>
      <c r="S358" s="32" t="str">
        <f t="shared" si="80"/>
        <v>Limestone</v>
      </c>
      <c r="T358" s="33"/>
      <c r="U358" s="33"/>
      <c r="V358" s="33"/>
      <c r="W358" s="33"/>
      <c r="X358" s="33"/>
      <c r="Y358" s="33"/>
      <c r="Z358" s="33"/>
      <c r="AA358" s="1"/>
      <c r="AB358" s="34">
        <f t="shared" si="73"/>
        <v>0</v>
      </c>
      <c r="AC358" s="34">
        <f t="shared" si="74"/>
        <v>0</v>
      </c>
      <c r="AD358" s="34">
        <f t="shared" si="75"/>
        <v>0</v>
      </c>
      <c r="AE358" s="34">
        <f t="shared" si="81"/>
        <v>0</v>
      </c>
      <c r="AF358" s="35"/>
      <c r="AG358" s="35">
        <f t="shared" si="82"/>
        <v>0</v>
      </c>
      <c r="AH358" s="35">
        <f t="shared" si="83"/>
        <v>0</v>
      </c>
      <c r="AI358" s="35">
        <f t="shared" si="84"/>
        <v>0</v>
      </c>
      <c r="AK358" s="1"/>
      <c r="AL358" s="1"/>
      <c r="AM358" s="1"/>
      <c r="AN358" s="1"/>
      <c r="AO358" s="1"/>
      <c r="AP358" s="1"/>
      <c r="AQ358" s="1"/>
      <c r="AR358" s="1"/>
      <c r="AS358" s="1"/>
      <c r="AT358" s="1"/>
      <c r="AU358" s="1"/>
      <c r="AV358" s="1"/>
      <c r="AW358" s="1"/>
      <c r="AX358" s="1"/>
      <c r="AY358" s="1"/>
      <c r="AZ358" s="1"/>
      <c r="BA358" s="1"/>
      <c r="BB358" s="1"/>
      <c r="BC358" s="1"/>
      <c r="BD358" s="1"/>
      <c r="BE358" s="1"/>
      <c r="BF358" s="1"/>
      <c r="BG358" s="1"/>
      <c r="BH358" s="1"/>
      <c r="BI358" s="1"/>
      <c r="BJ358" s="1"/>
      <c r="BK358" s="1"/>
      <c r="BL358" s="1"/>
      <c r="BM358" s="1"/>
      <c r="BN358" s="1"/>
      <c r="BO358" s="1"/>
      <c r="BP358" s="1"/>
      <c r="BQ358" s="1"/>
      <c r="BR358" s="1"/>
      <c r="BS358" s="1"/>
      <c r="BT358" s="1"/>
      <c r="BU358" s="1"/>
      <c r="BV358" s="1"/>
      <c r="BW358" s="1"/>
      <c r="BX358" s="1"/>
      <c r="BY358" s="1"/>
      <c r="BZ358" s="1"/>
      <c r="CA358" s="1"/>
      <c r="CB358" s="1"/>
      <c r="CC358" s="1"/>
      <c r="CD358" s="1"/>
      <c r="CE358" s="1"/>
      <c r="CF358" s="1"/>
      <c r="CG358" s="1"/>
      <c r="CH358" s="1"/>
      <c r="CI358" s="1"/>
      <c r="CJ358" s="1"/>
      <c r="CK358" s="1"/>
      <c r="CL358" s="1"/>
      <c r="CM358" s="1"/>
      <c r="CN358" s="1"/>
      <c r="CO358" s="1"/>
      <c r="CP358" s="1"/>
      <c r="CQ358" s="1"/>
      <c r="CR358" s="1"/>
      <c r="CS358" s="1"/>
      <c r="CT358" s="1"/>
      <c r="CU358" s="1"/>
      <c r="CV358" s="1"/>
      <c r="CW358" s="1"/>
      <c r="CX358" s="1"/>
      <c r="CY358" s="1"/>
      <c r="CZ358" s="1"/>
      <c r="DA358" s="1"/>
      <c r="DB358" s="1"/>
      <c r="DC358" s="1"/>
      <c r="DD358" s="1"/>
      <c r="DE358" s="1"/>
      <c r="DF358" s="1"/>
      <c r="DG358" s="1"/>
      <c r="DH358" s="1"/>
      <c r="DI358" s="1"/>
      <c r="DJ358" s="1"/>
      <c r="DK358" s="1"/>
      <c r="DL358" s="1"/>
      <c r="DM358" s="1"/>
      <c r="DN358" s="1"/>
      <c r="DO358" s="1"/>
      <c r="DP358" s="1"/>
      <c r="DQ358" s="1"/>
      <c r="DR358" s="1"/>
      <c r="DS358" s="1"/>
      <c r="DT358" s="1"/>
      <c r="DU358" s="1"/>
      <c r="DV358" s="1"/>
      <c r="DW358" s="1"/>
      <c r="DX358" s="1"/>
      <c r="DY358" s="1"/>
      <c r="DZ358" s="1"/>
      <c r="EA358" s="1"/>
      <c r="EB358" s="1"/>
      <c r="EC358" s="1"/>
      <c r="ED358" s="1"/>
      <c r="EE358" s="1"/>
      <c r="EF358" s="1"/>
      <c r="EG358" s="1"/>
      <c r="EH358" s="1"/>
      <c r="EI358" s="1"/>
      <c r="EJ358" s="1"/>
      <c r="EK358" s="1"/>
      <c r="EL358" s="1"/>
      <c r="EM358" s="1"/>
      <c r="EN358" s="1"/>
      <c r="EO358" s="1"/>
      <c r="EP358" s="1"/>
      <c r="EQ358" s="1"/>
      <c r="ER358" s="1"/>
      <c r="ES358" s="1"/>
      <c r="ET358" s="1"/>
      <c r="EU358" s="1"/>
      <c r="EV358" s="1"/>
      <c r="EW358" s="1"/>
      <c r="EX358" s="1"/>
      <c r="EY358" s="1"/>
      <c r="EZ358" s="1"/>
      <c r="FA358" s="1"/>
      <c r="FB358" s="1"/>
      <c r="FC358" s="1"/>
      <c r="FD358" s="1"/>
      <c r="FE358" s="1"/>
      <c r="FF358" s="1"/>
      <c r="FG358" s="1"/>
      <c r="FH358" s="1"/>
      <c r="FI358" s="1"/>
      <c r="FJ358" s="1"/>
      <c r="FK358" s="1"/>
      <c r="FL358" s="1"/>
      <c r="FM358" s="1"/>
      <c r="FN358" s="1"/>
      <c r="FO358" s="1"/>
      <c r="FP358" s="1"/>
      <c r="FQ358" s="1"/>
      <c r="FR358" s="1"/>
      <c r="FS358" s="1"/>
      <c r="FT358" s="1"/>
      <c r="FU358" s="1"/>
      <c r="FV358" s="1"/>
      <c r="FW358" s="1"/>
      <c r="FX358" s="1"/>
      <c r="FY358" s="1"/>
      <c r="FZ358" s="1"/>
      <c r="GA358" s="1"/>
      <c r="GB358" s="1"/>
      <c r="GC358" s="1"/>
      <c r="GD358" s="1"/>
      <c r="GE358" s="1"/>
      <c r="GF358" s="1"/>
      <c r="GG358" s="1"/>
      <c r="GH358" s="1"/>
      <c r="GI358" s="1"/>
      <c r="GJ358" s="1"/>
      <c r="GK358" s="1"/>
      <c r="GL358" s="1"/>
      <c r="GM358" s="1"/>
      <c r="GN358" s="1"/>
      <c r="GO358" s="1"/>
      <c r="GP358" s="1"/>
      <c r="GQ358" s="1"/>
      <c r="GR358" s="1"/>
      <c r="GS358" s="1"/>
      <c r="GT358" s="1"/>
      <c r="GU358" s="1"/>
      <c r="GV358" s="1"/>
      <c r="GW358" s="1"/>
      <c r="GX358" s="1"/>
      <c r="GY358" s="1"/>
      <c r="GZ358" s="1"/>
      <c r="HA358" s="1"/>
      <c r="HB358" s="1"/>
      <c r="HC358" s="1"/>
      <c r="HD358" s="1"/>
      <c r="HE358" s="1"/>
      <c r="HF358" s="1"/>
      <c r="HG358" s="1"/>
      <c r="HH358" s="1"/>
      <c r="HI358" s="1"/>
      <c r="HJ358" s="1"/>
      <c r="HK358" s="1"/>
      <c r="HL358" s="1"/>
      <c r="HM358" s="1"/>
      <c r="HN358" s="1"/>
      <c r="HO358" s="1"/>
      <c r="HP358" s="1"/>
      <c r="HQ358" s="1"/>
      <c r="HR358" s="1"/>
      <c r="HS358" s="1"/>
      <c r="HT358" s="1"/>
      <c r="HU358" s="1"/>
      <c r="HV358" s="1"/>
      <c r="HW358" s="1"/>
      <c r="HX358" s="1"/>
      <c r="HY358" s="1"/>
      <c r="HZ358" s="1"/>
      <c r="IA358" s="1"/>
      <c r="IB358" s="1"/>
      <c r="IC358" s="1"/>
      <c r="ID358" s="1"/>
      <c r="IE358" s="1"/>
      <c r="IF358" s="1"/>
      <c r="IG358" s="1"/>
      <c r="IH358" s="1"/>
      <c r="II358" s="1"/>
      <c r="IJ358" s="1"/>
      <c r="IK358" s="1"/>
      <c r="IL358" s="1"/>
      <c r="IM358" s="1"/>
      <c r="IN358" s="1"/>
      <c r="IO358" s="1"/>
      <c r="IP358" s="1"/>
      <c r="IQ358" s="1"/>
      <c r="IR358" s="1"/>
      <c r="IS358" s="1"/>
      <c r="IT358" s="1"/>
      <c r="IU358" s="1"/>
      <c r="IV358" s="1"/>
      <c r="IW358" s="1"/>
      <c r="IX358" s="1"/>
      <c r="IY358" s="1"/>
      <c r="IZ358" s="1"/>
      <c r="JA358" s="1"/>
      <c r="JB358" s="1"/>
      <c r="JC358" s="1"/>
      <c r="JD358" s="1"/>
      <c r="JE358" s="1"/>
      <c r="JF358" s="1"/>
      <c r="JG358" s="1"/>
      <c r="JH358" s="1"/>
      <c r="JI358" s="1"/>
      <c r="JJ358" s="1"/>
      <c r="JK358" s="1"/>
      <c r="JL358" s="1"/>
      <c r="JM358" s="1"/>
      <c r="JN358" s="1"/>
      <c r="JO358" s="1"/>
      <c r="JP358" s="1"/>
      <c r="JQ358" s="1"/>
      <c r="JR358" s="1"/>
      <c r="JS358" s="1"/>
      <c r="JT358" s="1"/>
      <c r="JU358" s="1"/>
      <c r="JV358" s="1"/>
      <c r="JW358" s="1"/>
      <c r="JX358" s="1"/>
      <c r="JY358" s="1"/>
      <c r="JZ358" s="1"/>
      <c r="KA358" s="1"/>
      <c r="KB358" s="1"/>
      <c r="KC358" s="1"/>
      <c r="KD358" s="1"/>
      <c r="KE358" s="1"/>
      <c r="KF358" s="1"/>
      <c r="KG358" s="1"/>
      <c r="KH358" s="1"/>
      <c r="KI358" s="1"/>
      <c r="KJ358" s="1"/>
      <c r="KK358" s="1"/>
      <c r="KL358" s="1"/>
      <c r="KM358" s="1"/>
      <c r="KN358" s="1"/>
      <c r="KO358" s="1"/>
      <c r="KP358" s="1"/>
      <c r="KQ358" s="1"/>
      <c r="KR358" s="1"/>
      <c r="KS358" s="1"/>
      <c r="KT358" s="1"/>
      <c r="KU358" s="1"/>
      <c r="KV358" s="1"/>
      <c r="KW358" s="1"/>
      <c r="KX358" s="1"/>
      <c r="KY358" s="1"/>
      <c r="KZ358" s="1"/>
      <c r="LA358" s="1"/>
      <c r="LB358" s="1"/>
      <c r="LC358" s="1"/>
      <c r="LD358" s="1"/>
      <c r="LE358" s="1"/>
      <c r="LF358" s="1"/>
      <c r="LG358" s="1"/>
      <c r="LH358" s="1"/>
      <c r="LI358" s="1"/>
      <c r="LJ358" s="1"/>
      <c r="LK358" s="1"/>
      <c r="LL358" s="1"/>
      <c r="LM358" s="1"/>
      <c r="LN358" s="1"/>
      <c r="LO358" s="1"/>
      <c r="LP358" s="1"/>
      <c r="LQ358" s="1"/>
      <c r="LR358" s="1"/>
      <c r="LS358" s="1"/>
      <c r="LT358" s="1"/>
      <c r="LU358" s="1"/>
      <c r="LV358" s="1"/>
      <c r="LW358" s="1"/>
      <c r="LX358" s="1"/>
      <c r="LY358" s="1"/>
      <c r="LZ358" s="1"/>
      <c r="MA358" s="1"/>
      <c r="MB358" s="1"/>
      <c r="MC358" s="1"/>
      <c r="MD358" s="1"/>
      <c r="ME358" s="1"/>
      <c r="MF358" s="1"/>
      <c r="MG358" s="1"/>
      <c r="MH358" s="1"/>
      <c r="MI358" s="1"/>
      <c r="MJ358" s="1"/>
      <c r="MK358" s="1"/>
      <c r="ML358" s="1"/>
      <c r="MM358" s="1"/>
      <c r="MN358" s="1"/>
      <c r="MO358" s="1"/>
      <c r="MP358" s="1"/>
      <c r="MQ358" s="1"/>
      <c r="MR358" s="1"/>
      <c r="MS358" s="1"/>
      <c r="MT358" s="1"/>
      <c r="MU358" s="1"/>
      <c r="MV358" s="1"/>
      <c r="MW358" s="1"/>
      <c r="MX358" s="1"/>
      <c r="MY358" s="1"/>
      <c r="MZ358" s="1"/>
      <c r="NA358" s="1"/>
      <c r="NB358" s="1"/>
      <c r="NC358" s="1"/>
      <c r="ND358" s="1"/>
      <c r="NE358" s="1"/>
      <c r="NF358" s="1"/>
      <c r="NG358" s="1"/>
      <c r="NH358" s="1"/>
      <c r="NI358" s="1"/>
      <c r="NJ358" s="1"/>
      <c r="NK358" s="1"/>
      <c r="NL358" s="1"/>
      <c r="NM358" s="1"/>
      <c r="NN358" s="1"/>
      <c r="NO358" s="1"/>
      <c r="NP358" s="1"/>
      <c r="NQ358" s="1"/>
      <c r="NR358" s="1"/>
      <c r="NS358" s="1"/>
      <c r="NT358" s="1"/>
      <c r="NU358" s="1"/>
      <c r="NV358" s="1"/>
      <c r="NW358" s="1"/>
      <c r="NX358" s="1"/>
      <c r="NY358" s="1"/>
      <c r="NZ358" s="1"/>
      <c r="OA358" s="1"/>
      <c r="OB358" s="1"/>
      <c r="OC358" s="1"/>
      <c r="OD358" s="1"/>
      <c r="OE358" s="1"/>
      <c r="OF358" s="1"/>
      <c r="OG358" s="1"/>
      <c r="OH358" s="1"/>
      <c r="OI358" s="1"/>
      <c r="OJ358" s="1"/>
      <c r="OK358" s="1"/>
      <c r="OL358" s="1"/>
      <c r="OM358" s="1"/>
      <c r="ON358" s="1"/>
      <c r="OO358" s="1"/>
      <c r="OP358" s="1"/>
      <c r="OQ358" s="1"/>
      <c r="OR358" s="1"/>
      <c r="OS358" s="1"/>
      <c r="OT358" s="1"/>
      <c r="OU358" s="1"/>
      <c r="OV358" s="1"/>
      <c r="OW358" s="1"/>
      <c r="OX358" s="1"/>
      <c r="OY358" s="1"/>
      <c r="OZ358" s="1"/>
      <c r="PA358" s="1"/>
      <c r="PB358" s="1"/>
      <c r="PC358" s="1"/>
      <c r="PD358" s="1"/>
      <c r="PE358" s="1"/>
      <c r="PF358" s="1"/>
      <c r="PG358" s="1"/>
      <c r="PH358" s="1"/>
      <c r="PI358" s="1"/>
      <c r="PJ358" s="1"/>
      <c r="PK358" s="1"/>
      <c r="PL358" s="1"/>
      <c r="PM358" s="1"/>
      <c r="PN358" s="1"/>
      <c r="PO358" s="1"/>
      <c r="PP358" s="1"/>
      <c r="PQ358" s="1"/>
      <c r="PR358" s="1"/>
      <c r="PS358" s="1"/>
      <c r="PT358" s="1"/>
      <c r="PU358" s="1"/>
      <c r="PV358" s="1"/>
      <c r="PW358" s="1"/>
      <c r="PX358" s="1"/>
      <c r="PY358" s="1"/>
      <c r="PZ358" s="1"/>
      <c r="QA358" s="1"/>
      <c r="QB358" s="1"/>
      <c r="QC358" s="1"/>
      <c r="QD358" s="1"/>
      <c r="QE358" s="1"/>
      <c r="QF358" s="1"/>
      <c r="QG358" s="1"/>
      <c r="QH358" s="1"/>
      <c r="QI358" s="1"/>
      <c r="QJ358" s="1"/>
      <c r="QK358" s="1"/>
      <c r="QL358" s="1"/>
      <c r="QM358" s="1"/>
      <c r="QN358" s="1"/>
      <c r="QO358" s="1"/>
      <c r="QP358" s="1"/>
      <c r="QQ358" s="1"/>
      <c r="QR358" s="1"/>
      <c r="QS358" s="1"/>
      <c r="QT358" s="1"/>
      <c r="QU358" s="1"/>
      <c r="QV358" s="1"/>
      <c r="QW358" s="1"/>
      <c r="QX358" s="1"/>
      <c r="QY358" s="1"/>
      <c r="QZ358" s="1"/>
      <c r="RA358" s="1"/>
      <c r="RB358" s="1"/>
      <c r="RC358" s="1"/>
      <c r="RD358" s="1"/>
      <c r="RE358" s="1"/>
      <c r="RF358" s="1"/>
      <c r="RG358" s="1"/>
      <c r="RH358" s="1"/>
      <c r="RI358" s="1"/>
      <c r="RJ358" s="1"/>
      <c r="RK358" s="1"/>
      <c r="RL358" s="1"/>
      <c r="RM358" s="1"/>
      <c r="RN358" s="1"/>
      <c r="RO358" s="1"/>
      <c r="RP358" s="1"/>
      <c r="RQ358" s="1"/>
      <c r="RR358" s="1"/>
      <c r="RS358" s="1"/>
      <c r="RT358" s="1"/>
      <c r="RU358" s="1"/>
      <c r="RV358" s="1"/>
      <c r="RW358" s="1"/>
      <c r="RX358" s="1"/>
      <c r="RY358" s="1"/>
      <c r="RZ358" s="1"/>
      <c r="SA358" s="1"/>
      <c r="SB358" s="1"/>
      <c r="SC358" s="1"/>
      <c r="SD358" s="1"/>
      <c r="SE358" s="1"/>
      <c r="SF358" s="1"/>
      <c r="SG358" s="1"/>
      <c r="SH358" s="1"/>
      <c r="SI358" s="1"/>
      <c r="SJ358" s="1"/>
      <c r="SK358" s="1"/>
      <c r="SL358" s="1"/>
      <c r="SM358" s="1"/>
      <c r="SN358" s="1"/>
      <c r="SO358" s="1"/>
      <c r="SP358" s="1"/>
      <c r="SQ358" s="1"/>
      <c r="SR358" s="1"/>
      <c r="SS358" s="1"/>
      <c r="ST358" s="1"/>
      <c r="SU358" s="1"/>
      <c r="SV358" s="1"/>
      <c r="SW358" s="1"/>
      <c r="SX358" s="1"/>
      <c r="SY358" s="1"/>
      <c r="SZ358" s="1"/>
      <c r="TA358" s="1"/>
      <c r="TB358" s="1"/>
      <c r="TC358" s="1"/>
      <c r="TD358" s="1"/>
      <c r="TE358" s="1"/>
      <c r="TF358" s="1"/>
      <c r="TG358" s="1"/>
      <c r="TH358" s="1"/>
      <c r="TI358" s="1"/>
      <c r="TJ358" s="1"/>
      <c r="TK358" s="1"/>
      <c r="TL358" s="1"/>
      <c r="TM358" s="1"/>
      <c r="TN358" s="1"/>
      <c r="TO358" s="1"/>
      <c r="TP358" s="1"/>
      <c r="TQ358" s="1"/>
      <c r="TR358" s="1"/>
      <c r="TS358" s="1"/>
      <c r="TT358" s="1"/>
      <c r="TU358" s="1"/>
      <c r="TV358" s="1"/>
      <c r="TW358" s="1"/>
      <c r="TX358" s="1"/>
      <c r="TY358" s="1"/>
      <c r="TZ358" s="1"/>
      <c r="UA358" s="1"/>
      <c r="UB358" s="1"/>
      <c r="UC358" s="1"/>
      <c r="UD358" s="1"/>
      <c r="UE358" s="1"/>
      <c r="UF358" s="1"/>
      <c r="UG358" s="1"/>
      <c r="UH358" s="1"/>
      <c r="UI358" s="1"/>
      <c r="UJ358" s="1"/>
      <c r="UK358" s="1"/>
      <c r="UL358" s="1"/>
      <c r="UM358" s="1"/>
      <c r="UN358" s="1"/>
      <c r="UO358" s="1"/>
      <c r="UP358" s="1"/>
      <c r="UQ358" s="1"/>
      <c r="UR358" s="1"/>
      <c r="US358" s="1"/>
      <c r="UT358" s="1"/>
      <c r="UU358" s="1"/>
      <c r="UV358" s="1"/>
      <c r="UW358" s="1"/>
      <c r="UX358" s="1"/>
      <c r="UY358" s="1"/>
      <c r="UZ358" s="1"/>
      <c r="VA358" s="1"/>
      <c r="VB358" s="1"/>
      <c r="VC358" s="1"/>
      <c r="VD358" s="1"/>
      <c r="VE358" s="1"/>
      <c r="VF358" s="1"/>
      <c r="VG358" s="1"/>
      <c r="VH358" s="1"/>
      <c r="VI358" s="1"/>
      <c r="VJ358" s="1"/>
      <c r="VK358" s="1"/>
      <c r="VL358" s="1"/>
      <c r="VM358" s="1"/>
      <c r="VN358" s="1"/>
      <c r="VO358" s="1"/>
      <c r="VP358" s="1"/>
      <c r="VQ358" s="1"/>
      <c r="VR358" s="1"/>
      <c r="VS358" s="1"/>
      <c r="VT358" s="1"/>
      <c r="VU358" s="1"/>
      <c r="VV358" s="1"/>
      <c r="VW358" s="1"/>
      <c r="VX358" s="1"/>
      <c r="VY358" s="1"/>
      <c r="VZ358" s="1"/>
      <c r="WA358" s="1"/>
      <c r="WB358" s="1"/>
      <c r="WC358" s="1"/>
      <c r="WD358" s="1"/>
      <c r="WE358" s="1"/>
      <c r="WF358" s="1"/>
      <c r="WG358" s="1"/>
      <c r="WH358" s="1"/>
      <c r="WI358" s="1"/>
      <c r="WJ358" s="1"/>
      <c r="WK358" s="1"/>
      <c r="WL358" s="1"/>
      <c r="WM358" s="1"/>
      <c r="WN358" s="1"/>
      <c r="WO358" s="1"/>
      <c r="WP358" s="1"/>
      <c r="WQ358" s="1"/>
      <c r="WR358" s="1"/>
      <c r="WS358" s="1"/>
      <c r="WT358" s="1"/>
      <c r="WU358" s="1"/>
      <c r="WV358" s="1"/>
      <c r="WW358" s="1"/>
      <c r="WX358" s="1"/>
      <c r="WY358" s="1"/>
      <c r="WZ358" s="1"/>
      <c r="XA358" s="1"/>
      <c r="XB358" s="1"/>
      <c r="XC358" s="1"/>
      <c r="XD358" s="1"/>
      <c r="XE358" s="1"/>
      <c r="XF358" s="1"/>
      <c r="XG358" s="1"/>
      <c r="XH358" s="1"/>
      <c r="XI358" s="1"/>
      <c r="XJ358" s="1"/>
      <c r="XK358" s="1"/>
      <c r="XL358" s="1"/>
      <c r="XM358" s="1"/>
      <c r="XN358" s="1"/>
      <c r="XO358" s="1"/>
      <c r="XP358" s="1"/>
      <c r="XQ358" s="1"/>
      <c r="XR358" s="1"/>
      <c r="XS358" s="1"/>
      <c r="XT358" s="1"/>
      <c r="XU358" s="1"/>
      <c r="XV358" s="1"/>
      <c r="XW358" s="1"/>
      <c r="XX358" s="1"/>
      <c r="XY358" s="1"/>
      <c r="XZ358" s="1"/>
      <c r="YA358" s="1"/>
      <c r="YB358" s="1"/>
      <c r="YC358" s="1"/>
      <c r="YD358" s="1"/>
      <c r="YE358" s="1"/>
      <c r="YF358" s="1"/>
      <c r="YG358" s="1"/>
      <c r="YH358" s="1"/>
      <c r="YI358" s="1"/>
      <c r="YJ358" s="1"/>
      <c r="YK358" s="1"/>
      <c r="YL358" s="1"/>
      <c r="YM358" s="1"/>
      <c r="YN358" s="1"/>
      <c r="YO358" s="1"/>
      <c r="YP358" s="1"/>
      <c r="YQ358" s="1"/>
      <c r="YR358" s="1"/>
      <c r="YS358" s="1"/>
      <c r="YT358" s="1"/>
      <c r="YU358" s="1"/>
      <c r="YV358" s="1"/>
      <c r="YW358" s="1"/>
      <c r="YX358" s="1"/>
      <c r="YY358" s="1"/>
      <c r="YZ358" s="1"/>
      <c r="ZA358" s="1"/>
      <c r="ZB358" s="1"/>
      <c r="ZC358" s="1"/>
      <c r="ZD358" s="1"/>
      <c r="ZE358" s="1"/>
      <c r="ZF358" s="1"/>
      <c r="ZG358" s="1"/>
      <c r="ZH358" s="1"/>
      <c r="ZI358" s="1"/>
      <c r="ZJ358" s="1"/>
      <c r="ZK358" s="1"/>
      <c r="ZL358" s="1"/>
      <c r="ZM358" s="1"/>
      <c r="ZN358" s="1"/>
      <c r="ZO358" s="1"/>
      <c r="ZP358" s="1"/>
      <c r="ZQ358" s="1"/>
      <c r="ZR358" s="1"/>
      <c r="ZS358" s="1"/>
      <c r="ZT358" s="1"/>
      <c r="ZU358" s="1"/>
      <c r="ZV358" s="1"/>
      <c r="ZW358" s="1"/>
      <c r="ZX358" s="1"/>
      <c r="ZY358" s="1"/>
      <c r="ZZ358" s="1"/>
      <c r="AAA358" s="1"/>
      <c r="AAB358" s="1"/>
      <c r="AAC358" s="1"/>
      <c r="AAD358" s="1"/>
      <c r="AAE358" s="1"/>
      <c r="AAF358" s="1"/>
      <c r="AAG358" s="1"/>
      <c r="AAH358" s="1"/>
      <c r="AAI358" s="1"/>
      <c r="AAJ358" s="1"/>
      <c r="AAK358" s="1"/>
      <c r="AAL358" s="1"/>
      <c r="AAM358" s="1"/>
      <c r="AAN358" s="1"/>
      <c r="AAO358" s="1"/>
      <c r="AAP358" s="1"/>
      <c r="AAQ358" s="1"/>
      <c r="AAR358" s="1"/>
      <c r="AAS358" s="1"/>
      <c r="AAT358" s="1"/>
      <c r="AAU358" s="1"/>
      <c r="AAV358" s="1"/>
      <c r="AAW358" s="1"/>
      <c r="AAX358" s="1"/>
      <c r="AAY358" s="1"/>
      <c r="AAZ358" s="1"/>
      <c r="ABA358" s="1"/>
      <c r="ABB358" s="1"/>
      <c r="ABC358" s="1"/>
      <c r="ABD358" s="1"/>
      <c r="ABE358" s="1"/>
      <c r="ABF358" s="1"/>
      <c r="ABG358" s="1"/>
      <c r="ABH358" s="1"/>
      <c r="ABI358" s="1"/>
      <c r="ABJ358" s="1"/>
      <c r="ABK358" s="1"/>
      <c r="ABL358" s="1"/>
      <c r="ABM358" s="1"/>
      <c r="ABN358" s="1"/>
      <c r="ABO358" s="1"/>
      <c r="ABP358" s="1"/>
      <c r="ABQ358" s="1"/>
      <c r="ABR358" s="1"/>
      <c r="ABS358" s="1"/>
      <c r="ABT358" s="1"/>
      <c r="ABU358" s="1"/>
      <c r="ABV358" s="1"/>
      <c r="ABW358" s="1"/>
      <c r="ABX358" s="1"/>
      <c r="ABY358" s="1"/>
      <c r="ABZ358" s="1"/>
      <c r="ACA358" s="1"/>
      <c r="ACB358" s="1"/>
      <c r="ACC358" s="1"/>
      <c r="ACD358" s="1"/>
      <c r="ACE358" s="1"/>
      <c r="ACF358" s="1"/>
      <c r="ACG358" s="1"/>
      <c r="ACH358" s="1"/>
      <c r="ACI358" s="1"/>
      <c r="ACJ358" s="1"/>
      <c r="ACK358" s="1"/>
      <c r="ACL358" s="1"/>
      <c r="ACM358" s="1"/>
      <c r="ACN358" s="1"/>
      <c r="ACO358" s="1"/>
      <c r="ACP358" s="1"/>
      <c r="ACQ358" s="1"/>
      <c r="ACR358" s="1"/>
      <c r="ACS358" s="1"/>
      <c r="ACT358" s="1"/>
      <c r="ACU358" s="1"/>
      <c r="ACV358" s="1"/>
      <c r="ACW358" s="1"/>
      <c r="ACX358" s="1"/>
      <c r="ACY358" s="1"/>
      <c r="ACZ358" s="1"/>
      <c r="ADA358" s="1"/>
    </row>
    <row r="359" spans="1:781" s="76" customFormat="1" ht="48" x14ac:dyDescent="0.3">
      <c r="A359" s="40">
        <v>3</v>
      </c>
      <c r="B359" s="21" t="s">
        <v>1000</v>
      </c>
      <c r="C359" s="22" t="s">
        <v>40</v>
      </c>
      <c r="D359" s="23" t="s">
        <v>204</v>
      </c>
      <c r="E359" s="23" t="s">
        <v>222</v>
      </c>
      <c r="F359" s="23">
        <v>25</v>
      </c>
      <c r="G359" s="74"/>
      <c r="H359" s="23">
        <v>1</v>
      </c>
      <c r="I359" s="23" t="s">
        <v>71</v>
      </c>
      <c r="J359" s="23" t="s">
        <v>386</v>
      </c>
      <c r="K359" s="25">
        <v>1965</v>
      </c>
      <c r="L359" s="26">
        <v>23829</v>
      </c>
      <c r="M359" s="27"/>
      <c r="N359" s="28"/>
      <c r="O359" s="28"/>
      <c r="P359" s="29" t="s">
        <v>593</v>
      </c>
      <c r="Q359" s="122" t="s">
        <v>1001</v>
      </c>
      <c r="R359" s="31"/>
      <c r="S359" s="32" t="str">
        <f t="shared" si="80"/>
        <v>Cu</v>
      </c>
      <c r="T359" s="33"/>
      <c r="U359" s="33"/>
      <c r="V359" s="33"/>
      <c r="W359" s="33"/>
      <c r="X359" s="33"/>
      <c r="Y359" s="33"/>
      <c r="Z359" s="33"/>
      <c r="AA359" s="1"/>
      <c r="AB359" s="34">
        <f t="shared" si="73"/>
        <v>0</v>
      </c>
      <c r="AC359" s="34">
        <f t="shared" si="74"/>
        <v>0</v>
      </c>
      <c r="AD359" s="34">
        <f t="shared" si="75"/>
        <v>0</v>
      </c>
      <c r="AE359" s="34">
        <f t="shared" si="81"/>
        <v>0</v>
      </c>
      <c r="AF359" s="35"/>
      <c r="AG359" s="35">
        <f t="shared" si="82"/>
        <v>0</v>
      </c>
      <c r="AH359" s="35">
        <f t="shared" si="83"/>
        <v>0</v>
      </c>
      <c r="AI359" s="35">
        <f t="shared" si="84"/>
        <v>0</v>
      </c>
      <c r="AK359" s="1"/>
      <c r="AL359" s="1"/>
      <c r="AM359" s="1"/>
      <c r="AN359" s="1"/>
      <c r="AO359" s="1"/>
      <c r="AP359" s="1"/>
      <c r="AQ359" s="1"/>
      <c r="AR359" s="1"/>
      <c r="AS359" s="1"/>
      <c r="AT359" s="1"/>
      <c r="AU359" s="1"/>
      <c r="AV359" s="1"/>
      <c r="AW359" s="1"/>
      <c r="AX359" s="1"/>
      <c r="AY359" s="1"/>
      <c r="AZ359" s="1"/>
      <c r="BA359" s="1"/>
      <c r="BB359" s="1"/>
      <c r="BC359" s="1"/>
      <c r="BD359" s="1"/>
      <c r="BE359" s="1"/>
      <c r="BF359" s="1"/>
      <c r="BG359" s="1"/>
      <c r="BH359" s="1"/>
      <c r="BI359" s="1"/>
      <c r="BJ359" s="1"/>
      <c r="BK359" s="1"/>
      <c r="BL359" s="1"/>
      <c r="BM359" s="1"/>
      <c r="BN359" s="1"/>
      <c r="BO359" s="1"/>
      <c r="BP359" s="1"/>
      <c r="BQ359" s="1"/>
      <c r="BR359" s="1"/>
      <c r="BS359" s="1"/>
      <c r="BT359" s="1"/>
      <c r="BU359" s="1"/>
      <c r="BV359" s="1"/>
      <c r="BW359" s="1"/>
      <c r="BX359" s="1"/>
      <c r="BY359" s="1"/>
      <c r="BZ359" s="1"/>
      <c r="CA359" s="1"/>
      <c r="CB359" s="1"/>
      <c r="CC359" s="1"/>
      <c r="CD359" s="1"/>
      <c r="CE359" s="1"/>
      <c r="CF359" s="1"/>
      <c r="CG359" s="1"/>
      <c r="CH359" s="1"/>
      <c r="CI359" s="1"/>
      <c r="CJ359" s="1"/>
      <c r="CK359" s="1"/>
      <c r="CL359" s="1"/>
      <c r="CM359" s="1"/>
      <c r="CN359" s="1"/>
      <c r="CO359" s="1"/>
      <c r="CP359" s="1"/>
      <c r="CQ359" s="1"/>
      <c r="CR359" s="1"/>
      <c r="CS359" s="1"/>
      <c r="CT359" s="1"/>
      <c r="CU359" s="1"/>
      <c r="CV359" s="1"/>
      <c r="CW359" s="1"/>
      <c r="CX359" s="1"/>
      <c r="CY359" s="1"/>
      <c r="CZ359" s="1"/>
      <c r="DA359" s="1"/>
      <c r="DB359" s="1"/>
      <c r="DC359" s="1"/>
      <c r="DD359" s="1"/>
      <c r="DE359" s="1"/>
      <c r="DF359" s="1"/>
      <c r="DG359" s="1"/>
      <c r="DH359" s="1"/>
      <c r="DI359" s="1"/>
      <c r="DJ359" s="1"/>
      <c r="DK359" s="1"/>
      <c r="DL359" s="1"/>
      <c r="DM359" s="1"/>
      <c r="DN359" s="1"/>
      <c r="DO359" s="1"/>
      <c r="DP359" s="1"/>
      <c r="DQ359" s="1"/>
      <c r="DR359" s="1"/>
      <c r="DS359" s="1"/>
      <c r="DT359" s="1"/>
      <c r="DU359" s="1"/>
      <c r="DV359" s="1"/>
      <c r="DW359" s="1"/>
      <c r="DX359" s="1"/>
      <c r="DY359" s="1"/>
      <c r="DZ359" s="1"/>
      <c r="EA359" s="1"/>
      <c r="EB359" s="1"/>
      <c r="EC359" s="1"/>
      <c r="ED359" s="1"/>
      <c r="EE359" s="1"/>
      <c r="EF359" s="1"/>
      <c r="EG359" s="1"/>
      <c r="EH359" s="1"/>
      <c r="EI359" s="1"/>
      <c r="EJ359" s="1"/>
      <c r="EK359" s="1"/>
      <c r="EL359" s="1"/>
      <c r="EM359" s="1"/>
      <c r="EN359" s="1"/>
      <c r="EO359" s="1"/>
      <c r="EP359" s="1"/>
      <c r="EQ359" s="1"/>
      <c r="ER359" s="1"/>
      <c r="ES359" s="1"/>
      <c r="ET359" s="1"/>
      <c r="EU359" s="1"/>
      <c r="EV359" s="1"/>
      <c r="EW359" s="1"/>
      <c r="EX359" s="1"/>
      <c r="EY359" s="1"/>
      <c r="EZ359" s="1"/>
      <c r="FA359" s="1"/>
      <c r="FB359" s="1"/>
      <c r="FC359" s="1"/>
      <c r="FD359" s="1"/>
      <c r="FE359" s="1"/>
      <c r="FF359" s="1"/>
      <c r="FG359" s="1"/>
      <c r="FH359" s="1"/>
      <c r="FI359" s="1"/>
      <c r="FJ359" s="1"/>
      <c r="FK359" s="1"/>
      <c r="FL359" s="1"/>
      <c r="FM359" s="1"/>
      <c r="FN359" s="1"/>
      <c r="FO359" s="1"/>
      <c r="FP359" s="1"/>
      <c r="FQ359" s="1"/>
      <c r="FR359" s="1"/>
      <c r="FS359" s="1"/>
      <c r="FT359" s="1"/>
      <c r="FU359" s="1"/>
      <c r="FV359" s="1"/>
      <c r="FW359" s="1"/>
      <c r="FX359" s="1"/>
      <c r="FY359" s="1"/>
      <c r="FZ359" s="1"/>
      <c r="GA359" s="1"/>
      <c r="GB359" s="1"/>
      <c r="GC359" s="1"/>
      <c r="GD359" s="1"/>
      <c r="GE359" s="1"/>
      <c r="GF359" s="1"/>
      <c r="GG359" s="1"/>
      <c r="GH359" s="1"/>
      <c r="GI359" s="1"/>
      <c r="GJ359" s="1"/>
      <c r="GK359" s="1"/>
      <c r="GL359" s="1"/>
      <c r="GM359" s="1"/>
      <c r="GN359" s="1"/>
      <c r="GO359" s="1"/>
      <c r="GP359" s="1"/>
      <c r="GQ359" s="1"/>
      <c r="GR359" s="1"/>
      <c r="GS359" s="1"/>
      <c r="GT359" s="1"/>
      <c r="GU359" s="1"/>
      <c r="GV359" s="1"/>
      <c r="GW359" s="1"/>
      <c r="GX359" s="1"/>
      <c r="GY359" s="1"/>
      <c r="GZ359" s="1"/>
      <c r="HA359" s="1"/>
      <c r="HB359" s="1"/>
      <c r="HC359" s="1"/>
      <c r="HD359" s="1"/>
      <c r="HE359" s="1"/>
      <c r="HF359" s="1"/>
      <c r="HG359" s="1"/>
      <c r="HH359" s="1"/>
      <c r="HI359" s="1"/>
      <c r="HJ359" s="1"/>
      <c r="HK359" s="1"/>
      <c r="HL359" s="1"/>
      <c r="HM359" s="1"/>
      <c r="HN359" s="1"/>
      <c r="HO359" s="1"/>
      <c r="HP359" s="1"/>
      <c r="HQ359" s="1"/>
      <c r="HR359" s="1"/>
      <c r="HS359" s="1"/>
      <c r="HT359" s="1"/>
      <c r="HU359" s="1"/>
      <c r="HV359" s="1"/>
      <c r="HW359" s="1"/>
      <c r="HX359" s="1"/>
      <c r="HY359" s="1"/>
      <c r="HZ359" s="1"/>
      <c r="IA359" s="1"/>
      <c r="IB359" s="1"/>
      <c r="IC359" s="1"/>
      <c r="ID359" s="1"/>
      <c r="IE359" s="1"/>
      <c r="IF359" s="1"/>
      <c r="IG359" s="1"/>
      <c r="IH359" s="1"/>
      <c r="II359" s="1"/>
      <c r="IJ359" s="1"/>
      <c r="IK359" s="1"/>
      <c r="IL359" s="1"/>
      <c r="IM359" s="1"/>
      <c r="IN359" s="1"/>
      <c r="IO359" s="1"/>
      <c r="IP359" s="1"/>
      <c r="IQ359" s="1"/>
      <c r="IR359" s="1"/>
      <c r="IS359" s="1"/>
      <c r="IT359" s="1"/>
      <c r="IU359" s="1"/>
      <c r="IV359" s="1"/>
      <c r="IW359" s="1"/>
      <c r="IX359" s="1"/>
      <c r="IY359" s="1"/>
      <c r="IZ359" s="1"/>
      <c r="JA359" s="1"/>
      <c r="JB359" s="1"/>
      <c r="JC359" s="1"/>
      <c r="JD359" s="1"/>
      <c r="JE359" s="1"/>
      <c r="JF359" s="1"/>
      <c r="JG359" s="1"/>
      <c r="JH359" s="1"/>
      <c r="JI359" s="1"/>
      <c r="JJ359" s="1"/>
      <c r="JK359" s="1"/>
      <c r="JL359" s="1"/>
      <c r="JM359" s="1"/>
      <c r="JN359" s="1"/>
      <c r="JO359" s="1"/>
      <c r="JP359" s="1"/>
      <c r="JQ359" s="1"/>
      <c r="JR359" s="1"/>
      <c r="JS359" s="1"/>
      <c r="JT359" s="1"/>
      <c r="JU359" s="1"/>
      <c r="JV359" s="1"/>
      <c r="JW359" s="1"/>
      <c r="JX359" s="1"/>
      <c r="JY359" s="1"/>
      <c r="JZ359" s="1"/>
      <c r="KA359" s="1"/>
      <c r="KB359" s="1"/>
      <c r="KC359" s="1"/>
      <c r="KD359" s="1"/>
      <c r="KE359" s="1"/>
      <c r="KF359" s="1"/>
      <c r="KG359" s="1"/>
      <c r="KH359" s="1"/>
      <c r="KI359" s="1"/>
      <c r="KJ359" s="1"/>
      <c r="KK359" s="1"/>
      <c r="KL359" s="1"/>
      <c r="KM359" s="1"/>
      <c r="KN359" s="1"/>
      <c r="KO359" s="1"/>
      <c r="KP359" s="1"/>
      <c r="KQ359" s="1"/>
      <c r="KR359" s="1"/>
      <c r="KS359" s="1"/>
      <c r="KT359" s="1"/>
      <c r="KU359" s="1"/>
      <c r="KV359" s="1"/>
      <c r="KW359" s="1"/>
      <c r="KX359" s="1"/>
      <c r="KY359" s="1"/>
      <c r="KZ359" s="1"/>
      <c r="LA359" s="1"/>
      <c r="LB359" s="1"/>
      <c r="LC359" s="1"/>
      <c r="LD359" s="1"/>
      <c r="LE359" s="1"/>
      <c r="LF359" s="1"/>
      <c r="LG359" s="1"/>
      <c r="LH359" s="1"/>
      <c r="LI359" s="1"/>
      <c r="LJ359" s="1"/>
      <c r="LK359" s="1"/>
      <c r="LL359" s="1"/>
      <c r="LM359" s="1"/>
      <c r="LN359" s="1"/>
      <c r="LO359" s="1"/>
      <c r="LP359" s="1"/>
      <c r="LQ359" s="1"/>
      <c r="LR359" s="1"/>
      <c r="LS359" s="1"/>
      <c r="LT359" s="1"/>
      <c r="LU359" s="1"/>
      <c r="LV359" s="1"/>
      <c r="LW359" s="1"/>
      <c r="LX359" s="1"/>
      <c r="LY359" s="1"/>
      <c r="LZ359" s="1"/>
      <c r="MA359" s="1"/>
      <c r="MB359" s="1"/>
      <c r="MC359" s="1"/>
      <c r="MD359" s="1"/>
      <c r="ME359" s="1"/>
      <c r="MF359" s="1"/>
      <c r="MG359" s="1"/>
      <c r="MH359" s="1"/>
      <c r="MI359" s="1"/>
      <c r="MJ359" s="1"/>
      <c r="MK359" s="1"/>
      <c r="ML359" s="1"/>
      <c r="MM359" s="1"/>
      <c r="MN359" s="1"/>
      <c r="MO359" s="1"/>
      <c r="MP359" s="1"/>
      <c r="MQ359" s="1"/>
      <c r="MR359" s="1"/>
      <c r="MS359" s="1"/>
      <c r="MT359" s="1"/>
      <c r="MU359" s="1"/>
      <c r="MV359" s="1"/>
      <c r="MW359" s="1"/>
      <c r="MX359" s="1"/>
      <c r="MY359" s="1"/>
      <c r="MZ359" s="1"/>
      <c r="NA359" s="1"/>
      <c r="NB359" s="1"/>
      <c r="NC359" s="1"/>
      <c r="ND359" s="1"/>
      <c r="NE359" s="1"/>
      <c r="NF359" s="1"/>
      <c r="NG359" s="1"/>
      <c r="NH359" s="1"/>
      <c r="NI359" s="1"/>
      <c r="NJ359" s="1"/>
      <c r="NK359" s="1"/>
      <c r="NL359" s="1"/>
      <c r="NM359" s="1"/>
      <c r="NN359" s="1"/>
      <c r="NO359" s="1"/>
      <c r="NP359" s="1"/>
      <c r="NQ359" s="1"/>
      <c r="NR359" s="1"/>
      <c r="NS359" s="1"/>
      <c r="NT359" s="1"/>
      <c r="NU359" s="1"/>
      <c r="NV359" s="1"/>
      <c r="NW359" s="1"/>
      <c r="NX359" s="1"/>
      <c r="NY359" s="1"/>
      <c r="NZ359" s="1"/>
      <c r="OA359" s="1"/>
      <c r="OB359" s="1"/>
      <c r="OC359" s="1"/>
      <c r="OD359" s="1"/>
      <c r="OE359" s="1"/>
      <c r="OF359" s="1"/>
      <c r="OG359" s="1"/>
      <c r="OH359" s="1"/>
      <c r="OI359" s="1"/>
      <c r="OJ359" s="1"/>
      <c r="OK359" s="1"/>
      <c r="OL359" s="1"/>
      <c r="OM359" s="1"/>
      <c r="ON359" s="1"/>
      <c r="OO359" s="1"/>
      <c r="OP359" s="1"/>
      <c r="OQ359" s="1"/>
      <c r="OR359" s="1"/>
      <c r="OS359" s="1"/>
      <c r="OT359" s="1"/>
      <c r="OU359" s="1"/>
      <c r="OV359" s="1"/>
      <c r="OW359" s="1"/>
      <c r="OX359" s="1"/>
      <c r="OY359" s="1"/>
      <c r="OZ359" s="1"/>
      <c r="PA359" s="1"/>
      <c r="PB359" s="1"/>
      <c r="PC359" s="1"/>
      <c r="PD359" s="1"/>
      <c r="PE359" s="1"/>
      <c r="PF359" s="1"/>
      <c r="PG359" s="1"/>
      <c r="PH359" s="1"/>
      <c r="PI359" s="1"/>
      <c r="PJ359" s="1"/>
      <c r="PK359" s="1"/>
      <c r="PL359" s="1"/>
      <c r="PM359" s="1"/>
      <c r="PN359" s="1"/>
      <c r="PO359" s="1"/>
      <c r="PP359" s="1"/>
      <c r="PQ359" s="1"/>
      <c r="PR359" s="1"/>
      <c r="PS359" s="1"/>
      <c r="PT359" s="1"/>
      <c r="PU359" s="1"/>
      <c r="PV359" s="1"/>
      <c r="PW359" s="1"/>
      <c r="PX359" s="1"/>
      <c r="PY359" s="1"/>
      <c r="PZ359" s="1"/>
      <c r="QA359" s="1"/>
      <c r="QB359" s="1"/>
      <c r="QC359" s="1"/>
      <c r="QD359" s="1"/>
      <c r="QE359" s="1"/>
      <c r="QF359" s="1"/>
      <c r="QG359" s="1"/>
      <c r="QH359" s="1"/>
      <c r="QI359" s="1"/>
      <c r="QJ359" s="1"/>
      <c r="QK359" s="1"/>
      <c r="QL359" s="1"/>
      <c r="QM359" s="1"/>
      <c r="QN359" s="1"/>
      <c r="QO359" s="1"/>
      <c r="QP359" s="1"/>
      <c r="QQ359" s="1"/>
      <c r="QR359" s="1"/>
      <c r="QS359" s="1"/>
      <c r="QT359" s="1"/>
      <c r="QU359" s="1"/>
      <c r="QV359" s="1"/>
      <c r="QW359" s="1"/>
      <c r="QX359" s="1"/>
      <c r="QY359" s="1"/>
      <c r="QZ359" s="1"/>
      <c r="RA359" s="1"/>
      <c r="RB359" s="1"/>
      <c r="RC359" s="1"/>
      <c r="RD359" s="1"/>
      <c r="RE359" s="1"/>
      <c r="RF359" s="1"/>
      <c r="RG359" s="1"/>
      <c r="RH359" s="1"/>
      <c r="RI359" s="1"/>
      <c r="RJ359" s="1"/>
      <c r="RK359" s="1"/>
      <c r="RL359" s="1"/>
      <c r="RM359" s="1"/>
      <c r="RN359" s="1"/>
      <c r="RO359" s="1"/>
      <c r="RP359" s="1"/>
      <c r="RQ359" s="1"/>
      <c r="RR359" s="1"/>
      <c r="RS359" s="1"/>
      <c r="RT359" s="1"/>
      <c r="RU359" s="1"/>
      <c r="RV359" s="1"/>
      <c r="RW359" s="1"/>
      <c r="RX359" s="1"/>
      <c r="RY359" s="1"/>
      <c r="RZ359" s="1"/>
      <c r="SA359" s="1"/>
      <c r="SB359" s="1"/>
      <c r="SC359" s="1"/>
      <c r="SD359" s="1"/>
      <c r="SE359" s="1"/>
      <c r="SF359" s="1"/>
      <c r="SG359" s="1"/>
      <c r="SH359" s="1"/>
      <c r="SI359" s="1"/>
      <c r="SJ359" s="1"/>
      <c r="SK359" s="1"/>
      <c r="SL359" s="1"/>
      <c r="SM359" s="1"/>
      <c r="SN359" s="1"/>
      <c r="SO359" s="1"/>
      <c r="SP359" s="1"/>
      <c r="SQ359" s="1"/>
      <c r="SR359" s="1"/>
      <c r="SS359" s="1"/>
      <c r="ST359" s="1"/>
      <c r="SU359" s="1"/>
      <c r="SV359" s="1"/>
      <c r="SW359" s="1"/>
      <c r="SX359" s="1"/>
      <c r="SY359" s="1"/>
      <c r="SZ359" s="1"/>
      <c r="TA359" s="1"/>
      <c r="TB359" s="1"/>
      <c r="TC359" s="1"/>
      <c r="TD359" s="1"/>
      <c r="TE359" s="1"/>
      <c r="TF359" s="1"/>
      <c r="TG359" s="1"/>
      <c r="TH359" s="1"/>
      <c r="TI359" s="1"/>
      <c r="TJ359" s="1"/>
      <c r="TK359" s="1"/>
      <c r="TL359" s="1"/>
      <c r="TM359" s="1"/>
      <c r="TN359" s="1"/>
      <c r="TO359" s="1"/>
      <c r="TP359" s="1"/>
      <c r="TQ359" s="1"/>
      <c r="TR359" s="1"/>
      <c r="TS359" s="1"/>
      <c r="TT359" s="1"/>
      <c r="TU359" s="1"/>
      <c r="TV359" s="1"/>
      <c r="TW359" s="1"/>
      <c r="TX359" s="1"/>
      <c r="TY359" s="1"/>
      <c r="TZ359" s="1"/>
      <c r="UA359" s="1"/>
      <c r="UB359" s="1"/>
      <c r="UC359" s="1"/>
      <c r="UD359" s="1"/>
      <c r="UE359" s="1"/>
      <c r="UF359" s="1"/>
      <c r="UG359" s="1"/>
      <c r="UH359" s="1"/>
      <c r="UI359" s="1"/>
      <c r="UJ359" s="1"/>
      <c r="UK359" s="1"/>
      <c r="UL359" s="1"/>
      <c r="UM359" s="1"/>
      <c r="UN359" s="1"/>
      <c r="UO359" s="1"/>
      <c r="UP359" s="1"/>
      <c r="UQ359" s="1"/>
      <c r="UR359" s="1"/>
      <c r="US359" s="1"/>
      <c r="UT359" s="1"/>
      <c r="UU359" s="1"/>
      <c r="UV359" s="1"/>
      <c r="UW359" s="1"/>
      <c r="UX359" s="1"/>
      <c r="UY359" s="1"/>
      <c r="UZ359" s="1"/>
      <c r="VA359" s="1"/>
      <c r="VB359" s="1"/>
      <c r="VC359" s="1"/>
      <c r="VD359" s="1"/>
      <c r="VE359" s="1"/>
      <c r="VF359" s="1"/>
      <c r="VG359" s="1"/>
      <c r="VH359" s="1"/>
      <c r="VI359" s="1"/>
      <c r="VJ359" s="1"/>
      <c r="VK359" s="1"/>
      <c r="VL359" s="1"/>
      <c r="VM359" s="1"/>
      <c r="VN359" s="1"/>
      <c r="VO359" s="1"/>
      <c r="VP359" s="1"/>
      <c r="VQ359" s="1"/>
      <c r="VR359" s="1"/>
      <c r="VS359" s="1"/>
      <c r="VT359" s="1"/>
      <c r="VU359" s="1"/>
      <c r="VV359" s="1"/>
      <c r="VW359" s="1"/>
      <c r="VX359" s="1"/>
      <c r="VY359" s="1"/>
      <c r="VZ359" s="1"/>
      <c r="WA359" s="1"/>
      <c r="WB359" s="1"/>
      <c r="WC359" s="1"/>
      <c r="WD359" s="1"/>
      <c r="WE359" s="1"/>
      <c r="WF359" s="1"/>
      <c r="WG359" s="1"/>
      <c r="WH359" s="1"/>
      <c r="WI359" s="1"/>
      <c r="WJ359" s="1"/>
      <c r="WK359" s="1"/>
      <c r="WL359" s="1"/>
      <c r="WM359" s="1"/>
      <c r="WN359" s="1"/>
      <c r="WO359" s="1"/>
      <c r="WP359" s="1"/>
      <c r="WQ359" s="1"/>
      <c r="WR359" s="1"/>
      <c r="WS359" s="1"/>
      <c r="WT359" s="1"/>
      <c r="WU359" s="1"/>
      <c r="WV359" s="1"/>
      <c r="WW359" s="1"/>
      <c r="WX359" s="1"/>
      <c r="WY359" s="1"/>
      <c r="WZ359" s="1"/>
      <c r="XA359" s="1"/>
      <c r="XB359" s="1"/>
      <c r="XC359" s="1"/>
      <c r="XD359" s="1"/>
      <c r="XE359" s="1"/>
      <c r="XF359" s="1"/>
      <c r="XG359" s="1"/>
      <c r="XH359" s="1"/>
      <c r="XI359" s="1"/>
      <c r="XJ359" s="1"/>
      <c r="XK359" s="1"/>
      <c r="XL359" s="1"/>
      <c r="XM359" s="1"/>
      <c r="XN359" s="1"/>
      <c r="XO359" s="1"/>
      <c r="XP359" s="1"/>
      <c r="XQ359" s="1"/>
      <c r="XR359" s="1"/>
      <c r="XS359" s="1"/>
      <c r="XT359" s="1"/>
      <c r="XU359" s="1"/>
      <c r="XV359" s="1"/>
      <c r="XW359" s="1"/>
      <c r="XX359" s="1"/>
      <c r="XY359" s="1"/>
      <c r="XZ359" s="1"/>
      <c r="YA359" s="1"/>
      <c r="YB359" s="1"/>
      <c r="YC359" s="1"/>
      <c r="YD359" s="1"/>
      <c r="YE359" s="1"/>
      <c r="YF359" s="1"/>
      <c r="YG359" s="1"/>
      <c r="YH359" s="1"/>
      <c r="YI359" s="1"/>
      <c r="YJ359" s="1"/>
      <c r="YK359" s="1"/>
      <c r="YL359" s="1"/>
      <c r="YM359" s="1"/>
      <c r="YN359" s="1"/>
      <c r="YO359" s="1"/>
      <c r="YP359" s="1"/>
      <c r="YQ359" s="1"/>
      <c r="YR359" s="1"/>
      <c r="YS359" s="1"/>
      <c r="YT359" s="1"/>
      <c r="YU359" s="1"/>
      <c r="YV359" s="1"/>
      <c r="YW359" s="1"/>
      <c r="YX359" s="1"/>
      <c r="YY359" s="1"/>
      <c r="YZ359" s="1"/>
      <c r="ZA359" s="1"/>
      <c r="ZB359" s="1"/>
      <c r="ZC359" s="1"/>
      <c r="ZD359" s="1"/>
      <c r="ZE359" s="1"/>
      <c r="ZF359" s="1"/>
      <c r="ZG359" s="1"/>
      <c r="ZH359" s="1"/>
      <c r="ZI359" s="1"/>
      <c r="ZJ359" s="1"/>
      <c r="ZK359" s="1"/>
      <c r="ZL359" s="1"/>
      <c r="ZM359" s="1"/>
      <c r="ZN359" s="1"/>
      <c r="ZO359" s="1"/>
      <c r="ZP359" s="1"/>
      <c r="ZQ359" s="1"/>
      <c r="ZR359" s="1"/>
      <c r="ZS359" s="1"/>
      <c r="ZT359" s="1"/>
      <c r="ZU359" s="1"/>
      <c r="ZV359" s="1"/>
      <c r="ZW359" s="1"/>
      <c r="ZX359" s="1"/>
      <c r="ZY359" s="1"/>
      <c r="ZZ359" s="1"/>
      <c r="AAA359" s="1"/>
      <c r="AAB359" s="1"/>
      <c r="AAC359" s="1"/>
      <c r="AAD359" s="1"/>
      <c r="AAE359" s="1"/>
      <c r="AAF359" s="1"/>
      <c r="AAG359" s="1"/>
      <c r="AAH359" s="1"/>
      <c r="AAI359" s="1"/>
      <c r="AAJ359" s="1"/>
      <c r="AAK359" s="1"/>
      <c r="AAL359" s="1"/>
      <c r="AAM359" s="1"/>
      <c r="AAN359" s="1"/>
      <c r="AAO359" s="1"/>
      <c r="AAP359" s="1"/>
      <c r="AAQ359" s="1"/>
      <c r="AAR359" s="1"/>
      <c r="AAS359" s="1"/>
      <c r="AAT359" s="1"/>
      <c r="AAU359" s="1"/>
      <c r="AAV359" s="1"/>
      <c r="AAW359" s="1"/>
      <c r="AAX359" s="1"/>
      <c r="AAY359" s="1"/>
      <c r="AAZ359" s="1"/>
      <c r="ABA359" s="1"/>
      <c r="ABB359" s="1"/>
      <c r="ABC359" s="1"/>
      <c r="ABD359" s="1"/>
      <c r="ABE359" s="1"/>
      <c r="ABF359" s="1"/>
      <c r="ABG359" s="1"/>
      <c r="ABH359" s="1"/>
      <c r="ABI359" s="1"/>
      <c r="ABJ359" s="1"/>
      <c r="ABK359" s="1"/>
      <c r="ABL359" s="1"/>
      <c r="ABM359" s="1"/>
      <c r="ABN359" s="1"/>
      <c r="ABO359" s="1"/>
      <c r="ABP359" s="1"/>
      <c r="ABQ359" s="1"/>
      <c r="ABR359" s="1"/>
      <c r="ABS359" s="1"/>
      <c r="ABT359" s="1"/>
      <c r="ABU359" s="1"/>
      <c r="ABV359" s="1"/>
      <c r="ABW359" s="1"/>
      <c r="ABX359" s="1"/>
      <c r="ABY359" s="1"/>
      <c r="ABZ359" s="1"/>
      <c r="ACA359" s="1"/>
      <c r="ACB359" s="1"/>
      <c r="ACC359" s="1"/>
      <c r="ACD359" s="1"/>
      <c r="ACE359" s="1"/>
      <c r="ACF359" s="1"/>
      <c r="ACG359" s="1"/>
      <c r="ACH359" s="1"/>
      <c r="ACI359" s="1"/>
      <c r="ACJ359" s="1"/>
      <c r="ACK359" s="1"/>
      <c r="ACL359" s="1"/>
      <c r="ACM359" s="1"/>
      <c r="ACN359" s="1"/>
      <c r="ACO359" s="1"/>
      <c r="ACP359" s="1"/>
      <c r="ACQ359" s="1"/>
      <c r="ACR359" s="1"/>
      <c r="ACS359" s="1"/>
      <c r="ACT359" s="1"/>
      <c r="ACU359" s="1"/>
      <c r="ACV359" s="1"/>
      <c r="ACW359" s="1"/>
      <c r="ACX359" s="1"/>
      <c r="ACY359" s="1"/>
      <c r="ACZ359" s="1"/>
      <c r="ADA359" s="1"/>
    </row>
    <row r="360" spans="1:781" s="76" customFormat="1" ht="48" x14ac:dyDescent="0.3">
      <c r="A360" s="40">
        <v>3</v>
      </c>
      <c r="B360" s="21" t="s">
        <v>1002</v>
      </c>
      <c r="C360" s="22" t="s">
        <v>40</v>
      </c>
      <c r="D360" s="23" t="s">
        <v>204</v>
      </c>
      <c r="E360" s="23" t="s">
        <v>222</v>
      </c>
      <c r="F360" s="23">
        <v>15</v>
      </c>
      <c r="G360" s="74">
        <v>30000</v>
      </c>
      <c r="H360" s="23">
        <v>1</v>
      </c>
      <c r="I360" s="23" t="s">
        <v>71</v>
      </c>
      <c r="J360" s="23" t="s">
        <v>386</v>
      </c>
      <c r="K360" s="25">
        <v>1965</v>
      </c>
      <c r="L360" s="26">
        <v>23829</v>
      </c>
      <c r="M360" s="27">
        <v>20000</v>
      </c>
      <c r="N360" s="28"/>
      <c r="O360" s="28"/>
      <c r="P360" s="29" t="s">
        <v>1003</v>
      </c>
      <c r="Q360" s="122" t="s">
        <v>1004</v>
      </c>
      <c r="R360" s="31"/>
      <c r="S360" s="32" t="str">
        <f t="shared" si="80"/>
        <v>Cu</v>
      </c>
      <c r="T360" s="33"/>
      <c r="U360" s="33"/>
      <c r="V360" s="33"/>
      <c r="W360" s="33"/>
      <c r="X360" s="33"/>
      <c r="Y360" s="33"/>
      <c r="Z360" s="33"/>
      <c r="AA360" s="1"/>
      <c r="AB360" s="34">
        <f t="shared" si="73"/>
        <v>1.0544891448251209E-2</v>
      </c>
      <c r="AC360" s="34">
        <f t="shared" si="74"/>
        <v>0</v>
      </c>
      <c r="AD360" s="34">
        <f t="shared" si="75"/>
        <v>0</v>
      </c>
      <c r="AE360" s="34">
        <f t="shared" si="81"/>
        <v>1.0544891448251209E-2</v>
      </c>
      <c r="AF360" s="35"/>
      <c r="AG360" s="35">
        <f t="shared" si="82"/>
        <v>0</v>
      </c>
      <c r="AH360" s="35">
        <f t="shared" si="83"/>
        <v>0</v>
      </c>
      <c r="AI360" s="35">
        <f t="shared" si="84"/>
        <v>1.0544891448251209E-2</v>
      </c>
      <c r="AK360" s="1"/>
      <c r="AL360" s="1"/>
      <c r="AM360" s="1"/>
      <c r="AN360" s="1"/>
      <c r="AO360" s="1"/>
      <c r="AP360" s="1"/>
      <c r="AQ360" s="1"/>
      <c r="AR360" s="1"/>
      <c r="AS360" s="1"/>
      <c r="AT360" s="1"/>
      <c r="AU360" s="1"/>
      <c r="AV360" s="1"/>
      <c r="AW360" s="1"/>
      <c r="AX360" s="1"/>
      <c r="AY360" s="1"/>
      <c r="AZ360" s="1"/>
      <c r="BA360" s="1"/>
      <c r="BB360" s="1"/>
      <c r="BC360" s="1"/>
      <c r="BD360" s="1"/>
      <c r="BE360" s="1"/>
      <c r="BF360" s="1"/>
      <c r="BG360" s="1"/>
      <c r="BH360" s="1"/>
      <c r="BI360" s="1"/>
      <c r="BJ360" s="1"/>
      <c r="BK360" s="1"/>
      <c r="BL360" s="1"/>
      <c r="BM360" s="1"/>
      <c r="BN360" s="1"/>
      <c r="BO360" s="1"/>
      <c r="BP360" s="1"/>
      <c r="BQ360" s="1"/>
      <c r="BR360" s="1"/>
      <c r="BS360" s="1"/>
      <c r="BT360" s="1"/>
      <c r="BU360" s="1"/>
      <c r="BV360" s="1"/>
      <c r="BW360" s="1"/>
      <c r="BX360" s="1"/>
      <c r="BY360" s="1"/>
      <c r="BZ360" s="1"/>
      <c r="CA360" s="1"/>
      <c r="CB360" s="1"/>
      <c r="CC360" s="1"/>
      <c r="CD360" s="1"/>
      <c r="CE360" s="1"/>
      <c r="CF360" s="1"/>
      <c r="CG360" s="1"/>
      <c r="CH360" s="1"/>
      <c r="CI360" s="1"/>
      <c r="CJ360" s="1"/>
      <c r="CK360" s="1"/>
      <c r="CL360" s="1"/>
      <c r="CM360" s="1"/>
      <c r="CN360" s="1"/>
      <c r="CO360" s="1"/>
      <c r="CP360" s="1"/>
      <c r="CQ360" s="1"/>
      <c r="CR360" s="1"/>
      <c r="CS360" s="1"/>
      <c r="CT360" s="1"/>
      <c r="CU360" s="1"/>
      <c r="CV360" s="1"/>
      <c r="CW360" s="1"/>
      <c r="CX360" s="1"/>
      <c r="CY360" s="1"/>
      <c r="CZ360" s="1"/>
      <c r="DA360" s="1"/>
      <c r="DB360" s="1"/>
      <c r="DC360" s="1"/>
      <c r="DD360" s="1"/>
      <c r="DE360" s="1"/>
      <c r="DF360" s="1"/>
      <c r="DG360" s="1"/>
      <c r="DH360" s="1"/>
      <c r="DI360" s="1"/>
      <c r="DJ360" s="1"/>
      <c r="DK360" s="1"/>
      <c r="DL360" s="1"/>
      <c r="DM360" s="1"/>
      <c r="DN360" s="1"/>
      <c r="DO360" s="1"/>
      <c r="DP360" s="1"/>
      <c r="DQ360" s="1"/>
      <c r="DR360" s="1"/>
      <c r="DS360" s="1"/>
      <c r="DT360" s="1"/>
      <c r="DU360" s="1"/>
      <c r="DV360" s="1"/>
      <c r="DW360" s="1"/>
      <c r="DX360" s="1"/>
      <c r="DY360" s="1"/>
      <c r="DZ360" s="1"/>
      <c r="EA360" s="1"/>
      <c r="EB360" s="1"/>
      <c r="EC360" s="1"/>
      <c r="ED360" s="1"/>
      <c r="EE360" s="1"/>
      <c r="EF360" s="1"/>
      <c r="EG360" s="1"/>
      <c r="EH360" s="1"/>
      <c r="EI360" s="1"/>
      <c r="EJ360" s="1"/>
      <c r="EK360" s="1"/>
      <c r="EL360" s="1"/>
      <c r="EM360" s="1"/>
      <c r="EN360" s="1"/>
      <c r="EO360" s="1"/>
      <c r="EP360" s="1"/>
      <c r="EQ360" s="1"/>
      <c r="ER360" s="1"/>
      <c r="ES360" s="1"/>
      <c r="ET360" s="1"/>
      <c r="EU360" s="1"/>
      <c r="EV360" s="1"/>
      <c r="EW360" s="1"/>
      <c r="EX360" s="1"/>
      <c r="EY360" s="1"/>
      <c r="EZ360" s="1"/>
      <c r="FA360" s="1"/>
      <c r="FB360" s="1"/>
      <c r="FC360" s="1"/>
      <c r="FD360" s="1"/>
      <c r="FE360" s="1"/>
      <c r="FF360" s="1"/>
      <c r="FG360" s="1"/>
      <c r="FH360" s="1"/>
      <c r="FI360" s="1"/>
      <c r="FJ360" s="1"/>
      <c r="FK360" s="1"/>
      <c r="FL360" s="1"/>
      <c r="FM360" s="1"/>
      <c r="FN360" s="1"/>
      <c r="FO360" s="1"/>
      <c r="FP360" s="1"/>
      <c r="FQ360" s="1"/>
      <c r="FR360" s="1"/>
      <c r="FS360" s="1"/>
      <c r="FT360" s="1"/>
      <c r="FU360" s="1"/>
      <c r="FV360" s="1"/>
      <c r="FW360" s="1"/>
      <c r="FX360" s="1"/>
      <c r="FY360" s="1"/>
      <c r="FZ360" s="1"/>
      <c r="GA360" s="1"/>
      <c r="GB360" s="1"/>
      <c r="GC360" s="1"/>
      <c r="GD360" s="1"/>
      <c r="GE360" s="1"/>
      <c r="GF360" s="1"/>
      <c r="GG360" s="1"/>
      <c r="GH360" s="1"/>
      <c r="GI360" s="1"/>
      <c r="GJ360" s="1"/>
      <c r="GK360" s="1"/>
      <c r="GL360" s="1"/>
      <c r="GM360" s="1"/>
      <c r="GN360" s="1"/>
      <c r="GO360" s="1"/>
      <c r="GP360" s="1"/>
      <c r="GQ360" s="1"/>
      <c r="GR360" s="1"/>
      <c r="GS360" s="1"/>
      <c r="GT360" s="1"/>
      <c r="GU360" s="1"/>
      <c r="GV360" s="1"/>
      <c r="GW360" s="1"/>
      <c r="GX360" s="1"/>
      <c r="GY360" s="1"/>
      <c r="GZ360" s="1"/>
      <c r="HA360" s="1"/>
      <c r="HB360" s="1"/>
      <c r="HC360" s="1"/>
      <c r="HD360" s="1"/>
      <c r="HE360" s="1"/>
      <c r="HF360" s="1"/>
      <c r="HG360" s="1"/>
      <c r="HH360" s="1"/>
      <c r="HI360" s="1"/>
      <c r="HJ360" s="1"/>
      <c r="HK360" s="1"/>
      <c r="HL360" s="1"/>
      <c r="HM360" s="1"/>
      <c r="HN360" s="1"/>
      <c r="HO360" s="1"/>
      <c r="HP360" s="1"/>
      <c r="HQ360" s="1"/>
      <c r="HR360" s="1"/>
      <c r="HS360" s="1"/>
      <c r="HT360" s="1"/>
      <c r="HU360" s="1"/>
      <c r="HV360" s="1"/>
      <c r="HW360" s="1"/>
      <c r="HX360" s="1"/>
      <c r="HY360" s="1"/>
      <c r="HZ360" s="1"/>
      <c r="IA360" s="1"/>
      <c r="IB360" s="1"/>
      <c r="IC360" s="1"/>
      <c r="ID360" s="1"/>
      <c r="IE360" s="1"/>
      <c r="IF360" s="1"/>
      <c r="IG360" s="1"/>
      <c r="IH360" s="1"/>
      <c r="II360" s="1"/>
      <c r="IJ360" s="1"/>
      <c r="IK360" s="1"/>
      <c r="IL360" s="1"/>
      <c r="IM360" s="1"/>
      <c r="IN360" s="1"/>
      <c r="IO360" s="1"/>
      <c r="IP360" s="1"/>
      <c r="IQ360" s="1"/>
      <c r="IR360" s="1"/>
      <c r="IS360" s="1"/>
      <c r="IT360" s="1"/>
      <c r="IU360" s="1"/>
      <c r="IV360" s="1"/>
      <c r="IW360" s="1"/>
      <c r="IX360" s="1"/>
      <c r="IY360" s="1"/>
      <c r="IZ360" s="1"/>
      <c r="JA360" s="1"/>
      <c r="JB360" s="1"/>
      <c r="JC360" s="1"/>
      <c r="JD360" s="1"/>
      <c r="JE360" s="1"/>
      <c r="JF360" s="1"/>
      <c r="JG360" s="1"/>
      <c r="JH360" s="1"/>
      <c r="JI360" s="1"/>
      <c r="JJ360" s="1"/>
      <c r="JK360" s="1"/>
      <c r="JL360" s="1"/>
      <c r="JM360" s="1"/>
      <c r="JN360" s="1"/>
      <c r="JO360" s="1"/>
      <c r="JP360" s="1"/>
      <c r="JQ360" s="1"/>
      <c r="JR360" s="1"/>
      <c r="JS360" s="1"/>
      <c r="JT360" s="1"/>
      <c r="JU360" s="1"/>
      <c r="JV360" s="1"/>
      <c r="JW360" s="1"/>
      <c r="JX360" s="1"/>
      <c r="JY360" s="1"/>
      <c r="JZ360" s="1"/>
      <c r="KA360" s="1"/>
      <c r="KB360" s="1"/>
      <c r="KC360" s="1"/>
      <c r="KD360" s="1"/>
      <c r="KE360" s="1"/>
      <c r="KF360" s="1"/>
      <c r="KG360" s="1"/>
      <c r="KH360" s="1"/>
      <c r="KI360" s="1"/>
      <c r="KJ360" s="1"/>
      <c r="KK360" s="1"/>
      <c r="KL360" s="1"/>
      <c r="KM360" s="1"/>
      <c r="KN360" s="1"/>
      <c r="KO360" s="1"/>
      <c r="KP360" s="1"/>
      <c r="KQ360" s="1"/>
      <c r="KR360" s="1"/>
      <c r="KS360" s="1"/>
      <c r="KT360" s="1"/>
      <c r="KU360" s="1"/>
      <c r="KV360" s="1"/>
      <c r="KW360" s="1"/>
      <c r="KX360" s="1"/>
      <c r="KY360" s="1"/>
      <c r="KZ360" s="1"/>
      <c r="LA360" s="1"/>
      <c r="LB360" s="1"/>
      <c r="LC360" s="1"/>
      <c r="LD360" s="1"/>
      <c r="LE360" s="1"/>
      <c r="LF360" s="1"/>
      <c r="LG360" s="1"/>
      <c r="LH360" s="1"/>
      <c r="LI360" s="1"/>
      <c r="LJ360" s="1"/>
      <c r="LK360" s="1"/>
      <c r="LL360" s="1"/>
      <c r="LM360" s="1"/>
      <c r="LN360" s="1"/>
      <c r="LO360" s="1"/>
      <c r="LP360" s="1"/>
      <c r="LQ360" s="1"/>
      <c r="LR360" s="1"/>
      <c r="LS360" s="1"/>
      <c r="LT360" s="1"/>
      <c r="LU360" s="1"/>
      <c r="LV360" s="1"/>
      <c r="LW360" s="1"/>
      <c r="LX360" s="1"/>
      <c r="LY360" s="1"/>
      <c r="LZ360" s="1"/>
      <c r="MA360" s="1"/>
      <c r="MB360" s="1"/>
      <c r="MC360" s="1"/>
      <c r="MD360" s="1"/>
      <c r="ME360" s="1"/>
      <c r="MF360" s="1"/>
      <c r="MG360" s="1"/>
      <c r="MH360" s="1"/>
      <c r="MI360" s="1"/>
      <c r="MJ360" s="1"/>
      <c r="MK360" s="1"/>
      <c r="ML360" s="1"/>
      <c r="MM360" s="1"/>
      <c r="MN360" s="1"/>
      <c r="MO360" s="1"/>
      <c r="MP360" s="1"/>
      <c r="MQ360" s="1"/>
      <c r="MR360" s="1"/>
      <c r="MS360" s="1"/>
      <c r="MT360" s="1"/>
      <c r="MU360" s="1"/>
      <c r="MV360" s="1"/>
      <c r="MW360" s="1"/>
      <c r="MX360" s="1"/>
      <c r="MY360" s="1"/>
      <c r="MZ360" s="1"/>
      <c r="NA360" s="1"/>
      <c r="NB360" s="1"/>
      <c r="NC360" s="1"/>
      <c r="ND360" s="1"/>
      <c r="NE360" s="1"/>
      <c r="NF360" s="1"/>
      <c r="NG360" s="1"/>
      <c r="NH360" s="1"/>
      <c r="NI360" s="1"/>
      <c r="NJ360" s="1"/>
      <c r="NK360" s="1"/>
      <c r="NL360" s="1"/>
      <c r="NM360" s="1"/>
      <c r="NN360" s="1"/>
      <c r="NO360" s="1"/>
      <c r="NP360" s="1"/>
      <c r="NQ360" s="1"/>
      <c r="NR360" s="1"/>
      <c r="NS360" s="1"/>
      <c r="NT360" s="1"/>
      <c r="NU360" s="1"/>
      <c r="NV360" s="1"/>
      <c r="NW360" s="1"/>
      <c r="NX360" s="1"/>
      <c r="NY360" s="1"/>
      <c r="NZ360" s="1"/>
      <c r="OA360" s="1"/>
      <c r="OB360" s="1"/>
      <c r="OC360" s="1"/>
      <c r="OD360" s="1"/>
      <c r="OE360" s="1"/>
      <c r="OF360" s="1"/>
      <c r="OG360" s="1"/>
      <c r="OH360" s="1"/>
      <c r="OI360" s="1"/>
      <c r="OJ360" s="1"/>
      <c r="OK360" s="1"/>
      <c r="OL360" s="1"/>
      <c r="OM360" s="1"/>
      <c r="ON360" s="1"/>
      <c r="OO360" s="1"/>
      <c r="OP360" s="1"/>
      <c r="OQ360" s="1"/>
      <c r="OR360" s="1"/>
      <c r="OS360" s="1"/>
      <c r="OT360" s="1"/>
      <c r="OU360" s="1"/>
      <c r="OV360" s="1"/>
      <c r="OW360" s="1"/>
      <c r="OX360" s="1"/>
      <c r="OY360" s="1"/>
      <c r="OZ360" s="1"/>
      <c r="PA360" s="1"/>
      <c r="PB360" s="1"/>
      <c r="PC360" s="1"/>
      <c r="PD360" s="1"/>
      <c r="PE360" s="1"/>
      <c r="PF360" s="1"/>
      <c r="PG360" s="1"/>
      <c r="PH360" s="1"/>
      <c r="PI360" s="1"/>
      <c r="PJ360" s="1"/>
      <c r="PK360" s="1"/>
      <c r="PL360" s="1"/>
      <c r="PM360" s="1"/>
      <c r="PN360" s="1"/>
      <c r="PO360" s="1"/>
      <c r="PP360" s="1"/>
      <c r="PQ360" s="1"/>
      <c r="PR360" s="1"/>
      <c r="PS360" s="1"/>
      <c r="PT360" s="1"/>
      <c r="PU360" s="1"/>
      <c r="PV360" s="1"/>
      <c r="PW360" s="1"/>
      <c r="PX360" s="1"/>
      <c r="PY360" s="1"/>
      <c r="PZ360" s="1"/>
      <c r="QA360" s="1"/>
      <c r="QB360" s="1"/>
      <c r="QC360" s="1"/>
      <c r="QD360" s="1"/>
      <c r="QE360" s="1"/>
      <c r="QF360" s="1"/>
      <c r="QG360" s="1"/>
      <c r="QH360" s="1"/>
      <c r="QI360" s="1"/>
      <c r="QJ360" s="1"/>
      <c r="QK360" s="1"/>
      <c r="QL360" s="1"/>
      <c r="QM360" s="1"/>
      <c r="QN360" s="1"/>
      <c r="QO360" s="1"/>
      <c r="QP360" s="1"/>
      <c r="QQ360" s="1"/>
      <c r="QR360" s="1"/>
      <c r="QS360" s="1"/>
      <c r="QT360" s="1"/>
      <c r="QU360" s="1"/>
      <c r="QV360" s="1"/>
      <c r="QW360" s="1"/>
      <c r="QX360" s="1"/>
      <c r="QY360" s="1"/>
      <c r="QZ360" s="1"/>
      <c r="RA360" s="1"/>
      <c r="RB360" s="1"/>
      <c r="RC360" s="1"/>
      <c r="RD360" s="1"/>
      <c r="RE360" s="1"/>
      <c r="RF360" s="1"/>
      <c r="RG360" s="1"/>
      <c r="RH360" s="1"/>
      <c r="RI360" s="1"/>
      <c r="RJ360" s="1"/>
      <c r="RK360" s="1"/>
      <c r="RL360" s="1"/>
      <c r="RM360" s="1"/>
      <c r="RN360" s="1"/>
      <c r="RO360" s="1"/>
      <c r="RP360" s="1"/>
      <c r="RQ360" s="1"/>
      <c r="RR360" s="1"/>
      <c r="RS360" s="1"/>
      <c r="RT360" s="1"/>
      <c r="RU360" s="1"/>
      <c r="RV360" s="1"/>
      <c r="RW360" s="1"/>
      <c r="RX360" s="1"/>
      <c r="RY360" s="1"/>
      <c r="RZ360" s="1"/>
      <c r="SA360" s="1"/>
      <c r="SB360" s="1"/>
      <c r="SC360" s="1"/>
      <c r="SD360" s="1"/>
      <c r="SE360" s="1"/>
      <c r="SF360" s="1"/>
      <c r="SG360" s="1"/>
      <c r="SH360" s="1"/>
      <c r="SI360" s="1"/>
      <c r="SJ360" s="1"/>
      <c r="SK360" s="1"/>
      <c r="SL360" s="1"/>
      <c r="SM360" s="1"/>
      <c r="SN360" s="1"/>
      <c r="SO360" s="1"/>
      <c r="SP360" s="1"/>
      <c r="SQ360" s="1"/>
      <c r="SR360" s="1"/>
      <c r="SS360" s="1"/>
      <c r="ST360" s="1"/>
      <c r="SU360" s="1"/>
      <c r="SV360" s="1"/>
      <c r="SW360" s="1"/>
      <c r="SX360" s="1"/>
      <c r="SY360" s="1"/>
      <c r="SZ360" s="1"/>
      <c r="TA360" s="1"/>
      <c r="TB360" s="1"/>
      <c r="TC360" s="1"/>
      <c r="TD360" s="1"/>
      <c r="TE360" s="1"/>
      <c r="TF360" s="1"/>
      <c r="TG360" s="1"/>
      <c r="TH360" s="1"/>
      <c r="TI360" s="1"/>
      <c r="TJ360" s="1"/>
      <c r="TK360" s="1"/>
      <c r="TL360" s="1"/>
      <c r="TM360" s="1"/>
      <c r="TN360" s="1"/>
      <c r="TO360" s="1"/>
      <c r="TP360" s="1"/>
      <c r="TQ360" s="1"/>
      <c r="TR360" s="1"/>
      <c r="TS360" s="1"/>
      <c r="TT360" s="1"/>
      <c r="TU360" s="1"/>
      <c r="TV360" s="1"/>
      <c r="TW360" s="1"/>
      <c r="TX360" s="1"/>
      <c r="TY360" s="1"/>
      <c r="TZ360" s="1"/>
      <c r="UA360" s="1"/>
      <c r="UB360" s="1"/>
      <c r="UC360" s="1"/>
      <c r="UD360" s="1"/>
      <c r="UE360" s="1"/>
      <c r="UF360" s="1"/>
      <c r="UG360" s="1"/>
      <c r="UH360" s="1"/>
      <c r="UI360" s="1"/>
      <c r="UJ360" s="1"/>
      <c r="UK360" s="1"/>
      <c r="UL360" s="1"/>
      <c r="UM360" s="1"/>
      <c r="UN360" s="1"/>
      <c r="UO360" s="1"/>
      <c r="UP360" s="1"/>
      <c r="UQ360" s="1"/>
      <c r="UR360" s="1"/>
      <c r="US360" s="1"/>
      <c r="UT360" s="1"/>
      <c r="UU360" s="1"/>
      <c r="UV360" s="1"/>
      <c r="UW360" s="1"/>
      <c r="UX360" s="1"/>
      <c r="UY360" s="1"/>
      <c r="UZ360" s="1"/>
      <c r="VA360" s="1"/>
      <c r="VB360" s="1"/>
      <c r="VC360" s="1"/>
      <c r="VD360" s="1"/>
      <c r="VE360" s="1"/>
      <c r="VF360" s="1"/>
      <c r="VG360" s="1"/>
      <c r="VH360" s="1"/>
      <c r="VI360" s="1"/>
      <c r="VJ360" s="1"/>
      <c r="VK360" s="1"/>
      <c r="VL360" s="1"/>
      <c r="VM360" s="1"/>
      <c r="VN360" s="1"/>
      <c r="VO360" s="1"/>
      <c r="VP360" s="1"/>
      <c r="VQ360" s="1"/>
      <c r="VR360" s="1"/>
      <c r="VS360" s="1"/>
      <c r="VT360" s="1"/>
      <c r="VU360" s="1"/>
      <c r="VV360" s="1"/>
      <c r="VW360" s="1"/>
      <c r="VX360" s="1"/>
      <c r="VY360" s="1"/>
      <c r="VZ360" s="1"/>
      <c r="WA360" s="1"/>
      <c r="WB360" s="1"/>
      <c r="WC360" s="1"/>
      <c r="WD360" s="1"/>
      <c r="WE360" s="1"/>
      <c r="WF360" s="1"/>
      <c r="WG360" s="1"/>
      <c r="WH360" s="1"/>
      <c r="WI360" s="1"/>
      <c r="WJ360" s="1"/>
      <c r="WK360" s="1"/>
      <c r="WL360" s="1"/>
      <c r="WM360" s="1"/>
      <c r="WN360" s="1"/>
      <c r="WO360" s="1"/>
      <c r="WP360" s="1"/>
      <c r="WQ360" s="1"/>
      <c r="WR360" s="1"/>
      <c r="WS360" s="1"/>
      <c r="WT360" s="1"/>
      <c r="WU360" s="1"/>
      <c r="WV360" s="1"/>
      <c r="WW360" s="1"/>
      <c r="WX360" s="1"/>
      <c r="WY360" s="1"/>
      <c r="WZ360" s="1"/>
      <c r="XA360" s="1"/>
      <c r="XB360" s="1"/>
      <c r="XC360" s="1"/>
      <c r="XD360" s="1"/>
      <c r="XE360" s="1"/>
      <c r="XF360" s="1"/>
      <c r="XG360" s="1"/>
      <c r="XH360" s="1"/>
      <c r="XI360" s="1"/>
      <c r="XJ360" s="1"/>
      <c r="XK360" s="1"/>
      <c r="XL360" s="1"/>
      <c r="XM360" s="1"/>
      <c r="XN360" s="1"/>
      <c r="XO360" s="1"/>
      <c r="XP360" s="1"/>
      <c r="XQ360" s="1"/>
      <c r="XR360" s="1"/>
      <c r="XS360" s="1"/>
      <c r="XT360" s="1"/>
      <c r="XU360" s="1"/>
      <c r="XV360" s="1"/>
      <c r="XW360" s="1"/>
      <c r="XX360" s="1"/>
      <c r="XY360" s="1"/>
      <c r="XZ360" s="1"/>
      <c r="YA360" s="1"/>
      <c r="YB360" s="1"/>
      <c r="YC360" s="1"/>
      <c r="YD360" s="1"/>
      <c r="YE360" s="1"/>
      <c r="YF360" s="1"/>
      <c r="YG360" s="1"/>
      <c r="YH360" s="1"/>
      <c r="YI360" s="1"/>
      <c r="YJ360" s="1"/>
      <c r="YK360" s="1"/>
      <c r="YL360" s="1"/>
      <c r="YM360" s="1"/>
      <c r="YN360" s="1"/>
      <c r="YO360" s="1"/>
      <c r="YP360" s="1"/>
      <c r="YQ360" s="1"/>
      <c r="YR360" s="1"/>
      <c r="YS360" s="1"/>
      <c r="YT360" s="1"/>
      <c r="YU360" s="1"/>
      <c r="YV360" s="1"/>
      <c r="YW360" s="1"/>
      <c r="YX360" s="1"/>
      <c r="YY360" s="1"/>
      <c r="YZ360" s="1"/>
      <c r="ZA360" s="1"/>
      <c r="ZB360" s="1"/>
      <c r="ZC360" s="1"/>
      <c r="ZD360" s="1"/>
      <c r="ZE360" s="1"/>
      <c r="ZF360" s="1"/>
      <c r="ZG360" s="1"/>
      <c r="ZH360" s="1"/>
      <c r="ZI360" s="1"/>
      <c r="ZJ360" s="1"/>
      <c r="ZK360" s="1"/>
      <c r="ZL360" s="1"/>
      <c r="ZM360" s="1"/>
      <c r="ZN360" s="1"/>
      <c r="ZO360" s="1"/>
      <c r="ZP360" s="1"/>
      <c r="ZQ360" s="1"/>
      <c r="ZR360" s="1"/>
      <c r="ZS360" s="1"/>
      <c r="ZT360" s="1"/>
      <c r="ZU360" s="1"/>
      <c r="ZV360" s="1"/>
      <c r="ZW360" s="1"/>
      <c r="ZX360" s="1"/>
      <c r="ZY360" s="1"/>
      <c r="ZZ360" s="1"/>
      <c r="AAA360" s="1"/>
      <c r="AAB360" s="1"/>
      <c r="AAC360" s="1"/>
      <c r="AAD360" s="1"/>
      <c r="AAE360" s="1"/>
      <c r="AAF360" s="1"/>
      <c r="AAG360" s="1"/>
      <c r="AAH360" s="1"/>
      <c r="AAI360" s="1"/>
      <c r="AAJ360" s="1"/>
      <c r="AAK360" s="1"/>
      <c r="AAL360" s="1"/>
      <c r="AAM360" s="1"/>
      <c r="AAN360" s="1"/>
      <c r="AAO360" s="1"/>
      <c r="AAP360" s="1"/>
      <c r="AAQ360" s="1"/>
      <c r="AAR360" s="1"/>
      <c r="AAS360" s="1"/>
      <c r="AAT360" s="1"/>
      <c r="AAU360" s="1"/>
      <c r="AAV360" s="1"/>
      <c r="AAW360" s="1"/>
      <c r="AAX360" s="1"/>
      <c r="AAY360" s="1"/>
      <c r="AAZ360" s="1"/>
      <c r="ABA360" s="1"/>
      <c r="ABB360" s="1"/>
      <c r="ABC360" s="1"/>
      <c r="ABD360" s="1"/>
      <c r="ABE360" s="1"/>
      <c r="ABF360" s="1"/>
      <c r="ABG360" s="1"/>
      <c r="ABH360" s="1"/>
      <c r="ABI360" s="1"/>
      <c r="ABJ360" s="1"/>
      <c r="ABK360" s="1"/>
      <c r="ABL360" s="1"/>
      <c r="ABM360" s="1"/>
      <c r="ABN360" s="1"/>
      <c r="ABO360" s="1"/>
      <c r="ABP360" s="1"/>
      <c r="ABQ360" s="1"/>
      <c r="ABR360" s="1"/>
      <c r="ABS360" s="1"/>
      <c r="ABT360" s="1"/>
      <c r="ABU360" s="1"/>
      <c r="ABV360" s="1"/>
      <c r="ABW360" s="1"/>
      <c r="ABX360" s="1"/>
      <c r="ABY360" s="1"/>
      <c r="ABZ360" s="1"/>
      <c r="ACA360" s="1"/>
      <c r="ACB360" s="1"/>
      <c r="ACC360" s="1"/>
      <c r="ACD360" s="1"/>
      <c r="ACE360" s="1"/>
      <c r="ACF360" s="1"/>
      <c r="ACG360" s="1"/>
      <c r="ACH360" s="1"/>
      <c r="ACI360" s="1"/>
      <c r="ACJ360" s="1"/>
      <c r="ACK360" s="1"/>
      <c r="ACL360" s="1"/>
      <c r="ACM360" s="1"/>
      <c r="ACN360" s="1"/>
      <c r="ACO360" s="1"/>
      <c r="ACP360" s="1"/>
      <c r="ACQ360" s="1"/>
      <c r="ACR360" s="1"/>
      <c r="ACS360" s="1"/>
      <c r="ACT360" s="1"/>
      <c r="ACU360" s="1"/>
      <c r="ACV360" s="1"/>
      <c r="ACW360" s="1"/>
      <c r="ACX360" s="1"/>
      <c r="ACY360" s="1"/>
      <c r="ACZ360" s="1"/>
      <c r="ADA360" s="1"/>
    </row>
    <row r="361" spans="1:781" s="1" customFormat="1" ht="36" x14ac:dyDescent="0.3">
      <c r="A361" s="40">
        <v>3</v>
      </c>
      <c r="B361" s="21" t="s">
        <v>1005</v>
      </c>
      <c r="C361" s="22" t="s">
        <v>40</v>
      </c>
      <c r="D361" s="23" t="s">
        <v>204</v>
      </c>
      <c r="E361" s="23" t="s">
        <v>222</v>
      </c>
      <c r="F361" s="23">
        <v>6</v>
      </c>
      <c r="G361" s="74"/>
      <c r="H361" s="23">
        <v>1</v>
      </c>
      <c r="I361" s="23" t="s">
        <v>41</v>
      </c>
      <c r="J361" s="23" t="s">
        <v>386</v>
      </c>
      <c r="K361" s="25">
        <v>1965</v>
      </c>
      <c r="L361" s="26">
        <v>23829</v>
      </c>
      <c r="M361" s="27"/>
      <c r="N361" s="28"/>
      <c r="O361" s="28"/>
      <c r="P361" s="29" t="s">
        <v>593</v>
      </c>
      <c r="Q361" s="122" t="s">
        <v>1006</v>
      </c>
      <c r="R361" s="31"/>
      <c r="S361" s="32" t="str">
        <f t="shared" si="80"/>
        <v>Cu</v>
      </c>
      <c r="T361" s="33"/>
      <c r="U361" s="33"/>
      <c r="V361" s="33"/>
      <c r="W361" s="33"/>
      <c r="X361" s="33"/>
      <c r="Y361" s="33"/>
      <c r="Z361" s="33"/>
      <c r="AB361" s="34">
        <f t="shared" si="73"/>
        <v>0</v>
      </c>
      <c r="AC361" s="34">
        <f t="shared" si="74"/>
        <v>0</v>
      </c>
      <c r="AD361" s="34">
        <f t="shared" si="75"/>
        <v>0</v>
      </c>
      <c r="AE361" s="34">
        <f t="shared" si="81"/>
        <v>0</v>
      </c>
      <c r="AF361" s="35"/>
      <c r="AG361" s="35">
        <f t="shared" si="82"/>
        <v>0</v>
      </c>
      <c r="AH361" s="35">
        <f t="shared" si="83"/>
        <v>0</v>
      </c>
      <c r="AI361" s="35">
        <f t="shared" si="84"/>
        <v>0</v>
      </c>
    </row>
    <row r="362" spans="1:781" s="1" customFormat="1" ht="24" x14ac:dyDescent="0.3">
      <c r="A362" s="40">
        <v>3</v>
      </c>
      <c r="B362" s="21" t="s">
        <v>1007</v>
      </c>
      <c r="C362" s="22" t="s">
        <v>40</v>
      </c>
      <c r="D362" s="23" t="s">
        <v>204</v>
      </c>
      <c r="E362" s="23" t="s">
        <v>222</v>
      </c>
      <c r="F362" s="23">
        <v>5</v>
      </c>
      <c r="G362" s="74"/>
      <c r="H362" s="23">
        <v>1</v>
      </c>
      <c r="I362" s="23" t="s">
        <v>71</v>
      </c>
      <c r="J362" s="23" t="s">
        <v>386</v>
      </c>
      <c r="K362" s="25">
        <v>1965</v>
      </c>
      <c r="L362" s="26">
        <v>23829</v>
      </c>
      <c r="M362" s="27"/>
      <c r="N362" s="28"/>
      <c r="O362" s="28"/>
      <c r="P362" s="29" t="s">
        <v>593</v>
      </c>
      <c r="Q362" s="122" t="s">
        <v>1008</v>
      </c>
      <c r="R362" s="31"/>
      <c r="S362" s="32" t="str">
        <f t="shared" si="80"/>
        <v>Cu</v>
      </c>
      <c r="T362" s="33"/>
      <c r="U362" s="33"/>
      <c r="V362" s="33"/>
      <c r="W362" s="33"/>
      <c r="X362" s="33"/>
      <c r="Y362" s="33"/>
      <c r="Z362" s="33"/>
      <c r="AB362" s="34">
        <f t="shared" si="73"/>
        <v>0</v>
      </c>
      <c r="AC362" s="34">
        <f t="shared" si="74"/>
        <v>0</v>
      </c>
      <c r="AD362" s="34">
        <f t="shared" si="75"/>
        <v>0</v>
      </c>
      <c r="AE362" s="34">
        <f t="shared" si="81"/>
        <v>0</v>
      </c>
      <c r="AF362" s="35"/>
      <c r="AG362" s="35">
        <f t="shared" si="82"/>
        <v>0</v>
      </c>
      <c r="AH362" s="35">
        <f t="shared" si="83"/>
        <v>0</v>
      </c>
      <c r="AI362" s="35">
        <f t="shared" si="84"/>
        <v>0</v>
      </c>
    </row>
    <row r="363" spans="1:781" s="1" customFormat="1" ht="24" x14ac:dyDescent="0.3">
      <c r="A363" s="40">
        <v>3</v>
      </c>
      <c r="B363" s="21" t="s">
        <v>1009</v>
      </c>
      <c r="C363" s="22" t="s">
        <v>40</v>
      </c>
      <c r="D363" s="23" t="s">
        <v>204</v>
      </c>
      <c r="E363" s="23"/>
      <c r="F363" s="23">
        <v>5</v>
      </c>
      <c r="G363" s="74"/>
      <c r="H363" s="23">
        <v>1</v>
      </c>
      <c r="I363" s="23" t="s">
        <v>71</v>
      </c>
      <c r="J363" s="23" t="s">
        <v>386</v>
      </c>
      <c r="K363" s="25">
        <v>1965</v>
      </c>
      <c r="L363" s="26">
        <v>23829</v>
      </c>
      <c r="M363" s="27"/>
      <c r="N363" s="28"/>
      <c r="O363" s="28"/>
      <c r="P363" s="29" t="s">
        <v>593</v>
      </c>
      <c r="Q363" s="122" t="s">
        <v>1010</v>
      </c>
      <c r="R363" s="31"/>
      <c r="S363" s="32" t="str">
        <f t="shared" si="80"/>
        <v>Cu</v>
      </c>
      <c r="T363" s="33"/>
      <c r="U363" s="33"/>
      <c r="V363" s="33"/>
      <c r="W363" s="33"/>
      <c r="X363" s="33"/>
      <c r="Y363" s="33"/>
      <c r="Z363" s="33"/>
      <c r="AB363" s="34">
        <f t="shared" si="73"/>
        <v>0</v>
      </c>
      <c r="AC363" s="34">
        <f t="shared" si="74"/>
        <v>0</v>
      </c>
      <c r="AD363" s="34">
        <f t="shared" si="75"/>
        <v>0</v>
      </c>
      <c r="AE363" s="34">
        <f t="shared" si="81"/>
        <v>0</v>
      </c>
      <c r="AF363" s="35"/>
      <c r="AG363" s="35">
        <f t="shared" si="82"/>
        <v>0</v>
      </c>
      <c r="AH363" s="35">
        <f t="shared" si="83"/>
        <v>0</v>
      </c>
      <c r="AI363" s="35">
        <f t="shared" si="84"/>
        <v>0</v>
      </c>
    </row>
    <row r="364" spans="1:781" s="110" customFormat="1" ht="24" x14ac:dyDescent="0.3">
      <c r="A364" s="40">
        <v>3</v>
      </c>
      <c r="B364" s="21" t="s">
        <v>1011</v>
      </c>
      <c r="C364" s="22" t="s">
        <v>40</v>
      </c>
      <c r="D364" s="23" t="s">
        <v>204</v>
      </c>
      <c r="E364" s="23" t="s">
        <v>222</v>
      </c>
      <c r="F364" s="23">
        <v>5</v>
      </c>
      <c r="G364" s="74"/>
      <c r="H364" s="23">
        <v>1</v>
      </c>
      <c r="I364" s="23" t="s">
        <v>71</v>
      </c>
      <c r="J364" s="23" t="s">
        <v>386</v>
      </c>
      <c r="K364" s="25">
        <v>1965</v>
      </c>
      <c r="L364" s="26">
        <v>23829</v>
      </c>
      <c r="M364" s="27"/>
      <c r="N364" s="28"/>
      <c r="O364" s="28"/>
      <c r="P364" s="29" t="s">
        <v>593</v>
      </c>
      <c r="Q364" s="122" t="s">
        <v>1012</v>
      </c>
      <c r="R364" s="31"/>
      <c r="S364" s="32" t="str">
        <f t="shared" si="80"/>
        <v>Cu</v>
      </c>
      <c r="T364" s="33"/>
      <c r="U364" s="33"/>
      <c r="V364" s="33"/>
      <c r="W364" s="33"/>
      <c r="X364" s="33"/>
      <c r="Y364" s="33"/>
      <c r="Z364" s="33"/>
      <c r="AA364" s="1"/>
      <c r="AB364" s="34">
        <f t="shared" si="73"/>
        <v>0</v>
      </c>
      <c r="AC364" s="34">
        <f t="shared" si="74"/>
        <v>0</v>
      </c>
      <c r="AD364" s="34">
        <f t="shared" si="75"/>
        <v>0</v>
      </c>
      <c r="AE364" s="34">
        <f t="shared" si="81"/>
        <v>0</v>
      </c>
      <c r="AF364" s="35"/>
      <c r="AG364" s="35">
        <f t="shared" si="82"/>
        <v>0</v>
      </c>
      <c r="AH364" s="35">
        <f t="shared" si="83"/>
        <v>0</v>
      </c>
      <c r="AI364" s="35">
        <f t="shared" si="84"/>
        <v>0</v>
      </c>
      <c r="AK364" s="1"/>
      <c r="AL364" s="1"/>
      <c r="AM364" s="1"/>
      <c r="AN364" s="1"/>
      <c r="AO364" s="1"/>
      <c r="AP364" s="1"/>
      <c r="AQ364" s="1"/>
      <c r="AR364" s="1"/>
      <c r="AS364" s="1"/>
      <c r="AT364" s="1"/>
      <c r="AU364" s="1"/>
      <c r="AV364" s="1"/>
      <c r="AW364" s="1"/>
      <c r="AX364" s="1"/>
      <c r="AY364" s="1"/>
      <c r="AZ364" s="1"/>
      <c r="BA364" s="1"/>
      <c r="BB364" s="1"/>
      <c r="BC364" s="1"/>
      <c r="BD364" s="1"/>
      <c r="BE364" s="1"/>
      <c r="BF364" s="1"/>
      <c r="BG364" s="1"/>
      <c r="BH364" s="1"/>
      <c r="BI364" s="1"/>
      <c r="BJ364" s="1"/>
      <c r="BK364" s="1"/>
      <c r="BL364" s="1"/>
      <c r="BM364" s="1"/>
      <c r="BN364" s="1"/>
      <c r="BO364" s="1"/>
      <c r="BP364" s="1"/>
      <c r="BQ364" s="1"/>
      <c r="BR364" s="1"/>
      <c r="BS364" s="1"/>
      <c r="BT364" s="1"/>
      <c r="BU364" s="1"/>
      <c r="BV364" s="1"/>
      <c r="BW364" s="1"/>
      <c r="BX364" s="1"/>
      <c r="BY364" s="1"/>
      <c r="BZ364" s="1"/>
      <c r="CA364" s="1"/>
      <c r="CB364" s="1"/>
      <c r="CC364" s="1"/>
      <c r="CD364" s="1"/>
      <c r="CE364" s="1"/>
      <c r="CF364" s="1"/>
      <c r="CG364" s="1"/>
      <c r="CH364" s="1"/>
      <c r="CI364" s="1"/>
      <c r="CJ364" s="1"/>
      <c r="CK364" s="1"/>
      <c r="CL364" s="1"/>
      <c r="CM364" s="1"/>
      <c r="CN364" s="1"/>
      <c r="CO364" s="1"/>
      <c r="CP364" s="1"/>
      <c r="CQ364" s="1"/>
      <c r="CR364" s="1"/>
      <c r="CS364" s="1"/>
      <c r="CT364" s="1"/>
      <c r="CU364" s="1"/>
      <c r="CV364" s="1"/>
      <c r="CW364" s="1"/>
      <c r="CX364" s="1"/>
      <c r="CY364" s="1"/>
      <c r="CZ364" s="1"/>
      <c r="DA364" s="1"/>
      <c r="DB364" s="1"/>
      <c r="DC364" s="1"/>
      <c r="DD364" s="1"/>
      <c r="DE364" s="1"/>
      <c r="DF364" s="1"/>
      <c r="DG364" s="1"/>
      <c r="DH364" s="1"/>
      <c r="DI364" s="1"/>
      <c r="DJ364" s="1"/>
      <c r="DK364" s="1"/>
      <c r="DL364" s="1"/>
      <c r="DM364" s="1"/>
      <c r="DN364" s="1"/>
      <c r="DO364" s="1"/>
      <c r="DP364" s="1"/>
      <c r="DQ364" s="1"/>
      <c r="DR364" s="1"/>
      <c r="DS364" s="1"/>
      <c r="DT364" s="1"/>
      <c r="DU364" s="1"/>
      <c r="DV364" s="1"/>
      <c r="DW364" s="1"/>
      <c r="DX364" s="1"/>
      <c r="DY364" s="1"/>
      <c r="DZ364" s="1"/>
      <c r="EA364" s="1"/>
      <c r="EB364" s="1"/>
      <c r="EC364" s="1"/>
      <c r="ED364" s="1"/>
      <c r="EE364" s="1"/>
      <c r="EF364" s="1"/>
      <c r="EG364" s="1"/>
      <c r="EH364" s="1"/>
      <c r="EI364" s="1"/>
      <c r="EJ364" s="1"/>
      <c r="EK364" s="1"/>
      <c r="EL364" s="1"/>
      <c r="EM364" s="1"/>
      <c r="EN364" s="1"/>
      <c r="EO364" s="1"/>
      <c r="EP364" s="1"/>
      <c r="EQ364" s="1"/>
      <c r="ER364" s="1"/>
      <c r="ES364" s="1"/>
      <c r="ET364" s="1"/>
      <c r="EU364" s="1"/>
      <c r="EV364" s="1"/>
      <c r="EW364" s="1"/>
      <c r="EX364" s="1"/>
      <c r="EY364" s="1"/>
      <c r="EZ364" s="1"/>
      <c r="FA364" s="1"/>
      <c r="FB364" s="1"/>
      <c r="FC364" s="1"/>
      <c r="FD364" s="1"/>
      <c r="FE364" s="1"/>
      <c r="FF364" s="1"/>
      <c r="FG364" s="1"/>
      <c r="FH364" s="1"/>
      <c r="FI364" s="1"/>
      <c r="FJ364" s="1"/>
      <c r="FK364" s="1"/>
      <c r="FL364" s="1"/>
      <c r="FM364" s="1"/>
      <c r="FN364" s="1"/>
      <c r="FO364" s="1"/>
      <c r="FP364" s="1"/>
      <c r="FQ364" s="1"/>
      <c r="FR364" s="1"/>
      <c r="FS364" s="1"/>
      <c r="FT364" s="1"/>
      <c r="FU364" s="1"/>
      <c r="FV364" s="1"/>
      <c r="FW364" s="1"/>
      <c r="FX364" s="1"/>
      <c r="FY364" s="1"/>
      <c r="FZ364" s="1"/>
      <c r="GA364" s="1"/>
      <c r="GB364" s="1"/>
      <c r="GC364" s="1"/>
      <c r="GD364" s="1"/>
      <c r="GE364" s="1"/>
      <c r="GF364" s="1"/>
      <c r="GG364" s="1"/>
      <c r="GH364" s="1"/>
      <c r="GI364" s="1"/>
      <c r="GJ364" s="1"/>
      <c r="GK364" s="1"/>
      <c r="GL364" s="1"/>
      <c r="GM364" s="1"/>
      <c r="GN364" s="1"/>
      <c r="GO364" s="1"/>
      <c r="GP364" s="1"/>
      <c r="GQ364" s="1"/>
      <c r="GR364" s="1"/>
      <c r="GS364" s="1"/>
      <c r="GT364" s="1"/>
      <c r="GU364" s="1"/>
      <c r="GV364" s="1"/>
      <c r="GW364" s="1"/>
      <c r="GX364" s="1"/>
      <c r="GY364" s="1"/>
      <c r="GZ364" s="1"/>
      <c r="HA364" s="1"/>
      <c r="HB364" s="1"/>
      <c r="HC364" s="1"/>
      <c r="HD364" s="1"/>
      <c r="HE364" s="1"/>
      <c r="HF364" s="1"/>
      <c r="HG364" s="1"/>
      <c r="HH364" s="1"/>
      <c r="HI364" s="1"/>
      <c r="HJ364" s="1"/>
      <c r="HK364" s="1"/>
      <c r="HL364" s="1"/>
      <c r="HM364" s="1"/>
      <c r="HN364" s="1"/>
      <c r="HO364" s="1"/>
      <c r="HP364" s="1"/>
      <c r="HQ364" s="1"/>
      <c r="HR364" s="1"/>
      <c r="HS364" s="1"/>
      <c r="HT364" s="1"/>
      <c r="HU364" s="1"/>
      <c r="HV364" s="1"/>
      <c r="HW364" s="1"/>
      <c r="HX364" s="1"/>
      <c r="HY364" s="1"/>
      <c r="HZ364" s="1"/>
      <c r="IA364" s="1"/>
      <c r="IB364" s="1"/>
      <c r="IC364" s="1"/>
      <c r="ID364" s="1"/>
      <c r="IE364" s="1"/>
      <c r="IF364" s="1"/>
      <c r="IG364" s="1"/>
      <c r="IH364" s="1"/>
      <c r="II364" s="1"/>
      <c r="IJ364" s="1"/>
      <c r="IK364" s="1"/>
      <c r="IL364" s="1"/>
      <c r="IM364" s="1"/>
      <c r="IN364" s="1"/>
      <c r="IO364" s="1"/>
      <c r="IP364" s="1"/>
      <c r="IQ364" s="1"/>
      <c r="IR364" s="1"/>
      <c r="IS364" s="1"/>
      <c r="IT364" s="1"/>
      <c r="IU364" s="1"/>
      <c r="IV364" s="1"/>
      <c r="IW364" s="1"/>
      <c r="IX364" s="1"/>
      <c r="IY364" s="1"/>
      <c r="IZ364" s="1"/>
      <c r="JA364" s="1"/>
      <c r="JB364" s="1"/>
      <c r="JC364" s="1"/>
      <c r="JD364" s="1"/>
      <c r="JE364" s="1"/>
      <c r="JF364" s="1"/>
      <c r="JG364" s="1"/>
      <c r="JH364" s="1"/>
      <c r="JI364" s="1"/>
      <c r="JJ364" s="1"/>
      <c r="JK364" s="1"/>
      <c r="JL364" s="1"/>
      <c r="JM364" s="1"/>
      <c r="JN364" s="1"/>
      <c r="JO364" s="1"/>
      <c r="JP364" s="1"/>
      <c r="JQ364" s="1"/>
      <c r="JR364" s="1"/>
      <c r="JS364" s="1"/>
      <c r="JT364" s="1"/>
      <c r="JU364" s="1"/>
      <c r="JV364" s="1"/>
      <c r="JW364" s="1"/>
      <c r="JX364" s="1"/>
      <c r="JY364" s="1"/>
      <c r="JZ364" s="1"/>
      <c r="KA364" s="1"/>
      <c r="KB364" s="1"/>
      <c r="KC364" s="1"/>
      <c r="KD364" s="1"/>
      <c r="KE364" s="1"/>
      <c r="KF364" s="1"/>
      <c r="KG364" s="1"/>
      <c r="KH364" s="1"/>
      <c r="KI364" s="1"/>
      <c r="KJ364" s="1"/>
      <c r="KK364" s="1"/>
      <c r="KL364" s="1"/>
      <c r="KM364" s="1"/>
      <c r="KN364" s="1"/>
      <c r="KO364" s="1"/>
      <c r="KP364" s="1"/>
      <c r="KQ364" s="1"/>
      <c r="KR364" s="1"/>
      <c r="KS364" s="1"/>
      <c r="KT364" s="1"/>
      <c r="KU364" s="1"/>
      <c r="KV364" s="1"/>
      <c r="KW364" s="1"/>
      <c r="KX364" s="1"/>
      <c r="KY364" s="1"/>
      <c r="KZ364" s="1"/>
      <c r="LA364" s="1"/>
      <c r="LB364" s="1"/>
      <c r="LC364" s="1"/>
      <c r="LD364" s="1"/>
      <c r="LE364" s="1"/>
      <c r="LF364" s="1"/>
      <c r="LG364" s="1"/>
      <c r="LH364" s="1"/>
      <c r="LI364" s="1"/>
      <c r="LJ364" s="1"/>
      <c r="LK364" s="1"/>
      <c r="LL364" s="1"/>
      <c r="LM364" s="1"/>
      <c r="LN364" s="1"/>
      <c r="LO364" s="1"/>
      <c r="LP364" s="1"/>
      <c r="LQ364" s="1"/>
      <c r="LR364" s="1"/>
      <c r="LS364" s="1"/>
      <c r="LT364" s="1"/>
      <c r="LU364" s="1"/>
      <c r="LV364" s="1"/>
      <c r="LW364" s="1"/>
      <c r="LX364" s="1"/>
      <c r="LY364" s="1"/>
      <c r="LZ364" s="1"/>
      <c r="MA364" s="1"/>
      <c r="MB364" s="1"/>
      <c r="MC364" s="1"/>
      <c r="MD364" s="1"/>
      <c r="ME364" s="1"/>
      <c r="MF364" s="1"/>
      <c r="MG364" s="1"/>
      <c r="MH364" s="1"/>
      <c r="MI364" s="1"/>
      <c r="MJ364" s="1"/>
      <c r="MK364" s="1"/>
      <c r="ML364" s="1"/>
      <c r="MM364" s="1"/>
      <c r="MN364" s="1"/>
      <c r="MO364" s="1"/>
      <c r="MP364" s="1"/>
      <c r="MQ364" s="1"/>
      <c r="MR364" s="1"/>
      <c r="MS364" s="1"/>
      <c r="MT364" s="1"/>
      <c r="MU364" s="1"/>
      <c r="MV364" s="1"/>
      <c r="MW364" s="1"/>
      <c r="MX364" s="1"/>
      <c r="MY364" s="1"/>
      <c r="MZ364" s="1"/>
      <c r="NA364" s="1"/>
      <c r="NB364" s="1"/>
      <c r="NC364" s="1"/>
      <c r="ND364" s="1"/>
      <c r="NE364" s="1"/>
      <c r="NF364" s="1"/>
      <c r="NG364" s="1"/>
      <c r="NH364" s="1"/>
      <c r="NI364" s="1"/>
      <c r="NJ364" s="1"/>
      <c r="NK364" s="1"/>
      <c r="NL364" s="1"/>
      <c r="NM364" s="1"/>
      <c r="NN364" s="1"/>
      <c r="NO364" s="1"/>
      <c r="NP364" s="1"/>
      <c r="NQ364" s="1"/>
      <c r="NR364" s="1"/>
      <c r="NS364" s="1"/>
      <c r="NT364" s="1"/>
      <c r="NU364" s="1"/>
      <c r="NV364" s="1"/>
      <c r="NW364" s="1"/>
      <c r="NX364" s="1"/>
      <c r="NY364" s="1"/>
      <c r="NZ364" s="1"/>
      <c r="OA364" s="1"/>
      <c r="OB364" s="1"/>
      <c r="OC364" s="1"/>
      <c r="OD364" s="1"/>
      <c r="OE364" s="1"/>
      <c r="OF364" s="1"/>
      <c r="OG364" s="1"/>
      <c r="OH364" s="1"/>
      <c r="OI364" s="1"/>
      <c r="OJ364" s="1"/>
      <c r="OK364" s="1"/>
      <c r="OL364" s="1"/>
      <c r="OM364" s="1"/>
      <c r="ON364" s="1"/>
      <c r="OO364" s="1"/>
      <c r="OP364" s="1"/>
      <c r="OQ364" s="1"/>
      <c r="OR364" s="1"/>
      <c r="OS364" s="1"/>
      <c r="OT364" s="1"/>
      <c r="OU364" s="1"/>
      <c r="OV364" s="1"/>
      <c r="OW364" s="1"/>
      <c r="OX364" s="1"/>
      <c r="OY364" s="1"/>
      <c r="OZ364" s="1"/>
      <c r="PA364" s="1"/>
      <c r="PB364" s="1"/>
      <c r="PC364" s="1"/>
      <c r="PD364" s="1"/>
      <c r="PE364" s="1"/>
      <c r="PF364" s="1"/>
      <c r="PG364" s="1"/>
      <c r="PH364" s="1"/>
      <c r="PI364" s="1"/>
      <c r="PJ364" s="1"/>
      <c r="PK364" s="1"/>
      <c r="PL364" s="1"/>
      <c r="PM364" s="1"/>
      <c r="PN364" s="1"/>
      <c r="PO364" s="1"/>
      <c r="PP364" s="1"/>
      <c r="PQ364" s="1"/>
      <c r="PR364" s="1"/>
      <c r="PS364" s="1"/>
      <c r="PT364" s="1"/>
      <c r="PU364" s="1"/>
      <c r="PV364" s="1"/>
      <c r="PW364" s="1"/>
      <c r="PX364" s="1"/>
      <c r="PY364" s="1"/>
      <c r="PZ364" s="1"/>
      <c r="QA364" s="1"/>
      <c r="QB364" s="1"/>
      <c r="QC364" s="1"/>
      <c r="QD364" s="1"/>
      <c r="QE364" s="1"/>
      <c r="QF364" s="1"/>
      <c r="QG364" s="1"/>
      <c r="QH364" s="1"/>
      <c r="QI364" s="1"/>
      <c r="QJ364" s="1"/>
      <c r="QK364" s="1"/>
      <c r="QL364" s="1"/>
      <c r="QM364" s="1"/>
      <c r="QN364" s="1"/>
      <c r="QO364" s="1"/>
      <c r="QP364" s="1"/>
      <c r="QQ364" s="1"/>
      <c r="QR364" s="1"/>
      <c r="QS364" s="1"/>
      <c r="QT364" s="1"/>
      <c r="QU364" s="1"/>
      <c r="QV364" s="1"/>
      <c r="QW364" s="1"/>
      <c r="QX364" s="1"/>
      <c r="QY364" s="1"/>
      <c r="QZ364" s="1"/>
      <c r="RA364" s="1"/>
      <c r="RB364" s="1"/>
      <c r="RC364" s="1"/>
      <c r="RD364" s="1"/>
      <c r="RE364" s="1"/>
      <c r="RF364" s="1"/>
      <c r="RG364" s="1"/>
      <c r="RH364" s="1"/>
      <c r="RI364" s="1"/>
      <c r="RJ364" s="1"/>
      <c r="RK364" s="1"/>
      <c r="RL364" s="1"/>
      <c r="RM364" s="1"/>
      <c r="RN364" s="1"/>
      <c r="RO364" s="1"/>
      <c r="RP364" s="1"/>
      <c r="RQ364" s="1"/>
      <c r="RR364" s="1"/>
      <c r="RS364" s="1"/>
      <c r="RT364" s="1"/>
      <c r="RU364" s="1"/>
      <c r="RV364" s="1"/>
      <c r="RW364" s="1"/>
      <c r="RX364" s="1"/>
      <c r="RY364" s="1"/>
      <c r="RZ364" s="1"/>
      <c r="SA364" s="1"/>
      <c r="SB364" s="1"/>
      <c r="SC364" s="1"/>
      <c r="SD364" s="1"/>
      <c r="SE364" s="1"/>
      <c r="SF364" s="1"/>
      <c r="SG364" s="1"/>
      <c r="SH364" s="1"/>
      <c r="SI364" s="1"/>
      <c r="SJ364" s="1"/>
      <c r="SK364" s="1"/>
      <c r="SL364" s="1"/>
      <c r="SM364" s="1"/>
      <c r="SN364" s="1"/>
      <c r="SO364" s="1"/>
      <c r="SP364" s="1"/>
      <c r="SQ364" s="1"/>
      <c r="SR364" s="1"/>
      <c r="SS364" s="1"/>
      <c r="ST364" s="1"/>
      <c r="SU364" s="1"/>
      <c r="SV364" s="1"/>
      <c r="SW364" s="1"/>
      <c r="SX364" s="1"/>
      <c r="SY364" s="1"/>
      <c r="SZ364" s="1"/>
      <c r="TA364" s="1"/>
      <c r="TB364" s="1"/>
      <c r="TC364" s="1"/>
      <c r="TD364" s="1"/>
      <c r="TE364" s="1"/>
      <c r="TF364" s="1"/>
      <c r="TG364" s="1"/>
      <c r="TH364" s="1"/>
      <c r="TI364" s="1"/>
      <c r="TJ364" s="1"/>
      <c r="TK364" s="1"/>
      <c r="TL364" s="1"/>
      <c r="TM364" s="1"/>
      <c r="TN364" s="1"/>
      <c r="TO364" s="1"/>
      <c r="TP364" s="1"/>
      <c r="TQ364" s="1"/>
      <c r="TR364" s="1"/>
      <c r="TS364" s="1"/>
      <c r="TT364" s="1"/>
      <c r="TU364" s="1"/>
      <c r="TV364" s="1"/>
      <c r="TW364" s="1"/>
      <c r="TX364" s="1"/>
      <c r="TY364" s="1"/>
      <c r="TZ364" s="1"/>
      <c r="UA364" s="1"/>
      <c r="UB364" s="1"/>
      <c r="UC364" s="1"/>
      <c r="UD364" s="1"/>
      <c r="UE364" s="1"/>
      <c r="UF364" s="1"/>
      <c r="UG364" s="1"/>
      <c r="UH364" s="1"/>
      <c r="UI364" s="1"/>
      <c r="UJ364" s="1"/>
      <c r="UK364" s="1"/>
      <c r="UL364" s="1"/>
      <c r="UM364" s="1"/>
      <c r="UN364" s="1"/>
      <c r="UO364" s="1"/>
      <c r="UP364" s="1"/>
      <c r="UQ364" s="1"/>
      <c r="UR364" s="1"/>
      <c r="US364" s="1"/>
      <c r="UT364" s="1"/>
      <c r="UU364" s="1"/>
      <c r="UV364" s="1"/>
      <c r="UW364" s="1"/>
      <c r="UX364" s="1"/>
      <c r="UY364" s="1"/>
      <c r="UZ364" s="1"/>
      <c r="VA364" s="1"/>
      <c r="VB364" s="1"/>
      <c r="VC364" s="1"/>
      <c r="VD364" s="1"/>
      <c r="VE364" s="1"/>
      <c r="VF364" s="1"/>
      <c r="VG364" s="1"/>
      <c r="VH364" s="1"/>
      <c r="VI364" s="1"/>
      <c r="VJ364" s="1"/>
      <c r="VK364" s="1"/>
      <c r="VL364" s="1"/>
      <c r="VM364" s="1"/>
      <c r="VN364" s="1"/>
      <c r="VO364" s="1"/>
      <c r="VP364" s="1"/>
      <c r="VQ364" s="1"/>
      <c r="VR364" s="1"/>
      <c r="VS364" s="1"/>
      <c r="VT364" s="1"/>
      <c r="VU364" s="1"/>
      <c r="VV364" s="1"/>
      <c r="VW364" s="1"/>
      <c r="VX364" s="1"/>
      <c r="VY364" s="1"/>
      <c r="VZ364" s="1"/>
      <c r="WA364" s="1"/>
      <c r="WB364" s="1"/>
      <c r="WC364" s="1"/>
      <c r="WD364" s="1"/>
      <c r="WE364" s="1"/>
      <c r="WF364" s="1"/>
      <c r="WG364" s="1"/>
      <c r="WH364" s="1"/>
      <c r="WI364" s="1"/>
      <c r="WJ364" s="1"/>
      <c r="WK364" s="1"/>
      <c r="WL364" s="1"/>
      <c r="WM364" s="1"/>
      <c r="WN364" s="1"/>
      <c r="WO364" s="1"/>
      <c r="WP364" s="1"/>
      <c r="WQ364" s="1"/>
      <c r="WR364" s="1"/>
      <c r="WS364" s="1"/>
      <c r="WT364" s="1"/>
      <c r="WU364" s="1"/>
      <c r="WV364" s="1"/>
      <c r="WW364" s="1"/>
      <c r="WX364" s="1"/>
      <c r="WY364" s="1"/>
      <c r="WZ364" s="1"/>
      <c r="XA364" s="1"/>
      <c r="XB364" s="1"/>
      <c r="XC364" s="1"/>
      <c r="XD364" s="1"/>
      <c r="XE364" s="1"/>
      <c r="XF364" s="1"/>
      <c r="XG364" s="1"/>
      <c r="XH364" s="1"/>
      <c r="XI364" s="1"/>
      <c r="XJ364" s="1"/>
      <c r="XK364" s="1"/>
      <c r="XL364" s="1"/>
      <c r="XM364" s="1"/>
      <c r="XN364" s="1"/>
      <c r="XO364" s="1"/>
      <c r="XP364" s="1"/>
      <c r="XQ364" s="1"/>
      <c r="XR364" s="1"/>
      <c r="XS364" s="1"/>
      <c r="XT364" s="1"/>
      <c r="XU364" s="1"/>
      <c r="XV364" s="1"/>
      <c r="XW364" s="1"/>
      <c r="XX364" s="1"/>
      <c r="XY364" s="1"/>
      <c r="XZ364" s="1"/>
      <c r="YA364" s="1"/>
      <c r="YB364" s="1"/>
      <c r="YC364" s="1"/>
      <c r="YD364" s="1"/>
      <c r="YE364" s="1"/>
      <c r="YF364" s="1"/>
      <c r="YG364" s="1"/>
      <c r="YH364" s="1"/>
      <c r="YI364" s="1"/>
      <c r="YJ364" s="1"/>
      <c r="YK364" s="1"/>
      <c r="YL364" s="1"/>
      <c r="YM364" s="1"/>
      <c r="YN364" s="1"/>
      <c r="YO364" s="1"/>
      <c r="YP364" s="1"/>
      <c r="YQ364" s="1"/>
      <c r="YR364" s="1"/>
      <c r="YS364" s="1"/>
      <c r="YT364" s="1"/>
      <c r="YU364" s="1"/>
      <c r="YV364" s="1"/>
      <c r="YW364" s="1"/>
      <c r="YX364" s="1"/>
      <c r="YY364" s="1"/>
      <c r="YZ364" s="1"/>
      <c r="ZA364" s="1"/>
      <c r="ZB364" s="1"/>
      <c r="ZC364" s="1"/>
      <c r="ZD364" s="1"/>
      <c r="ZE364" s="1"/>
      <c r="ZF364" s="1"/>
      <c r="ZG364" s="1"/>
      <c r="ZH364" s="1"/>
      <c r="ZI364" s="1"/>
      <c r="ZJ364" s="1"/>
      <c r="ZK364" s="1"/>
      <c r="ZL364" s="1"/>
      <c r="ZM364" s="1"/>
      <c r="ZN364" s="1"/>
      <c r="ZO364" s="1"/>
      <c r="ZP364" s="1"/>
      <c r="ZQ364" s="1"/>
      <c r="ZR364" s="1"/>
      <c r="ZS364" s="1"/>
      <c r="ZT364" s="1"/>
      <c r="ZU364" s="1"/>
      <c r="ZV364" s="1"/>
      <c r="ZW364" s="1"/>
      <c r="ZX364" s="1"/>
      <c r="ZY364" s="1"/>
      <c r="ZZ364" s="1"/>
      <c r="AAA364" s="1"/>
      <c r="AAB364" s="1"/>
      <c r="AAC364" s="1"/>
      <c r="AAD364" s="1"/>
      <c r="AAE364" s="1"/>
      <c r="AAF364" s="1"/>
      <c r="AAG364" s="1"/>
      <c r="AAH364" s="1"/>
      <c r="AAI364" s="1"/>
      <c r="AAJ364" s="1"/>
      <c r="AAK364" s="1"/>
      <c r="AAL364" s="1"/>
      <c r="AAM364" s="1"/>
      <c r="AAN364" s="1"/>
      <c r="AAO364" s="1"/>
      <c r="AAP364" s="1"/>
      <c r="AAQ364" s="1"/>
      <c r="AAR364" s="1"/>
      <c r="AAS364" s="1"/>
      <c r="AAT364" s="1"/>
      <c r="AAU364" s="1"/>
      <c r="AAV364" s="1"/>
      <c r="AAW364" s="1"/>
      <c r="AAX364" s="1"/>
      <c r="AAY364" s="1"/>
      <c r="AAZ364" s="1"/>
      <c r="ABA364" s="1"/>
      <c r="ABB364" s="1"/>
      <c r="ABC364" s="1"/>
      <c r="ABD364" s="1"/>
      <c r="ABE364" s="1"/>
      <c r="ABF364" s="1"/>
      <c r="ABG364" s="1"/>
      <c r="ABH364" s="1"/>
      <c r="ABI364" s="1"/>
      <c r="ABJ364" s="1"/>
      <c r="ABK364" s="1"/>
      <c r="ABL364" s="1"/>
      <c r="ABM364" s="1"/>
      <c r="ABN364" s="1"/>
      <c r="ABO364" s="1"/>
      <c r="ABP364" s="1"/>
      <c r="ABQ364" s="1"/>
      <c r="ABR364" s="1"/>
      <c r="ABS364" s="1"/>
      <c r="ABT364" s="1"/>
      <c r="ABU364" s="1"/>
      <c r="ABV364" s="1"/>
      <c r="ABW364" s="1"/>
      <c r="ABX364" s="1"/>
      <c r="ABY364" s="1"/>
      <c r="ABZ364" s="1"/>
      <c r="ACA364" s="1"/>
      <c r="ACB364" s="1"/>
      <c r="ACC364" s="1"/>
      <c r="ACD364" s="1"/>
      <c r="ACE364" s="1"/>
      <c r="ACF364" s="1"/>
      <c r="ACG364" s="1"/>
      <c r="ACH364" s="1"/>
      <c r="ACI364" s="1"/>
      <c r="ACJ364" s="1"/>
      <c r="ACK364" s="1"/>
      <c r="ACL364" s="1"/>
      <c r="ACM364" s="1"/>
      <c r="ACN364" s="1"/>
      <c r="ACO364" s="1"/>
      <c r="ACP364" s="1"/>
      <c r="ACQ364" s="1"/>
      <c r="ACR364" s="1"/>
      <c r="ACS364" s="1"/>
      <c r="ACT364" s="1"/>
      <c r="ACU364" s="1"/>
      <c r="ACV364" s="1"/>
      <c r="ACW364" s="1"/>
      <c r="ACX364" s="1"/>
      <c r="ACY364" s="1"/>
      <c r="ACZ364" s="1"/>
      <c r="ADA364" s="1"/>
    </row>
    <row r="365" spans="1:781" s="1" customFormat="1" ht="48" x14ac:dyDescent="0.3">
      <c r="A365" s="40">
        <v>3</v>
      </c>
      <c r="B365" s="21" t="s">
        <v>1013</v>
      </c>
      <c r="C365" s="22" t="s">
        <v>40</v>
      </c>
      <c r="D365" s="23" t="s">
        <v>204</v>
      </c>
      <c r="E365" s="23" t="s">
        <v>222</v>
      </c>
      <c r="F365" s="23">
        <v>20</v>
      </c>
      <c r="G365" s="74">
        <v>500000</v>
      </c>
      <c r="H365" s="23">
        <v>1</v>
      </c>
      <c r="I365" s="23" t="s">
        <v>41</v>
      </c>
      <c r="J365" s="23" t="s">
        <v>386</v>
      </c>
      <c r="K365" s="25">
        <v>1965</v>
      </c>
      <c r="L365" s="90">
        <v>23829</v>
      </c>
      <c r="M365" s="27">
        <v>85000</v>
      </c>
      <c r="N365" s="28">
        <v>5</v>
      </c>
      <c r="O365" s="28"/>
      <c r="P365" s="29" t="s">
        <v>528</v>
      </c>
      <c r="Q365" s="30" t="s">
        <v>1014</v>
      </c>
      <c r="R365" s="31"/>
      <c r="S365" s="32" t="str">
        <f t="shared" si="80"/>
        <v>Cu</v>
      </c>
      <c r="T365" s="33"/>
      <c r="U365" s="33"/>
      <c r="V365" s="33"/>
      <c r="W365" s="33"/>
      <c r="X365" s="33"/>
      <c r="Y365" s="33"/>
      <c r="Z365" s="33"/>
      <c r="AB365" s="34">
        <f t="shared" si="73"/>
        <v>4.4815788655067634E-2</v>
      </c>
      <c r="AC365" s="34">
        <f t="shared" si="74"/>
        <v>0.12820512820512819</v>
      </c>
      <c r="AD365" s="34">
        <f t="shared" si="75"/>
        <v>0</v>
      </c>
      <c r="AE365" s="34">
        <f t="shared" si="81"/>
        <v>0.17302091686019583</v>
      </c>
      <c r="AF365" s="35"/>
      <c r="AG365" s="35">
        <f t="shared" si="82"/>
        <v>0</v>
      </c>
      <c r="AH365" s="35">
        <f t="shared" si="83"/>
        <v>0</v>
      </c>
      <c r="AI365" s="35">
        <f t="shared" si="84"/>
        <v>0.17302091686019583</v>
      </c>
    </row>
    <row r="366" spans="1:781" s="1" customFormat="1" ht="36" x14ac:dyDescent="0.3">
      <c r="A366" s="40">
        <v>3</v>
      </c>
      <c r="B366" s="21" t="s">
        <v>1015</v>
      </c>
      <c r="C366" s="22" t="s">
        <v>40</v>
      </c>
      <c r="D366" s="23" t="s">
        <v>204</v>
      </c>
      <c r="E366" s="23" t="s">
        <v>222</v>
      </c>
      <c r="F366" s="23">
        <v>46</v>
      </c>
      <c r="G366" s="74"/>
      <c r="H366" s="23">
        <v>1</v>
      </c>
      <c r="I366" s="23" t="s">
        <v>71</v>
      </c>
      <c r="J366" s="23" t="s">
        <v>386</v>
      </c>
      <c r="K366" s="25">
        <v>1965</v>
      </c>
      <c r="L366" s="90">
        <v>23829</v>
      </c>
      <c r="M366" s="27"/>
      <c r="N366" s="28"/>
      <c r="O366" s="28"/>
      <c r="P366" s="29" t="s">
        <v>593</v>
      </c>
      <c r="Q366" s="30" t="s">
        <v>1016</v>
      </c>
      <c r="R366" s="31"/>
      <c r="S366" s="32" t="str">
        <f t="shared" si="80"/>
        <v>Cu</v>
      </c>
      <c r="T366" s="33"/>
      <c r="U366" s="33"/>
      <c r="V366" s="33"/>
      <c r="W366" s="33"/>
      <c r="X366" s="33"/>
      <c r="Y366" s="33"/>
      <c r="Z366" s="33"/>
      <c r="AB366" s="34">
        <f t="shared" si="73"/>
        <v>0</v>
      </c>
      <c r="AC366" s="34">
        <f t="shared" si="74"/>
        <v>0</v>
      </c>
      <c r="AD366" s="34">
        <f t="shared" si="75"/>
        <v>0</v>
      </c>
      <c r="AE366" s="34">
        <f t="shared" si="81"/>
        <v>0</v>
      </c>
      <c r="AF366" s="35"/>
      <c r="AG366" s="35">
        <f t="shared" si="82"/>
        <v>0</v>
      </c>
      <c r="AH366" s="35">
        <f t="shared" si="83"/>
        <v>0</v>
      </c>
      <c r="AI366" s="35">
        <f t="shared" si="84"/>
        <v>0</v>
      </c>
    </row>
    <row r="367" spans="1:781" s="1" customFormat="1" ht="36" x14ac:dyDescent="0.3">
      <c r="A367" s="40">
        <v>3</v>
      </c>
      <c r="B367" s="21" t="s">
        <v>1017</v>
      </c>
      <c r="C367" s="22" t="s">
        <v>40</v>
      </c>
      <c r="D367" s="23" t="s">
        <v>204</v>
      </c>
      <c r="E367" s="23" t="s">
        <v>222</v>
      </c>
      <c r="F367" s="23">
        <v>46</v>
      </c>
      <c r="G367" s="74"/>
      <c r="H367" s="23">
        <v>1</v>
      </c>
      <c r="I367" s="23" t="s">
        <v>71</v>
      </c>
      <c r="J367" s="23" t="s">
        <v>386</v>
      </c>
      <c r="K367" s="25">
        <v>1965</v>
      </c>
      <c r="L367" s="90">
        <v>23829</v>
      </c>
      <c r="M367" s="27"/>
      <c r="N367" s="28"/>
      <c r="O367" s="28"/>
      <c r="P367" s="29" t="s">
        <v>593</v>
      </c>
      <c r="Q367" s="30" t="s">
        <v>1018</v>
      </c>
      <c r="R367" s="31"/>
      <c r="S367" s="32" t="str">
        <f t="shared" si="80"/>
        <v>Cu</v>
      </c>
      <c r="T367" s="33"/>
      <c r="U367" s="33"/>
      <c r="V367" s="33"/>
      <c r="W367" s="33"/>
      <c r="X367" s="33"/>
      <c r="Y367" s="33"/>
      <c r="Z367" s="33"/>
      <c r="AB367" s="34">
        <f t="shared" si="73"/>
        <v>0</v>
      </c>
      <c r="AC367" s="34">
        <f t="shared" si="74"/>
        <v>0</v>
      </c>
      <c r="AD367" s="34">
        <f t="shared" si="75"/>
        <v>0</v>
      </c>
      <c r="AE367" s="34">
        <f t="shared" si="81"/>
        <v>0</v>
      </c>
      <c r="AF367" s="35"/>
      <c r="AG367" s="35">
        <f t="shared" si="82"/>
        <v>0</v>
      </c>
      <c r="AH367" s="35">
        <f t="shared" si="83"/>
        <v>0</v>
      </c>
      <c r="AI367" s="35">
        <f t="shared" si="84"/>
        <v>0</v>
      </c>
    </row>
    <row r="368" spans="1:781" s="1" customFormat="1" ht="15.6" x14ac:dyDescent="0.3">
      <c r="A368" s="40">
        <v>3</v>
      </c>
      <c r="B368" s="21" t="s">
        <v>1019</v>
      </c>
      <c r="C368" s="22" t="s">
        <v>265</v>
      </c>
      <c r="D368" s="23"/>
      <c r="E368" s="23"/>
      <c r="F368" s="23"/>
      <c r="G368" s="74"/>
      <c r="H368" s="23">
        <v>1</v>
      </c>
      <c r="I368" s="23" t="s">
        <v>41</v>
      </c>
      <c r="J368" s="23" t="s">
        <v>235</v>
      </c>
      <c r="K368" s="25">
        <v>1965</v>
      </c>
      <c r="L368" s="86">
        <v>1965</v>
      </c>
      <c r="M368" s="27"/>
      <c r="N368" s="28"/>
      <c r="O368" s="28"/>
      <c r="P368" s="29" t="s">
        <v>593</v>
      </c>
      <c r="Q368" s="30" t="s">
        <v>1020</v>
      </c>
      <c r="R368" s="31" t="s">
        <v>424</v>
      </c>
      <c r="S368" s="32" t="str">
        <f t="shared" si="80"/>
        <v>P</v>
      </c>
      <c r="T368" s="33"/>
      <c r="U368" s="33"/>
      <c r="V368" s="33"/>
      <c r="W368" s="33"/>
      <c r="X368" s="33"/>
      <c r="Y368" s="33"/>
      <c r="Z368" s="33"/>
      <c r="AB368" s="34">
        <f t="shared" si="73"/>
        <v>0</v>
      </c>
      <c r="AC368" s="34">
        <f t="shared" si="74"/>
        <v>0</v>
      </c>
      <c r="AD368" s="34">
        <f t="shared" si="75"/>
        <v>0</v>
      </c>
      <c r="AE368" s="34">
        <f t="shared" si="81"/>
        <v>0</v>
      </c>
      <c r="AF368" s="35"/>
      <c r="AG368" s="35">
        <f t="shared" si="82"/>
        <v>0</v>
      </c>
      <c r="AH368" s="35">
        <f t="shared" si="83"/>
        <v>0</v>
      </c>
      <c r="AI368" s="35">
        <f t="shared" si="84"/>
        <v>0</v>
      </c>
    </row>
    <row r="369" spans="1:781" s="1" customFormat="1" ht="60" x14ac:dyDescent="0.3">
      <c r="A369" s="40">
        <v>3</v>
      </c>
      <c r="B369" s="21" t="s">
        <v>1021</v>
      </c>
      <c r="C369" s="22" t="s">
        <v>69</v>
      </c>
      <c r="D369" s="23" t="s">
        <v>426</v>
      </c>
      <c r="E369" s="23" t="s">
        <v>356</v>
      </c>
      <c r="F369" s="23">
        <v>12</v>
      </c>
      <c r="G369" s="74"/>
      <c r="H369" s="23">
        <v>1</v>
      </c>
      <c r="I369" s="23" t="s">
        <v>41</v>
      </c>
      <c r="J369" s="23" t="s">
        <v>133</v>
      </c>
      <c r="K369" s="25">
        <v>1965</v>
      </c>
      <c r="L369" s="86">
        <v>1965</v>
      </c>
      <c r="M369" s="27"/>
      <c r="N369" s="28"/>
      <c r="O369" s="28"/>
      <c r="P369" s="29" t="s">
        <v>593</v>
      </c>
      <c r="Q369" s="30" t="s">
        <v>1022</v>
      </c>
      <c r="R369" s="31"/>
      <c r="S369" s="32" t="str">
        <f t="shared" si="80"/>
        <v>?</v>
      </c>
      <c r="T369" s="33"/>
      <c r="U369" s="33"/>
      <c r="V369" s="33"/>
      <c r="W369" s="33"/>
      <c r="X369" s="33"/>
      <c r="Y369" s="33"/>
      <c r="Z369" s="33"/>
      <c r="AB369" s="34">
        <f t="shared" si="73"/>
        <v>0</v>
      </c>
      <c r="AC369" s="34">
        <f t="shared" si="74"/>
        <v>0</v>
      </c>
      <c r="AD369" s="34">
        <f t="shared" si="75"/>
        <v>0</v>
      </c>
      <c r="AE369" s="34">
        <f t="shared" si="81"/>
        <v>0</v>
      </c>
      <c r="AF369" s="35"/>
      <c r="AG369" s="35">
        <f t="shared" si="82"/>
        <v>0</v>
      </c>
      <c r="AH369" s="35">
        <f t="shared" si="83"/>
        <v>0</v>
      </c>
      <c r="AI369" s="35">
        <f t="shared" si="84"/>
        <v>0</v>
      </c>
    </row>
    <row r="370" spans="1:781" s="61" customFormat="1" ht="36" x14ac:dyDescent="0.3">
      <c r="A370" s="40">
        <v>3</v>
      </c>
      <c r="B370" s="21" t="s">
        <v>828</v>
      </c>
      <c r="C370" s="22" t="s">
        <v>265</v>
      </c>
      <c r="D370" s="23" t="s">
        <v>123</v>
      </c>
      <c r="E370" s="23" t="s">
        <v>356</v>
      </c>
      <c r="F370" s="23">
        <v>18</v>
      </c>
      <c r="G370" s="74"/>
      <c r="H370" s="23">
        <v>1</v>
      </c>
      <c r="I370" s="23" t="s">
        <v>41</v>
      </c>
      <c r="J370" s="23" t="s">
        <v>72</v>
      </c>
      <c r="K370" s="25">
        <v>1965</v>
      </c>
      <c r="L370" s="86">
        <v>1965</v>
      </c>
      <c r="M370" s="27"/>
      <c r="N370" s="28"/>
      <c r="O370" s="28"/>
      <c r="P370" s="29" t="s">
        <v>593</v>
      </c>
      <c r="Q370" s="30" t="s">
        <v>1023</v>
      </c>
      <c r="R370" s="31" t="s">
        <v>424</v>
      </c>
      <c r="S370" s="32" t="str">
        <f t="shared" si="80"/>
        <v>P</v>
      </c>
      <c r="T370" s="33"/>
      <c r="U370" s="33"/>
      <c r="V370" s="33"/>
      <c r="W370" s="33"/>
      <c r="X370" s="33"/>
      <c r="Y370" s="33"/>
      <c r="Z370" s="33"/>
      <c r="AA370" s="1"/>
      <c r="AB370" s="34">
        <f t="shared" si="73"/>
        <v>0</v>
      </c>
      <c r="AC370" s="34">
        <f t="shared" si="74"/>
        <v>0</v>
      </c>
      <c r="AD370" s="34">
        <f t="shared" si="75"/>
        <v>0</v>
      </c>
      <c r="AE370" s="34">
        <f t="shared" si="81"/>
        <v>0</v>
      </c>
      <c r="AF370" s="35"/>
      <c r="AG370" s="35">
        <f t="shared" si="82"/>
        <v>0</v>
      </c>
      <c r="AH370" s="35">
        <f t="shared" si="83"/>
        <v>0</v>
      </c>
      <c r="AI370" s="35">
        <f t="shared" si="84"/>
        <v>0</v>
      </c>
      <c r="AK370" s="1"/>
      <c r="AL370" s="1"/>
      <c r="AM370" s="1"/>
      <c r="AN370" s="1"/>
      <c r="AO370" s="1"/>
      <c r="AP370" s="1"/>
      <c r="AQ370" s="1"/>
      <c r="AR370" s="1"/>
      <c r="AS370" s="1"/>
      <c r="AT370" s="1"/>
      <c r="AU370" s="1"/>
      <c r="AV370" s="1"/>
      <c r="AW370" s="1"/>
      <c r="AX370" s="1"/>
      <c r="AY370" s="1"/>
      <c r="AZ370" s="1"/>
      <c r="BA370" s="1"/>
      <c r="BB370" s="1"/>
      <c r="BC370" s="1"/>
      <c r="BD370" s="1"/>
      <c r="BE370" s="1"/>
      <c r="BF370" s="1"/>
      <c r="BG370" s="1"/>
      <c r="BH370" s="1"/>
      <c r="BI370" s="1"/>
      <c r="BJ370" s="1"/>
      <c r="BK370" s="1"/>
      <c r="BL370" s="1"/>
      <c r="BM370" s="1"/>
      <c r="BN370" s="1"/>
      <c r="BO370" s="1"/>
      <c r="BP370" s="1"/>
      <c r="BQ370" s="1"/>
      <c r="BR370" s="1"/>
      <c r="BS370" s="1"/>
      <c r="BT370" s="1"/>
      <c r="BU370" s="1"/>
      <c r="BV370" s="1"/>
      <c r="BW370" s="1"/>
      <c r="BX370" s="1"/>
      <c r="BY370" s="1"/>
      <c r="BZ370" s="1"/>
      <c r="CA370" s="1"/>
      <c r="CB370" s="1"/>
      <c r="CC370" s="1"/>
      <c r="CD370" s="1"/>
      <c r="CE370" s="1"/>
      <c r="CF370" s="1"/>
      <c r="CG370" s="1"/>
      <c r="CH370" s="1"/>
      <c r="CI370" s="1"/>
      <c r="CJ370" s="1"/>
      <c r="CK370" s="1"/>
      <c r="CL370" s="1"/>
      <c r="CM370" s="1"/>
      <c r="CN370" s="1"/>
      <c r="CO370" s="1"/>
      <c r="CP370" s="1"/>
      <c r="CQ370" s="1"/>
      <c r="CR370" s="1"/>
      <c r="CS370" s="1"/>
      <c r="CT370" s="1"/>
      <c r="CU370" s="1"/>
      <c r="CV370" s="1"/>
      <c r="CW370" s="1"/>
      <c r="CX370" s="1"/>
      <c r="CY370" s="1"/>
      <c r="CZ370" s="1"/>
      <c r="DA370" s="1"/>
      <c r="DB370" s="1"/>
      <c r="DC370" s="1"/>
      <c r="DD370" s="1"/>
      <c r="DE370" s="1"/>
      <c r="DF370" s="1"/>
      <c r="DG370" s="1"/>
      <c r="DH370" s="1"/>
      <c r="DI370" s="1"/>
      <c r="DJ370" s="1"/>
      <c r="DK370" s="1"/>
      <c r="DL370" s="1"/>
      <c r="DM370" s="1"/>
      <c r="DN370" s="1"/>
      <c r="DO370" s="1"/>
      <c r="DP370" s="1"/>
      <c r="DQ370" s="1"/>
      <c r="DR370" s="1"/>
      <c r="DS370" s="1"/>
      <c r="DT370" s="1"/>
      <c r="DU370" s="1"/>
      <c r="DV370" s="1"/>
      <c r="DW370" s="1"/>
      <c r="DX370" s="1"/>
      <c r="DY370" s="1"/>
      <c r="DZ370" s="1"/>
      <c r="EA370" s="1"/>
      <c r="EB370" s="1"/>
      <c r="EC370" s="1"/>
      <c r="ED370" s="1"/>
      <c r="EE370" s="1"/>
      <c r="EF370" s="1"/>
      <c r="EG370" s="1"/>
      <c r="EH370" s="1"/>
      <c r="EI370" s="1"/>
      <c r="EJ370" s="1"/>
      <c r="EK370" s="1"/>
      <c r="EL370" s="1"/>
      <c r="EM370" s="1"/>
      <c r="EN370" s="1"/>
      <c r="EO370" s="1"/>
      <c r="EP370" s="1"/>
      <c r="EQ370" s="1"/>
      <c r="ER370" s="1"/>
      <c r="ES370" s="1"/>
      <c r="ET370" s="1"/>
      <c r="EU370" s="1"/>
      <c r="EV370" s="1"/>
      <c r="EW370" s="1"/>
      <c r="EX370" s="1"/>
      <c r="EY370" s="1"/>
      <c r="EZ370" s="1"/>
      <c r="FA370" s="1"/>
      <c r="FB370" s="1"/>
      <c r="FC370" s="1"/>
      <c r="FD370" s="1"/>
      <c r="FE370" s="1"/>
      <c r="FF370" s="1"/>
      <c r="FG370" s="1"/>
      <c r="FH370" s="1"/>
      <c r="FI370" s="1"/>
      <c r="FJ370" s="1"/>
      <c r="FK370" s="1"/>
      <c r="FL370" s="1"/>
      <c r="FM370" s="1"/>
      <c r="FN370" s="1"/>
      <c r="FO370" s="1"/>
      <c r="FP370" s="1"/>
      <c r="FQ370" s="1"/>
      <c r="FR370" s="1"/>
      <c r="FS370" s="1"/>
      <c r="FT370" s="1"/>
      <c r="FU370" s="1"/>
      <c r="FV370" s="1"/>
      <c r="FW370" s="1"/>
      <c r="FX370" s="1"/>
      <c r="FY370" s="1"/>
      <c r="FZ370" s="1"/>
      <c r="GA370" s="1"/>
      <c r="GB370" s="1"/>
      <c r="GC370" s="1"/>
      <c r="GD370" s="1"/>
      <c r="GE370" s="1"/>
      <c r="GF370" s="1"/>
      <c r="GG370" s="1"/>
      <c r="GH370" s="1"/>
      <c r="GI370" s="1"/>
      <c r="GJ370" s="1"/>
      <c r="GK370" s="1"/>
      <c r="GL370" s="1"/>
      <c r="GM370" s="1"/>
      <c r="GN370" s="1"/>
      <c r="GO370" s="1"/>
      <c r="GP370" s="1"/>
      <c r="GQ370" s="1"/>
      <c r="GR370" s="1"/>
      <c r="GS370" s="1"/>
      <c r="GT370" s="1"/>
      <c r="GU370" s="1"/>
      <c r="GV370" s="1"/>
      <c r="GW370" s="1"/>
      <c r="GX370" s="1"/>
      <c r="GY370" s="1"/>
      <c r="GZ370" s="1"/>
      <c r="HA370" s="1"/>
      <c r="HB370" s="1"/>
      <c r="HC370" s="1"/>
      <c r="HD370" s="1"/>
      <c r="HE370" s="1"/>
      <c r="HF370" s="1"/>
      <c r="HG370" s="1"/>
      <c r="HH370" s="1"/>
      <c r="HI370" s="1"/>
      <c r="HJ370" s="1"/>
      <c r="HK370" s="1"/>
      <c r="HL370" s="1"/>
      <c r="HM370" s="1"/>
      <c r="HN370" s="1"/>
      <c r="HO370" s="1"/>
      <c r="HP370" s="1"/>
      <c r="HQ370" s="1"/>
      <c r="HR370" s="1"/>
      <c r="HS370" s="1"/>
      <c r="HT370" s="1"/>
      <c r="HU370" s="1"/>
      <c r="HV370" s="1"/>
      <c r="HW370" s="1"/>
      <c r="HX370" s="1"/>
      <c r="HY370" s="1"/>
      <c r="HZ370" s="1"/>
      <c r="IA370" s="1"/>
      <c r="IB370" s="1"/>
      <c r="IC370" s="1"/>
      <c r="ID370" s="1"/>
      <c r="IE370" s="1"/>
      <c r="IF370" s="1"/>
      <c r="IG370" s="1"/>
      <c r="IH370" s="1"/>
      <c r="II370" s="1"/>
      <c r="IJ370" s="1"/>
      <c r="IK370" s="1"/>
      <c r="IL370" s="1"/>
      <c r="IM370" s="1"/>
      <c r="IN370" s="1"/>
      <c r="IO370" s="1"/>
      <c r="IP370" s="1"/>
      <c r="IQ370" s="1"/>
      <c r="IR370" s="1"/>
      <c r="IS370" s="1"/>
      <c r="IT370" s="1"/>
      <c r="IU370" s="1"/>
      <c r="IV370" s="1"/>
      <c r="IW370" s="1"/>
      <c r="IX370" s="1"/>
      <c r="IY370" s="1"/>
      <c r="IZ370" s="1"/>
      <c r="JA370" s="1"/>
      <c r="JB370" s="1"/>
      <c r="JC370" s="1"/>
      <c r="JD370" s="1"/>
      <c r="JE370" s="1"/>
      <c r="JF370" s="1"/>
      <c r="JG370" s="1"/>
      <c r="JH370" s="1"/>
      <c r="JI370" s="1"/>
      <c r="JJ370" s="1"/>
      <c r="JK370" s="1"/>
      <c r="JL370" s="1"/>
      <c r="JM370" s="1"/>
      <c r="JN370" s="1"/>
      <c r="JO370" s="1"/>
      <c r="JP370" s="1"/>
      <c r="JQ370" s="1"/>
      <c r="JR370" s="1"/>
      <c r="JS370" s="1"/>
      <c r="JT370" s="1"/>
      <c r="JU370" s="1"/>
      <c r="JV370" s="1"/>
      <c r="JW370" s="1"/>
      <c r="JX370" s="1"/>
      <c r="JY370" s="1"/>
      <c r="JZ370" s="1"/>
      <c r="KA370" s="1"/>
      <c r="KB370" s="1"/>
      <c r="KC370" s="1"/>
      <c r="KD370" s="1"/>
      <c r="KE370" s="1"/>
      <c r="KF370" s="1"/>
      <c r="KG370" s="1"/>
      <c r="KH370" s="1"/>
      <c r="KI370" s="1"/>
      <c r="KJ370" s="1"/>
      <c r="KK370" s="1"/>
      <c r="KL370" s="1"/>
      <c r="KM370" s="1"/>
      <c r="KN370" s="1"/>
      <c r="KO370" s="1"/>
      <c r="KP370" s="1"/>
      <c r="KQ370" s="1"/>
      <c r="KR370" s="1"/>
      <c r="KS370" s="1"/>
      <c r="KT370" s="1"/>
      <c r="KU370" s="1"/>
      <c r="KV370" s="1"/>
      <c r="KW370" s="1"/>
      <c r="KX370" s="1"/>
      <c r="KY370" s="1"/>
      <c r="KZ370" s="1"/>
      <c r="LA370" s="1"/>
      <c r="LB370" s="1"/>
      <c r="LC370" s="1"/>
      <c r="LD370" s="1"/>
      <c r="LE370" s="1"/>
      <c r="LF370" s="1"/>
      <c r="LG370" s="1"/>
      <c r="LH370" s="1"/>
      <c r="LI370" s="1"/>
      <c r="LJ370" s="1"/>
      <c r="LK370" s="1"/>
      <c r="LL370" s="1"/>
      <c r="LM370" s="1"/>
      <c r="LN370" s="1"/>
      <c r="LO370" s="1"/>
      <c r="LP370" s="1"/>
      <c r="LQ370" s="1"/>
      <c r="LR370" s="1"/>
      <c r="LS370" s="1"/>
      <c r="LT370" s="1"/>
      <c r="LU370" s="1"/>
      <c r="LV370" s="1"/>
      <c r="LW370" s="1"/>
      <c r="LX370" s="1"/>
      <c r="LY370" s="1"/>
      <c r="LZ370" s="1"/>
      <c r="MA370" s="1"/>
      <c r="MB370" s="1"/>
      <c r="MC370" s="1"/>
      <c r="MD370" s="1"/>
      <c r="ME370" s="1"/>
      <c r="MF370" s="1"/>
      <c r="MG370" s="1"/>
      <c r="MH370" s="1"/>
      <c r="MI370" s="1"/>
      <c r="MJ370" s="1"/>
      <c r="MK370" s="1"/>
      <c r="ML370" s="1"/>
      <c r="MM370" s="1"/>
      <c r="MN370" s="1"/>
      <c r="MO370" s="1"/>
      <c r="MP370" s="1"/>
      <c r="MQ370" s="1"/>
      <c r="MR370" s="1"/>
      <c r="MS370" s="1"/>
      <c r="MT370" s="1"/>
      <c r="MU370" s="1"/>
      <c r="MV370" s="1"/>
      <c r="MW370" s="1"/>
      <c r="MX370" s="1"/>
      <c r="MY370" s="1"/>
      <c r="MZ370" s="1"/>
      <c r="NA370" s="1"/>
      <c r="NB370" s="1"/>
      <c r="NC370" s="1"/>
      <c r="ND370" s="1"/>
      <c r="NE370" s="1"/>
      <c r="NF370" s="1"/>
      <c r="NG370" s="1"/>
      <c r="NH370" s="1"/>
      <c r="NI370" s="1"/>
      <c r="NJ370" s="1"/>
      <c r="NK370" s="1"/>
      <c r="NL370" s="1"/>
      <c r="NM370" s="1"/>
      <c r="NN370" s="1"/>
      <c r="NO370" s="1"/>
      <c r="NP370" s="1"/>
      <c r="NQ370" s="1"/>
      <c r="NR370" s="1"/>
      <c r="NS370" s="1"/>
      <c r="NT370" s="1"/>
      <c r="NU370" s="1"/>
      <c r="NV370" s="1"/>
      <c r="NW370" s="1"/>
      <c r="NX370" s="1"/>
      <c r="NY370" s="1"/>
      <c r="NZ370" s="1"/>
      <c r="OA370" s="1"/>
      <c r="OB370" s="1"/>
      <c r="OC370" s="1"/>
      <c r="OD370" s="1"/>
      <c r="OE370" s="1"/>
      <c r="OF370" s="1"/>
      <c r="OG370" s="1"/>
      <c r="OH370" s="1"/>
      <c r="OI370" s="1"/>
      <c r="OJ370" s="1"/>
      <c r="OK370" s="1"/>
      <c r="OL370" s="1"/>
      <c r="OM370" s="1"/>
      <c r="ON370" s="1"/>
      <c r="OO370" s="1"/>
      <c r="OP370" s="1"/>
      <c r="OQ370" s="1"/>
      <c r="OR370" s="1"/>
      <c r="OS370" s="1"/>
      <c r="OT370" s="1"/>
      <c r="OU370" s="1"/>
      <c r="OV370" s="1"/>
      <c r="OW370" s="1"/>
      <c r="OX370" s="1"/>
      <c r="OY370" s="1"/>
      <c r="OZ370" s="1"/>
      <c r="PA370" s="1"/>
      <c r="PB370" s="1"/>
      <c r="PC370" s="1"/>
      <c r="PD370" s="1"/>
      <c r="PE370" s="1"/>
      <c r="PF370" s="1"/>
      <c r="PG370" s="1"/>
      <c r="PH370" s="1"/>
      <c r="PI370" s="1"/>
      <c r="PJ370" s="1"/>
      <c r="PK370" s="1"/>
      <c r="PL370" s="1"/>
      <c r="PM370" s="1"/>
      <c r="PN370" s="1"/>
      <c r="PO370" s="1"/>
      <c r="PP370" s="1"/>
      <c r="PQ370" s="1"/>
      <c r="PR370" s="1"/>
      <c r="PS370" s="1"/>
      <c r="PT370" s="1"/>
      <c r="PU370" s="1"/>
      <c r="PV370" s="1"/>
      <c r="PW370" s="1"/>
      <c r="PX370" s="1"/>
      <c r="PY370" s="1"/>
      <c r="PZ370" s="1"/>
      <c r="QA370" s="1"/>
      <c r="QB370" s="1"/>
      <c r="QC370" s="1"/>
      <c r="QD370" s="1"/>
      <c r="QE370" s="1"/>
      <c r="QF370" s="1"/>
      <c r="QG370" s="1"/>
      <c r="QH370" s="1"/>
      <c r="QI370" s="1"/>
      <c r="QJ370" s="1"/>
      <c r="QK370" s="1"/>
      <c r="QL370" s="1"/>
      <c r="QM370" s="1"/>
      <c r="QN370" s="1"/>
      <c r="QO370" s="1"/>
      <c r="QP370" s="1"/>
      <c r="QQ370" s="1"/>
      <c r="QR370" s="1"/>
      <c r="QS370" s="1"/>
      <c r="QT370" s="1"/>
      <c r="QU370" s="1"/>
      <c r="QV370" s="1"/>
      <c r="QW370" s="1"/>
      <c r="QX370" s="1"/>
      <c r="QY370" s="1"/>
      <c r="QZ370" s="1"/>
      <c r="RA370" s="1"/>
      <c r="RB370" s="1"/>
      <c r="RC370" s="1"/>
      <c r="RD370" s="1"/>
      <c r="RE370" s="1"/>
      <c r="RF370" s="1"/>
      <c r="RG370" s="1"/>
      <c r="RH370" s="1"/>
      <c r="RI370" s="1"/>
      <c r="RJ370" s="1"/>
      <c r="RK370" s="1"/>
      <c r="RL370" s="1"/>
      <c r="RM370" s="1"/>
      <c r="RN370" s="1"/>
      <c r="RO370" s="1"/>
      <c r="RP370" s="1"/>
      <c r="RQ370" s="1"/>
      <c r="RR370" s="1"/>
      <c r="RS370" s="1"/>
      <c r="RT370" s="1"/>
      <c r="RU370" s="1"/>
      <c r="RV370" s="1"/>
      <c r="RW370" s="1"/>
      <c r="RX370" s="1"/>
      <c r="RY370" s="1"/>
      <c r="RZ370" s="1"/>
      <c r="SA370" s="1"/>
      <c r="SB370" s="1"/>
      <c r="SC370" s="1"/>
      <c r="SD370" s="1"/>
      <c r="SE370" s="1"/>
      <c r="SF370" s="1"/>
      <c r="SG370" s="1"/>
      <c r="SH370" s="1"/>
      <c r="SI370" s="1"/>
      <c r="SJ370" s="1"/>
      <c r="SK370" s="1"/>
      <c r="SL370" s="1"/>
      <c r="SM370" s="1"/>
      <c r="SN370" s="1"/>
      <c r="SO370" s="1"/>
      <c r="SP370" s="1"/>
      <c r="SQ370" s="1"/>
      <c r="SR370" s="1"/>
      <c r="SS370" s="1"/>
      <c r="ST370" s="1"/>
      <c r="SU370" s="1"/>
      <c r="SV370" s="1"/>
      <c r="SW370" s="1"/>
      <c r="SX370" s="1"/>
      <c r="SY370" s="1"/>
      <c r="SZ370" s="1"/>
      <c r="TA370" s="1"/>
      <c r="TB370" s="1"/>
      <c r="TC370" s="1"/>
      <c r="TD370" s="1"/>
      <c r="TE370" s="1"/>
      <c r="TF370" s="1"/>
      <c r="TG370" s="1"/>
      <c r="TH370" s="1"/>
      <c r="TI370" s="1"/>
      <c r="TJ370" s="1"/>
      <c r="TK370" s="1"/>
      <c r="TL370" s="1"/>
      <c r="TM370" s="1"/>
      <c r="TN370" s="1"/>
      <c r="TO370" s="1"/>
      <c r="TP370" s="1"/>
      <c r="TQ370" s="1"/>
      <c r="TR370" s="1"/>
      <c r="TS370" s="1"/>
      <c r="TT370" s="1"/>
      <c r="TU370" s="1"/>
      <c r="TV370" s="1"/>
      <c r="TW370" s="1"/>
      <c r="TX370" s="1"/>
      <c r="TY370" s="1"/>
      <c r="TZ370" s="1"/>
      <c r="UA370" s="1"/>
      <c r="UB370" s="1"/>
      <c r="UC370" s="1"/>
      <c r="UD370" s="1"/>
      <c r="UE370" s="1"/>
      <c r="UF370" s="1"/>
      <c r="UG370" s="1"/>
      <c r="UH370" s="1"/>
      <c r="UI370" s="1"/>
      <c r="UJ370" s="1"/>
      <c r="UK370" s="1"/>
      <c r="UL370" s="1"/>
      <c r="UM370" s="1"/>
      <c r="UN370" s="1"/>
      <c r="UO370" s="1"/>
      <c r="UP370" s="1"/>
      <c r="UQ370" s="1"/>
      <c r="UR370" s="1"/>
      <c r="US370" s="1"/>
      <c r="UT370" s="1"/>
      <c r="UU370" s="1"/>
      <c r="UV370" s="1"/>
      <c r="UW370" s="1"/>
      <c r="UX370" s="1"/>
      <c r="UY370" s="1"/>
      <c r="UZ370" s="1"/>
      <c r="VA370" s="1"/>
      <c r="VB370" s="1"/>
      <c r="VC370" s="1"/>
      <c r="VD370" s="1"/>
      <c r="VE370" s="1"/>
      <c r="VF370" s="1"/>
      <c r="VG370" s="1"/>
      <c r="VH370" s="1"/>
      <c r="VI370" s="1"/>
      <c r="VJ370" s="1"/>
      <c r="VK370" s="1"/>
      <c r="VL370" s="1"/>
      <c r="VM370" s="1"/>
      <c r="VN370" s="1"/>
      <c r="VO370" s="1"/>
      <c r="VP370" s="1"/>
      <c r="VQ370" s="1"/>
      <c r="VR370" s="1"/>
      <c r="VS370" s="1"/>
      <c r="VT370" s="1"/>
      <c r="VU370" s="1"/>
      <c r="VV370" s="1"/>
      <c r="VW370" s="1"/>
      <c r="VX370" s="1"/>
      <c r="VY370" s="1"/>
      <c r="VZ370" s="1"/>
      <c r="WA370" s="1"/>
      <c r="WB370" s="1"/>
      <c r="WC370" s="1"/>
      <c r="WD370" s="1"/>
      <c r="WE370" s="1"/>
      <c r="WF370" s="1"/>
      <c r="WG370" s="1"/>
      <c r="WH370" s="1"/>
      <c r="WI370" s="1"/>
      <c r="WJ370" s="1"/>
      <c r="WK370" s="1"/>
      <c r="WL370" s="1"/>
      <c r="WM370" s="1"/>
      <c r="WN370" s="1"/>
      <c r="WO370" s="1"/>
      <c r="WP370" s="1"/>
      <c r="WQ370" s="1"/>
      <c r="WR370" s="1"/>
      <c r="WS370" s="1"/>
      <c r="WT370" s="1"/>
      <c r="WU370" s="1"/>
      <c r="WV370" s="1"/>
      <c r="WW370" s="1"/>
      <c r="WX370" s="1"/>
      <c r="WY370" s="1"/>
      <c r="WZ370" s="1"/>
      <c r="XA370" s="1"/>
      <c r="XB370" s="1"/>
      <c r="XC370" s="1"/>
      <c r="XD370" s="1"/>
      <c r="XE370" s="1"/>
      <c r="XF370" s="1"/>
      <c r="XG370" s="1"/>
      <c r="XH370" s="1"/>
      <c r="XI370" s="1"/>
      <c r="XJ370" s="1"/>
      <c r="XK370" s="1"/>
      <c r="XL370" s="1"/>
      <c r="XM370" s="1"/>
      <c r="XN370" s="1"/>
      <c r="XO370" s="1"/>
      <c r="XP370" s="1"/>
      <c r="XQ370" s="1"/>
      <c r="XR370" s="1"/>
      <c r="XS370" s="1"/>
      <c r="XT370" s="1"/>
      <c r="XU370" s="1"/>
      <c r="XV370" s="1"/>
      <c r="XW370" s="1"/>
      <c r="XX370" s="1"/>
      <c r="XY370" s="1"/>
      <c r="XZ370" s="1"/>
      <c r="YA370" s="1"/>
      <c r="YB370" s="1"/>
      <c r="YC370" s="1"/>
      <c r="YD370" s="1"/>
      <c r="YE370" s="1"/>
      <c r="YF370" s="1"/>
      <c r="YG370" s="1"/>
      <c r="YH370" s="1"/>
      <c r="YI370" s="1"/>
      <c r="YJ370" s="1"/>
      <c r="YK370" s="1"/>
      <c r="YL370" s="1"/>
      <c r="YM370" s="1"/>
      <c r="YN370" s="1"/>
      <c r="YO370" s="1"/>
      <c r="YP370" s="1"/>
      <c r="YQ370" s="1"/>
      <c r="YR370" s="1"/>
      <c r="YS370" s="1"/>
      <c r="YT370" s="1"/>
      <c r="YU370" s="1"/>
      <c r="YV370" s="1"/>
      <c r="YW370" s="1"/>
      <c r="YX370" s="1"/>
      <c r="YY370" s="1"/>
      <c r="YZ370" s="1"/>
      <c r="ZA370" s="1"/>
      <c r="ZB370" s="1"/>
      <c r="ZC370" s="1"/>
      <c r="ZD370" s="1"/>
      <c r="ZE370" s="1"/>
      <c r="ZF370" s="1"/>
      <c r="ZG370" s="1"/>
      <c r="ZH370" s="1"/>
      <c r="ZI370" s="1"/>
      <c r="ZJ370" s="1"/>
      <c r="ZK370" s="1"/>
      <c r="ZL370" s="1"/>
      <c r="ZM370" s="1"/>
      <c r="ZN370" s="1"/>
      <c r="ZO370" s="1"/>
      <c r="ZP370" s="1"/>
      <c r="ZQ370" s="1"/>
      <c r="ZR370" s="1"/>
      <c r="ZS370" s="1"/>
      <c r="ZT370" s="1"/>
      <c r="ZU370" s="1"/>
      <c r="ZV370" s="1"/>
      <c r="ZW370" s="1"/>
      <c r="ZX370" s="1"/>
      <c r="ZY370" s="1"/>
      <c r="ZZ370" s="1"/>
      <c r="AAA370" s="1"/>
      <c r="AAB370" s="1"/>
      <c r="AAC370" s="1"/>
      <c r="AAD370" s="1"/>
      <c r="AAE370" s="1"/>
      <c r="AAF370" s="1"/>
      <c r="AAG370" s="1"/>
      <c r="AAH370" s="1"/>
      <c r="AAI370" s="1"/>
      <c r="AAJ370" s="1"/>
      <c r="AAK370" s="1"/>
      <c r="AAL370" s="1"/>
      <c r="AAM370" s="1"/>
      <c r="AAN370" s="1"/>
      <c r="AAO370" s="1"/>
      <c r="AAP370" s="1"/>
      <c r="AAQ370" s="1"/>
      <c r="AAR370" s="1"/>
      <c r="AAS370" s="1"/>
      <c r="AAT370" s="1"/>
      <c r="AAU370" s="1"/>
      <c r="AAV370" s="1"/>
      <c r="AAW370" s="1"/>
      <c r="AAX370" s="1"/>
      <c r="AAY370" s="1"/>
      <c r="AAZ370" s="1"/>
      <c r="ABA370" s="1"/>
      <c r="ABB370" s="1"/>
      <c r="ABC370" s="1"/>
      <c r="ABD370" s="1"/>
      <c r="ABE370" s="1"/>
      <c r="ABF370" s="1"/>
      <c r="ABG370" s="1"/>
      <c r="ABH370" s="1"/>
      <c r="ABI370" s="1"/>
      <c r="ABJ370" s="1"/>
      <c r="ABK370" s="1"/>
      <c r="ABL370" s="1"/>
      <c r="ABM370" s="1"/>
      <c r="ABN370" s="1"/>
      <c r="ABO370" s="1"/>
      <c r="ABP370" s="1"/>
      <c r="ABQ370" s="1"/>
      <c r="ABR370" s="1"/>
      <c r="ABS370" s="1"/>
      <c r="ABT370" s="1"/>
      <c r="ABU370" s="1"/>
      <c r="ABV370" s="1"/>
      <c r="ABW370" s="1"/>
      <c r="ABX370" s="1"/>
      <c r="ABY370" s="1"/>
      <c r="ABZ370" s="1"/>
      <c r="ACA370" s="1"/>
      <c r="ACB370" s="1"/>
      <c r="ACC370" s="1"/>
      <c r="ACD370" s="1"/>
      <c r="ACE370" s="1"/>
      <c r="ACF370" s="1"/>
      <c r="ACG370" s="1"/>
      <c r="ACH370" s="1"/>
      <c r="ACI370" s="1"/>
      <c r="ACJ370" s="1"/>
      <c r="ACK370" s="1"/>
      <c r="ACL370" s="1"/>
      <c r="ACM370" s="1"/>
      <c r="ACN370" s="1"/>
      <c r="ACO370" s="1"/>
      <c r="ACP370" s="1"/>
      <c r="ACQ370" s="1"/>
      <c r="ACR370" s="1"/>
      <c r="ACS370" s="1"/>
      <c r="ACT370" s="1"/>
      <c r="ACU370" s="1"/>
      <c r="ACV370" s="1"/>
      <c r="ACW370" s="1"/>
      <c r="ACX370" s="1"/>
      <c r="ACY370" s="1"/>
      <c r="ACZ370" s="1"/>
      <c r="ADA370" s="1"/>
    </row>
    <row r="371" spans="1:781" customFormat="1" ht="15.6" x14ac:dyDescent="0.3">
      <c r="A371" s="40">
        <v>3</v>
      </c>
      <c r="B371" s="21" t="s">
        <v>1024</v>
      </c>
      <c r="C371" s="22" t="s">
        <v>100</v>
      </c>
      <c r="D371" s="23"/>
      <c r="E371" s="23"/>
      <c r="F371" s="23">
        <v>19</v>
      </c>
      <c r="G371" s="74">
        <v>4500000</v>
      </c>
      <c r="H371" s="23">
        <v>1</v>
      </c>
      <c r="I371" s="23" t="s">
        <v>41</v>
      </c>
      <c r="J371" s="23" t="s">
        <v>235</v>
      </c>
      <c r="K371" s="25">
        <v>1964</v>
      </c>
      <c r="L371" s="26">
        <v>23651</v>
      </c>
      <c r="M371" s="27"/>
      <c r="N371" s="28"/>
      <c r="O371" s="28"/>
      <c r="P371" s="29" t="s">
        <v>593</v>
      </c>
      <c r="Q371" s="30" t="s">
        <v>1025</v>
      </c>
      <c r="R371" s="31"/>
      <c r="S371" s="32" t="str">
        <f t="shared" si="80"/>
        <v>Al</v>
      </c>
      <c r="T371" s="33"/>
      <c r="U371" s="33"/>
      <c r="V371" s="33"/>
      <c r="W371" s="33"/>
      <c r="X371" s="33"/>
      <c r="Y371" s="33"/>
      <c r="Z371" s="33"/>
      <c r="AA371" s="1"/>
      <c r="AB371" s="34">
        <f t="shared" si="73"/>
        <v>0</v>
      </c>
      <c r="AC371" s="34">
        <f t="shared" si="74"/>
        <v>0</v>
      </c>
      <c r="AD371" s="34">
        <f t="shared" si="75"/>
        <v>0</v>
      </c>
      <c r="AE371" s="34">
        <f t="shared" si="81"/>
        <v>0</v>
      </c>
      <c r="AF371" s="35"/>
      <c r="AG371" s="35">
        <f t="shared" si="82"/>
        <v>0</v>
      </c>
      <c r="AH371" s="35">
        <f t="shared" si="83"/>
        <v>0</v>
      </c>
      <c r="AI371" s="35">
        <f t="shared" si="84"/>
        <v>0</v>
      </c>
      <c r="AJ371" s="1"/>
      <c r="AK371" s="1"/>
      <c r="AL371" s="1"/>
      <c r="AM371" s="1"/>
      <c r="AN371" s="1"/>
      <c r="AO371" s="1"/>
      <c r="AP371" s="1"/>
      <c r="AQ371" s="1"/>
      <c r="AR371" s="1"/>
      <c r="AS371" s="1"/>
      <c r="AT371" s="1"/>
      <c r="AU371" s="1"/>
      <c r="AV371" s="1"/>
      <c r="AW371" s="1"/>
      <c r="AX371" s="1"/>
      <c r="AY371" s="1"/>
      <c r="AZ371" s="1"/>
      <c r="BA371" s="1"/>
      <c r="BB371" s="1"/>
      <c r="BC371" s="1"/>
      <c r="BD371" s="1"/>
      <c r="BE371" s="1"/>
      <c r="BF371" s="1"/>
      <c r="BG371" s="1"/>
      <c r="BH371" s="1"/>
      <c r="BI371" s="1"/>
      <c r="BJ371" s="1"/>
      <c r="BK371" s="1"/>
      <c r="BL371" s="1"/>
      <c r="BM371" s="1"/>
      <c r="BN371" s="1"/>
      <c r="BO371" s="1"/>
      <c r="BP371" s="1"/>
      <c r="BQ371" s="1"/>
      <c r="BR371" s="1"/>
      <c r="BS371" s="1"/>
      <c r="BT371" s="1"/>
      <c r="BU371" s="1"/>
      <c r="BV371" s="1"/>
      <c r="BW371" s="1"/>
      <c r="BX371" s="1"/>
      <c r="BY371" s="1"/>
      <c r="BZ371" s="1"/>
      <c r="CA371" s="1"/>
      <c r="CB371" s="1"/>
      <c r="CC371" s="1"/>
      <c r="CD371" s="1"/>
      <c r="CE371" s="1"/>
      <c r="CF371" s="1"/>
      <c r="CG371" s="1"/>
      <c r="CH371" s="1"/>
      <c r="CI371" s="1"/>
      <c r="CJ371" s="1"/>
      <c r="CK371" s="1"/>
      <c r="CL371" s="1"/>
      <c r="CM371" s="1"/>
      <c r="CN371" s="1"/>
      <c r="CO371" s="1"/>
      <c r="CP371" s="1"/>
      <c r="CQ371" s="1"/>
      <c r="CR371" s="1"/>
      <c r="CS371" s="1"/>
      <c r="CT371" s="1"/>
      <c r="CU371" s="1"/>
      <c r="CV371" s="1"/>
      <c r="CW371" s="1"/>
      <c r="CX371" s="1"/>
      <c r="CY371" s="1"/>
      <c r="CZ371" s="1"/>
      <c r="DA371" s="1"/>
      <c r="DB371" s="1"/>
      <c r="DC371" s="1"/>
      <c r="DD371" s="1"/>
      <c r="DE371" s="1"/>
      <c r="DF371" s="1"/>
      <c r="DG371" s="1"/>
      <c r="DH371" s="1"/>
      <c r="DI371" s="1"/>
      <c r="DJ371" s="1"/>
      <c r="DK371" s="1"/>
      <c r="DL371" s="1"/>
      <c r="DM371" s="1"/>
      <c r="DN371" s="1"/>
      <c r="DO371" s="1"/>
      <c r="DP371" s="1"/>
      <c r="DQ371" s="1"/>
      <c r="DR371" s="1"/>
      <c r="DS371" s="1"/>
      <c r="DT371" s="1"/>
      <c r="DU371" s="1"/>
      <c r="DV371" s="1"/>
      <c r="DW371" s="1"/>
      <c r="DX371" s="1"/>
      <c r="DY371" s="1"/>
      <c r="DZ371" s="1"/>
      <c r="EA371" s="1"/>
      <c r="EB371" s="1"/>
      <c r="EC371" s="1"/>
      <c r="ED371" s="114"/>
      <c r="EE371" s="114"/>
      <c r="EF371" s="114"/>
      <c r="EG371" s="114"/>
      <c r="EH371" s="114"/>
      <c r="EI371" s="114"/>
      <c r="EJ371" s="114"/>
      <c r="EK371" s="114"/>
      <c r="EL371" s="114"/>
      <c r="EM371" s="114"/>
      <c r="EN371" s="114"/>
      <c r="EO371" s="114"/>
      <c r="EP371" s="114"/>
      <c r="EQ371" s="114"/>
      <c r="ER371" s="114"/>
      <c r="ES371" s="114"/>
      <c r="ET371" s="114"/>
      <c r="EU371" s="114"/>
      <c r="EV371" s="114"/>
      <c r="EW371" s="114"/>
      <c r="EX371" s="114"/>
      <c r="EY371" s="114"/>
      <c r="EZ371" s="114"/>
      <c r="FA371" s="114"/>
      <c r="FB371" s="114"/>
      <c r="FC371" s="114"/>
      <c r="FD371" s="114"/>
      <c r="FE371" s="114"/>
      <c r="FF371" s="114"/>
      <c r="FG371" s="114"/>
      <c r="FH371" s="114"/>
      <c r="FI371" s="114"/>
      <c r="FJ371" s="114"/>
      <c r="FK371" s="114"/>
      <c r="FL371" s="114"/>
      <c r="FM371" s="114"/>
      <c r="FN371" s="114"/>
      <c r="FO371" s="114"/>
      <c r="FP371" s="114"/>
      <c r="FQ371" s="114"/>
      <c r="FR371" s="114"/>
      <c r="FS371" s="114"/>
      <c r="FT371" s="114"/>
      <c r="FU371" s="114"/>
      <c r="FV371" s="114"/>
      <c r="FW371" s="114"/>
      <c r="FX371" s="114"/>
      <c r="FY371" s="114"/>
      <c r="FZ371" s="114"/>
      <c r="GA371" s="114"/>
      <c r="GB371" s="114"/>
      <c r="GC371" s="114"/>
      <c r="GD371" s="114"/>
      <c r="GE371" s="114"/>
      <c r="GF371" s="114"/>
      <c r="GG371" s="114"/>
      <c r="GH371" s="114"/>
      <c r="GI371" s="114"/>
      <c r="GJ371" s="114"/>
      <c r="GK371" s="114"/>
      <c r="GL371" s="114"/>
      <c r="GM371" s="114"/>
      <c r="GN371" s="114"/>
      <c r="GO371" s="114"/>
      <c r="GP371" s="114"/>
      <c r="GQ371" s="114"/>
      <c r="GR371" s="114"/>
      <c r="GS371" s="114"/>
      <c r="GT371" s="114"/>
      <c r="GU371" s="114"/>
      <c r="GV371" s="114"/>
      <c r="GW371" s="114"/>
      <c r="GX371" s="114"/>
      <c r="GY371" s="114"/>
      <c r="GZ371" s="114"/>
      <c r="HA371" s="114"/>
      <c r="HB371" s="114"/>
      <c r="HC371" s="114"/>
      <c r="HD371" s="114"/>
      <c r="HE371" s="114"/>
      <c r="HF371" s="114"/>
      <c r="HG371" s="114"/>
      <c r="HH371" s="114"/>
      <c r="HI371" s="114"/>
      <c r="HJ371" s="114"/>
      <c r="HK371" s="114"/>
      <c r="HL371" s="114"/>
      <c r="HM371" s="114"/>
      <c r="HN371" s="114"/>
      <c r="HO371" s="114"/>
      <c r="HP371" s="114"/>
      <c r="HQ371" s="114"/>
      <c r="HR371" s="114"/>
      <c r="HS371" s="114"/>
      <c r="HT371" s="114"/>
      <c r="HU371" s="114"/>
      <c r="HV371" s="114"/>
      <c r="HW371" s="114"/>
      <c r="HX371" s="114"/>
      <c r="HY371" s="114"/>
      <c r="HZ371" s="114"/>
      <c r="IA371" s="114"/>
      <c r="IB371" s="114"/>
      <c r="IC371" s="114"/>
      <c r="ID371" s="114"/>
      <c r="IE371" s="114"/>
      <c r="IF371" s="114"/>
      <c r="IG371" s="114"/>
      <c r="IH371" s="114"/>
      <c r="II371" s="114"/>
      <c r="IJ371" s="114"/>
      <c r="IK371" s="114"/>
      <c r="IL371" s="114"/>
      <c r="IM371" s="114"/>
      <c r="IN371" s="114"/>
      <c r="IO371" s="114"/>
      <c r="IP371" s="114"/>
      <c r="IQ371" s="114"/>
      <c r="IR371" s="114"/>
      <c r="IS371" s="114"/>
      <c r="IT371" s="114"/>
      <c r="IU371" s="114"/>
      <c r="IV371" s="114"/>
      <c r="IW371" s="114"/>
      <c r="IX371" s="114"/>
      <c r="IY371" s="114"/>
      <c r="IZ371" s="114"/>
      <c r="JA371" s="114"/>
      <c r="JB371" s="114"/>
      <c r="JC371" s="114"/>
      <c r="JD371" s="114"/>
      <c r="JE371" s="114"/>
      <c r="JF371" s="114"/>
      <c r="JG371" s="114"/>
      <c r="JH371" s="114"/>
      <c r="JI371" s="114"/>
      <c r="JJ371" s="114"/>
      <c r="JK371" s="114"/>
      <c r="JL371" s="114"/>
      <c r="JM371" s="114"/>
      <c r="JN371" s="114"/>
      <c r="JO371" s="114"/>
      <c r="JP371" s="114"/>
      <c r="JQ371" s="114"/>
      <c r="JR371" s="114"/>
      <c r="JS371" s="114"/>
      <c r="JT371" s="114"/>
      <c r="JU371" s="114"/>
      <c r="JV371" s="114"/>
      <c r="JW371" s="114"/>
      <c r="JX371" s="114"/>
      <c r="JY371" s="114"/>
      <c r="JZ371" s="114"/>
      <c r="KA371" s="114"/>
      <c r="KB371" s="114"/>
      <c r="KC371" s="114"/>
      <c r="KD371" s="114"/>
      <c r="KE371" s="114"/>
      <c r="KF371" s="114"/>
      <c r="KG371" s="114"/>
      <c r="KH371" s="114"/>
      <c r="KI371" s="114"/>
      <c r="KJ371" s="114"/>
      <c r="KK371" s="114"/>
      <c r="KL371" s="114"/>
      <c r="KM371" s="114"/>
      <c r="KN371" s="114"/>
      <c r="KO371" s="114"/>
      <c r="KP371" s="114"/>
      <c r="KQ371" s="114"/>
      <c r="KR371" s="114"/>
      <c r="KS371" s="114"/>
      <c r="KT371" s="114"/>
      <c r="KU371" s="114"/>
      <c r="KV371" s="114"/>
      <c r="KW371" s="114"/>
      <c r="KX371" s="114"/>
      <c r="KY371" s="114"/>
      <c r="KZ371" s="114"/>
      <c r="LA371" s="114"/>
      <c r="LB371" s="114"/>
      <c r="LC371" s="114"/>
      <c r="LD371" s="114"/>
      <c r="LE371" s="114"/>
      <c r="LF371" s="114"/>
      <c r="LG371" s="114"/>
      <c r="LH371" s="114"/>
      <c r="LI371" s="114"/>
      <c r="LJ371" s="114"/>
      <c r="LK371" s="114"/>
      <c r="LL371" s="114"/>
      <c r="LM371" s="114"/>
      <c r="LN371" s="114"/>
      <c r="LO371" s="114"/>
      <c r="LP371" s="114"/>
      <c r="LQ371" s="114"/>
      <c r="LR371" s="114"/>
      <c r="LS371" s="114"/>
      <c r="LT371" s="114"/>
      <c r="LU371" s="114"/>
      <c r="LV371" s="114"/>
      <c r="LW371" s="114"/>
      <c r="LX371" s="114"/>
      <c r="LY371" s="114"/>
      <c r="LZ371" s="114"/>
      <c r="MA371" s="114"/>
      <c r="MB371" s="114"/>
      <c r="MC371" s="114"/>
      <c r="MD371" s="114"/>
      <c r="ME371" s="114"/>
      <c r="MF371" s="114"/>
      <c r="MG371" s="114"/>
      <c r="MH371" s="114"/>
      <c r="MI371" s="114"/>
      <c r="MJ371" s="114"/>
      <c r="MK371" s="114"/>
      <c r="ML371" s="114"/>
      <c r="MM371" s="114"/>
      <c r="MN371" s="114"/>
      <c r="MO371" s="114"/>
      <c r="MP371" s="114"/>
      <c r="MQ371" s="114"/>
      <c r="MR371" s="114"/>
      <c r="MS371" s="114"/>
      <c r="MT371" s="114"/>
      <c r="MU371" s="114"/>
      <c r="MV371" s="114"/>
      <c r="MW371" s="114"/>
      <c r="MX371" s="114"/>
      <c r="MY371" s="114"/>
      <c r="MZ371" s="114"/>
      <c r="NA371" s="114"/>
      <c r="NB371" s="114"/>
      <c r="NC371" s="114"/>
      <c r="ND371" s="114"/>
      <c r="NE371" s="114"/>
      <c r="NF371" s="114"/>
      <c r="NG371" s="114"/>
      <c r="NH371" s="114"/>
      <c r="NI371" s="114"/>
      <c r="NJ371" s="114"/>
      <c r="NK371" s="114"/>
      <c r="NL371" s="114"/>
      <c r="NM371" s="114"/>
      <c r="NN371" s="114"/>
      <c r="NO371" s="114"/>
      <c r="NP371" s="114"/>
      <c r="NQ371" s="114"/>
      <c r="NR371" s="114"/>
      <c r="NS371" s="114"/>
      <c r="NT371" s="114"/>
      <c r="NU371" s="114"/>
      <c r="NV371" s="114"/>
      <c r="NW371" s="114"/>
      <c r="NX371" s="114"/>
      <c r="NY371" s="114"/>
      <c r="NZ371" s="114"/>
      <c r="OA371" s="114"/>
      <c r="OB371" s="114"/>
      <c r="OC371" s="114"/>
      <c r="OD371" s="114"/>
      <c r="OE371" s="114"/>
      <c r="OF371" s="114"/>
      <c r="OG371" s="114"/>
      <c r="OH371" s="114"/>
      <c r="OI371" s="114"/>
      <c r="OJ371" s="114"/>
      <c r="OK371" s="114"/>
      <c r="OL371" s="114"/>
      <c r="OM371" s="114"/>
      <c r="ON371" s="114"/>
      <c r="OO371" s="114"/>
      <c r="OP371" s="114"/>
      <c r="OQ371" s="114"/>
      <c r="OR371" s="114"/>
      <c r="OS371" s="114"/>
      <c r="OT371" s="114"/>
      <c r="OU371" s="114"/>
      <c r="OV371" s="114"/>
      <c r="OW371" s="114"/>
      <c r="OX371" s="114"/>
      <c r="OY371" s="114"/>
      <c r="OZ371" s="114"/>
      <c r="PA371" s="114"/>
      <c r="PB371" s="114"/>
      <c r="PC371" s="114"/>
      <c r="PD371" s="114"/>
      <c r="PE371" s="114"/>
      <c r="PF371" s="114"/>
      <c r="PG371" s="114"/>
      <c r="PH371" s="114"/>
      <c r="PI371" s="114"/>
      <c r="PJ371" s="114"/>
      <c r="PK371" s="114"/>
      <c r="PL371" s="114"/>
      <c r="PM371" s="114"/>
      <c r="PN371" s="114"/>
      <c r="PO371" s="114"/>
      <c r="PP371" s="114"/>
      <c r="PQ371" s="114"/>
      <c r="PR371" s="114"/>
      <c r="PS371" s="114"/>
      <c r="PT371" s="114"/>
      <c r="PU371" s="114"/>
      <c r="PV371" s="114"/>
      <c r="PW371" s="114"/>
      <c r="PX371" s="114"/>
      <c r="PY371" s="114"/>
      <c r="PZ371" s="114"/>
      <c r="QA371" s="114"/>
      <c r="QB371" s="114"/>
      <c r="QC371" s="114"/>
      <c r="QD371" s="114"/>
      <c r="QE371" s="114"/>
      <c r="QF371" s="114"/>
      <c r="QG371" s="114"/>
      <c r="QH371" s="114"/>
      <c r="QI371" s="114"/>
      <c r="QJ371" s="114"/>
      <c r="QK371" s="114"/>
      <c r="QL371" s="114"/>
      <c r="QM371" s="114"/>
      <c r="QN371" s="114"/>
      <c r="QO371" s="114"/>
      <c r="QP371" s="114"/>
      <c r="QQ371" s="114"/>
      <c r="QR371" s="114"/>
      <c r="QS371" s="114"/>
      <c r="QT371" s="114"/>
      <c r="QU371" s="114"/>
      <c r="QV371" s="114"/>
      <c r="QW371" s="114"/>
      <c r="QX371" s="114"/>
      <c r="QY371" s="114"/>
      <c r="QZ371" s="114"/>
      <c r="RA371" s="114"/>
      <c r="RB371" s="114"/>
      <c r="RC371" s="114"/>
      <c r="RD371" s="114"/>
      <c r="RE371" s="114"/>
      <c r="RF371" s="114"/>
      <c r="RG371" s="114"/>
      <c r="RH371" s="114"/>
      <c r="RI371" s="114"/>
      <c r="RJ371" s="114"/>
      <c r="RK371" s="114"/>
      <c r="RL371" s="114"/>
      <c r="RM371" s="114"/>
      <c r="RN371" s="114"/>
      <c r="RO371" s="114"/>
      <c r="RP371" s="114"/>
      <c r="RQ371" s="114"/>
      <c r="RR371" s="114"/>
      <c r="RS371" s="114"/>
      <c r="RT371" s="114"/>
      <c r="RU371" s="114"/>
      <c r="RV371" s="114"/>
      <c r="RW371" s="114"/>
      <c r="RX371" s="114"/>
      <c r="RY371" s="114"/>
      <c r="RZ371" s="114"/>
      <c r="SA371" s="114"/>
      <c r="SB371" s="114"/>
      <c r="SC371" s="114"/>
      <c r="SD371" s="114"/>
      <c r="SE371" s="114"/>
      <c r="SF371" s="114"/>
      <c r="SG371" s="114"/>
      <c r="SH371" s="114"/>
      <c r="SI371" s="114"/>
      <c r="SJ371" s="114"/>
      <c r="SK371" s="114"/>
      <c r="SL371" s="114"/>
      <c r="SM371" s="114"/>
      <c r="SN371" s="114"/>
      <c r="SO371" s="114"/>
      <c r="SP371" s="114"/>
      <c r="SQ371" s="114"/>
      <c r="SR371" s="114"/>
      <c r="SS371" s="114"/>
      <c r="ST371" s="114"/>
      <c r="SU371" s="114"/>
      <c r="SV371" s="114"/>
      <c r="SW371" s="114"/>
      <c r="SX371" s="114"/>
      <c r="SY371" s="114"/>
      <c r="SZ371" s="114"/>
      <c r="TA371" s="114"/>
      <c r="TB371" s="114"/>
      <c r="TC371" s="114"/>
      <c r="TD371" s="114"/>
      <c r="TE371" s="114"/>
      <c r="TF371" s="114"/>
      <c r="TG371" s="114"/>
      <c r="TH371" s="114"/>
      <c r="TI371" s="114"/>
      <c r="TJ371" s="114"/>
      <c r="TK371" s="114"/>
      <c r="TL371" s="114"/>
      <c r="TM371" s="114"/>
      <c r="TN371" s="114"/>
      <c r="TO371" s="114"/>
      <c r="TP371" s="114"/>
      <c r="TQ371" s="114"/>
      <c r="TR371" s="114"/>
      <c r="TS371" s="114"/>
      <c r="TT371" s="114"/>
      <c r="TU371" s="114"/>
      <c r="TV371" s="114"/>
      <c r="TW371" s="114"/>
      <c r="TX371" s="114"/>
      <c r="TY371" s="114"/>
      <c r="TZ371" s="114"/>
      <c r="UA371" s="114"/>
      <c r="UB371" s="114"/>
      <c r="UC371" s="114"/>
      <c r="UD371" s="114"/>
      <c r="UE371" s="114"/>
      <c r="UF371" s="114"/>
      <c r="UG371" s="114"/>
      <c r="UH371" s="114"/>
      <c r="UI371" s="114"/>
      <c r="UJ371" s="114"/>
      <c r="UK371" s="114"/>
      <c r="UL371" s="114"/>
      <c r="UM371" s="114"/>
      <c r="UN371" s="114"/>
      <c r="UO371" s="114"/>
      <c r="UP371" s="114"/>
      <c r="UQ371" s="114"/>
      <c r="UR371" s="114"/>
      <c r="US371" s="114"/>
      <c r="UT371" s="114"/>
      <c r="UU371" s="114"/>
      <c r="UV371" s="114"/>
      <c r="UW371" s="114"/>
      <c r="UX371" s="114"/>
      <c r="UY371" s="114"/>
      <c r="UZ371" s="114"/>
      <c r="VA371" s="114"/>
      <c r="VB371" s="114"/>
      <c r="VC371" s="114"/>
      <c r="VD371" s="114"/>
      <c r="VE371" s="114"/>
      <c r="VF371" s="114"/>
      <c r="VG371" s="114"/>
      <c r="VH371" s="114"/>
      <c r="VI371" s="114"/>
      <c r="VJ371" s="114"/>
      <c r="VK371" s="114"/>
      <c r="VL371" s="114"/>
      <c r="VM371" s="114"/>
      <c r="VN371" s="114"/>
      <c r="VO371" s="114"/>
      <c r="VP371" s="114"/>
      <c r="VQ371" s="114"/>
      <c r="VR371" s="114"/>
      <c r="VS371" s="114"/>
      <c r="VT371" s="114"/>
      <c r="VU371" s="114"/>
      <c r="VV371" s="114"/>
      <c r="VW371" s="114"/>
      <c r="VX371" s="114"/>
      <c r="VY371" s="114"/>
      <c r="VZ371" s="114"/>
      <c r="WA371" s="114"/>
      <c r="WB371" s="114"/>
      <c r="WC371" s="114"/>
      <c r="WD371" s="114"/>
      <c r="WE371" s="114"/>
      <c r="WF371" s="114"/>
      <c r="WG371" s="114"/>
      <c r="WH371" s="114"/>
      <c r="WI371" s="114"/>
      <c r="WJ371" s="114"/>
      <c r="WK371" s="114"/>
      <c r="WL371" s="114"/>
      <c r="WM371" s="114"/>
      <c r="WN371" s="114"/>
      <c r="WO371" s="114"/>
      <c r="WP371" s="114"/>
      <c r="WQ371" s="114"/>
      <c r="WR371" s="114"/>
      <c r="WS371" s="114"/>
      <c r="WT371" s="114"/>
      <c r="WU371" s="114"/>
      <c r="WV371" s="114"/>
      <c r="WW371" s="114"/>
      <c r="WX371" s="114"/>
      <c r="WY371" s="114"/>
      <c r="WZ371" s="114"/>
      <c r="XA371" s="114"/>
      <c r="XB371" s="114"/>
      <c r="XC371" s="114"/>
      <c r="XD371" s="114"/>
      <c r="XE371" s="114"/>
      <c r="XF371" s="114"/>
      <c r="XG371" s="114"/>
      <c r="XH371" s="114"/>
      <c r="XI371" s="114"/>
      <c r="XJ371" s="114"/>
      <c r="XK371" s="114"/>
      <c r="XL371" s="114"/>
      <c r="XM371" s="114"/>
      <c r="XN371" s="114"/>
      <c r="XO371" s="114"/>
      <c r="XP371" s="114"/>
      <c r="XQ371" s="114"/>
      <c r="XR371" s="114"/>
      <c r="XS371" s="114"/>
      <c r="XT371" s="114"/>
      <c r="XU371" s="114"/>
      <c r="XV371" s="114"/>
      <c r="XW371" s="114"/>
      <c r="XX371" s="114"/>
      <c r="XY371" s="114"/>
      <c r="XZ371" s="114"/>
      <c r="YA371" s="114"/>
      <c r="YB371" s="114"/>
      <c r="YC371" s="114"/>
      <c r="YD371" s="114"/>
      <c r="YE371" s="114"/>
      <c r="YF371" s="114"/>
      <c r="YG371" s="114"/>
      <c r="YH371" s="114"/>
      <c r="YI371" s="114"/>
      <c r="YJ371" s="114"/>
      <c r="YK371" s="114"/>
      <c r="YL371" s="114"/>
      <c r="YM371" s="114"/>
      <c r="YN371" s="114"/>
      <c r="YO371" s="114"/>
      <c r="YP371" s="114"/>
      <c r="YQ371" s="114"/>
      <c r="YR371" s="114"/>
      <c r="YS371" s="114"/>
      <c r="YT371" s="114"/>
      <c r="YU371" s="114"/>
      <c r="YV371" s="114"/>
      <c r="YW371" s="114"/>
      <c r="YX371" s="114"/>
      <c r="YY371" s="114"/>
      <c r="YZ371" s="114"/>
      <c r="ZA371" s="114"/>
      <c r="ZB371" s="114"/>
      <c r="ZC371" s="114"/>
      <c r="ZD371" s="114"/>
      <c r="ZE371" s="114"/>
      <c r="ZF371" s="114"/>
      <c r="ZG371" s="114"/>
      <c r="ZH371" s="114"/>
      <c r="ZI371" s="114"/>
      <c r="ZJ371" s="114"/>
      <c r="ZK371" s="114"/>
      <c r="ZL371" s="114"/>
      <c r="ZM371" s="114"/>
      <c r="ZN371" s="114"/>
      <c r="ZO371" s="114"/>
      <c r="ZP371" s="114"/>
      <c r="ZQ371" s="114"/>
      <c r="ZR371" s="114"/>
      <c r="ZS371" s="114"/>
      <c r="ZT371" s="114"/>
      <c r="ZU371" s="114"/>
      <c r="ZV371" s="114"/>
      <c r="ZW371" s="114"/>
      <c r="ZX371" s="114"/>
      <c r="ZY371" s="114"/>
      <c r="ZZ371" s="114"/>
      <c r="AAA371" s="114"/>
      <c r="AAB371" s="114"/>
      <c r="AAC371" s="114"/>
      <c r="AAD371" s="114"/>
      <c r="AAE371" s="114"/>
      <c r="AAF371" s="114"/>
      <c r="AAG371" s="114"/>
      <c r="AAH371" s="114"/>
      <c r="AAI371" s="114"/>
      <c r="AAJ371" s="114"/>
      <c r="AAK371" s="114"/>
      <c r="AAL371" s="114"/>
      <c r="AAM371" s="114"/>
      <c r="AAN371" s="114"/>
      <c r="AAO371" s="114"/>
      <c r="AAP371" s="114"/>
      <c r="AAQ371" s="114"/>
      <c r="AAR371" s="114"/>
      <c r="AAS371" s="114"/>
      <c r="AAT371" s="114"/>
      <c r="AAU371" s="114"/>
      <c r="AAV371" s="114"/>
      <c r="AAW371" s="114"/>
      <c r="AAX371" s="114"/>
      <c r="AAY371" s="114"/>
      <c r="AAZ371" s="114"/>
      <c r="ABA371" s="114"/>
      <c r="ABB371" s="114"/>
      <c r="ABC371" s="114"/>
      <c r="ABD371" s="114"/>
      <c r="ABE371" s="114"/>
      <c r="ABF371" s="114"/>
      <c r="ABG371" s="114"/>
      <c r="ABH371" s="114"/>
      <c r="ABI371" s="114"/>
      <c r="ABJ371" s="114"/>
      <c r="ABK371" s="114"/>
      <c r="ABL371" s="114"/>
      <c r="ABM371" s="114"/>
      <c r="ABN371" s="114"/>
      <c r="ABO371" s="114"/>
      <c r="ABP371" s="114"/>
      <c r="ABQ371" s="114"/>
      <c r="ABR371" s="114"/>
      <c r="ABS371" s="114"/>
      <c r="ABT371" s="114"/>
      <c r="ABU371" s="114"/>
      <c r="ABV371" s="114"/>
      <c r="ABW371" s="114"/>
      <c r="ABX371" s="114"/>
      <c r="ABY371" s="114"/>
      <c r="ABZ371" s="114"/>
      <c r="ACA371" s="114"/>
      <c r="ACB371" s="114"/>
      <c r="ACC371" s="114"/>
      <c r="ACD371" s="114"/>
      <c r="ACE371" s="114"/>
      <c r="ACF371" s="114"/>
      <c r="ACG371" s="114"/>
      <c r="ACH371" s="114"/>
      <c r="ACI371" s="114"/>
      <c r="ACJ371" s="114"/>
      <c r="ACK371" s="114"/>
      <c r="ACL371" s="114"/>
      <c r="ACM371" s="114"/>
      <c r="ACN371" s="114"/>
      <c r="ACO371" s="114"/>
      <c r="ACP371" s="114"/>
      <c r="ACQ371" s="114"/>
      <c r="ACR371" s="114"/>
      <c r="ACS371" s="114"/>
      <c r="ACT371" s="114"/>
      <c r="ACU371" s="114"/>
      <c r="ACV371" s="114"/>
      <c r="ACW371" s="114"/>
      <c r="ACX371" s="114"/>
      <c r="ACY371" s="114"/>
      <c r="ACZ371" s="114"/>
      <c r="ADA371" s="114"/>
    </row>
    <row r="372" spans="1:781" customFormat="1" ht="48" x14ac:dyDescent="0.3">
      <c r="A372" s="42">
        <v>2</v>
      </c>
      <c r="B372" s="21" t="s">
        <v>1026</v>
      </c>
      <c r="C372" s="22" t="s">
        <v>1027</v>
      </c>
      <c r="D372" s="23" t="s">
        <v>1028</v>
      </c>
      <c r="E372" s="23" t="s">
        <v>222</v>
      </c>
      <c r="F372" s="23">
        <v>9</v>
      </c>
      <c r="G372" s="74">
        <v>26500</v>
      </c>
      <c r="H372" s="23">
        <v>1</v>
      </c>
      <c r="I372" s="23" t="s">
        <v>41</v>
      </c>
      <c r="J372" s="23" t="s">
        <v>86</v>
      </c>
      <c r="K372" s="25">
        <v>1964</v>
      </c>
      <c r="L372" s="86">
        <v>1964</v>
      </c>
      <c r="M372" s="27">
        <v>17000</v>
      </c>
      <c r="N372" s="28">
        <v>2.2000000000000002</v>
      </c>
      <c r="O372" s="28">
        <v>3</v>
      </c>
      <c r="P372" s="29" t="s">
        <v>1029</v>
      </c>
      <c r="Q372" s="30" t="s">
        <v>1030</v>
      </c>
      <c r="R372" s="31"/>
      <c r="S372" s="32" t="str">
        <f t="shared" si="80"/>
        <v>Pb, Zn, Cu, Ag</v>
      </c>
      <c r="T372" s="33"/>
      <c r="U372" s="33"/>
      <c r="V372" s="33"/>
      <c r="W372" s="33"/>
      <c r="X372" s="33"/>
      <c r="Y372" s="33"/>
      <c r="Z372" s="33"/>
      <c r="AA372" s="1"/>
      <c r="AB372" s="34"/>
      <c r="AC372" s="34"/>
      <c r="AD372" s="34"/>
      <c r="AE372" s="34"/>
      <c r="AF372" s="35"/>
      <c r="AG372" s="35"/>
      <c r="AH372" s="35"/>
      <c r="AI372" s="35"/>
      <c r="AJ372" s="1"/>
      <c r="AK372" s="1"/>
      <c r="AL372" s="1"/>
      <c r="AM372" s="1"/>
      <c r="AN372" s="1"/>
      <c r="AO372" s="1"/>
      <c r="AP372" s="1"/>
      <c r="AQ372" s="1"/>
      <c r="AR372" s="1"/>
      <c r="AS372" s="1"/>
      <c r="AT372" s="1"/>
      <c r="AU372" s="1"/>
      <c r="AV372" s="1"/>
      <c r="AW372" s="1"/>
      <c r="AX372" s="1"/>
      <c r="AY372" s="1"/>
      <c r="AZ372" s="1"/>
      <c r="BA372" s="1"/>
      <c r="BB372" s="1"/>
      <c r="BC372" s="1"/>
      <c r="BD372" s="1"/>
      <c r="BE372" s="1"/>
      <c r="BF372" s="1"/>
      <c r="BG372" s="1"/>
      <c r="BH372" s="1"/>
      <c r="BI372" s="1"/>
      <c r="BJ372" s="1"/>
      <c r="BK372" s="1"/>
      <c r="BL372" s="1"/>
      <c r="BM372" s="1"/>
      <c r="BN372" s="1"/>
      <c r="BO372" s="1"/>
      <c r="BP372" s="1"/>
      <c r="BQ372" s="1"/>
      <c r="BR372" s="1"/>
      <c r="BS372" s="1"/>
      <c r="BT372" s="1"/>
      <c r="BU372" s="1"/>
      <c r="BV372" s="1"/>
      <c r="BW372" s="1"/>
      <c r="BX372" s="1"/>
      <c r="BY372" s="1"/>
      <c r="BZ372" s="1"/>
      <c r="CA372" s="1"/>
      <c r="CB372" s="1"/>
      <c r="CC372" s="1"/>
      <c r="CD372" s="1"/>
      <c r="CE372" s="1"/>
      <c r="CF372" s="1"/>
      <c r="CG372" s="1"/>
      <c r="CH372" s="1"/>
      <c r="CI372" s="1"/>
      <c r="CJ372" s="1"/>
      <c r="CK372" s="1"/>
      <c r="CL372" s="1"/>
      <c r="CM372" s="1"/>
      <c r="CN372" s="1"/>
      <c r="CO372" s="1"/>
      <c r="CP372" s="1"/>
      <c r="CQ372" s="1"/>
      <c r="CR372" s="1"/>
      <c r="CS372" s="1"/>
      <c r="CT372" s="1"/>
      <c r="CU372" s="1"/>
      <c r="CV372" s="1"/>
      <c r="CW372" s="1"/>
      <c r="CX372" s="1"/>
      <c r="CY372" s="1"/>
      <c r="CZ372" s="1"/>
      <c r="DA372" s="1"/>
      <c r="DB372" s="1"/>
      <c r="DC372" s="1"/>
      <c r="DD372" s="1"/>
      <c r="DE372" s="1"/>
      <c r="DF372" s="1"/>
      <c r="DG372" s="1"/>
      <c r="DH372" s="1"/>
      <c r="DI372" s="1"/>
      <c r="DJ372" s="1"/>
      <c r="DK372" s="1"/>
      <c r="DL372" s="1"/>
      <c r="DM372" s="1"/>
      <c r="DN372" s="1"/>
      <c r="DO372" s="1"/>
      <c r="DP372" s="1"/>
      <c r="DQ372" s="1"/>
      <c r="DR372" s="1"/>
      <c r="DS372" s="1"/>
      <c r="DT372" s="1"/>
      <c r="DU372" s="1"/>
      <c r="DV372" s="1"/>
      <c r="DW372" s="1"/>
      <c r="DX372" s="1"/>
      <c r="DY372" s="1"/>
      <c r="DZ372" s="1"/>
      <c r="EA372" s="1"/>
      <c r="EB372" s="1"/>
      <c r="EC372" s="1"/>
      <c r="ED372" s="114"/>
      <c r="EE372" s="114"/>
      <c r="EF372" s="114"/>
      <c r="EG372" s="114"/>
      <c r="EH372" s="114"/>
      <c r="EI372" s="114"/>
      <c r="EJ372" s="114"/>
      <c r="EK372" s="114"/>
      <c r="EL372" s="114"/>
      <c r="EM372" s="114"/>
      <c r="EN372" s="114"/>
      <c r="EO372" s="114"/>
      <c r="EP372" s="114"/>
      <c r="EQ372" s="114"/>
      <c r="ER372" s="114"/>
      <c r="ES372" s="114"/>
      <c r="ET372" s="114"/>
      <c r="EU372" s="114"/>
      <c r="EV372" s="114"/>
      <c r="EW372" s="114"/>
      <c r="EX372" s="114"/>
      <c r="EY372" s="114"/>
      <c r="EZ372" s="114"/>
      <c r="FA372" s="114"/>
      <c r="FB372" s="114"/>
      <c r="FC372" s="114"/>
      <c r="FD372" s="114"/>
      <c r="FE372" s="114"/>
      <c r="FF372" s="114"/>
      <c r="FG372" s="114"/>
      <c r="FH372" s="114"/>
      <c r="FI372" s="114"/>
      <c r="FJ372" s="114"/>
      <c r="FK372" s="114"/>
      <c r="FL372" s="114"/>
      <c r="FM372" s="114"/>
      <c r="FN372" s="114"/>
      <c r="FO372" s="114"/>
      <c r="FP372" s="114"/>
      <c r="FQ372" s="114"/>
      <c r="FR372" s="114"/>
      <c r="FS372" s="114"/>
      <c r="FT372" s="114"/>
      <c r="FU372" s="114"/>
      <c r="FV372" s="114"/>
      <c r="FW372" s="114"/>
      <c r="FX372" s="114"/>
      <c r="FY372" s="114"/>
      <c r="FZ372" s="114"/>
      <c r="GA372" s="114"/>
      <c r="GB372" s="114"/>
      <c r="GC372" s="114"/>
      <c r="GD372" s="114"/>
      <c r="GE372" s="114"/>
      <c r="GF372" s="114"/>
      <c r="GG372" s="114"/>
      <c r="GH372" s="114"/>
      <c r="GI372" s="114"/>
      <c r="GJ372" s="114"/>
      <c r="GK372" s="114"/>
      <c r="GL372" s="114"/>
      <c r="GM372" s="114"/>
      <c r="GN372" s="114"/>
      <c r="GO372" s="114"/>
      <c r="GP372" s="114"/>
      <c r="GQ372" s="114"/>
      <c r="GR372" s="114"/>
      <c r="GS372" s="114"/>
      <c r="GT372" s="114"/>
      <c r="GU372" s="114"/>
      <c r="GV372" s="114"/>
      <c r="GW372" s="114"/>
      <c r="GX372" s="114"/>
      <c r="GY372" s="114"/>
      <c r="GZ372" s="114"/>
      <c r="HA372" s="114"/>
      <c r="HB372" s="114"/>
      <c r="HC372" s="114"/>
      <c r="HD372" s="114"/>
      <c r="HE372" s="114"/>
      <c r="HF372" s="114"/>
      <c r="HG372" s="114"/>
      <c r="HH372" s="114"/>
      <c r="HI372" s="114"/>
      <c r="HJ372" s="114"/>
      <c r="HK372" s="114"/>
      <c r="HL372" s="114"/>
      <c r="HM372" s="114"/>
      <c r="HN372" s="114"/>
      <c r="HO372" s="114"/>
      <c r="HP372" s="114"/>
      <c r="HQ372" s="114"/>
      <c r="HR372" s="114"/>
      <c r="HS372" s="114"/>
      <c r="HT372" s="114"/>
      <c r="HU372" s="114"/>
      <c r="HV372" s="114"/>
      <c r="HW372" s="114"/>
      <c r="HX372" s="114"/>
      <c r="HY372" s="114"/>
      <c r="HZ372" s="114"/>
      <c r="IA372" s="114"/>
      <c r="IB372" s="114"/>
      <c r="IC372" s="114"/>
      <c r="ID372" s="114"/>
      <c r="IE372" s="114"/>
      <c r="IF372" s="114"/>
      <c r="IG372" s="114"/>
      <c r="IH372" s="114"/>
      <c r="II372" s="114"/>
      <c r="IJ372" s="114"/>
      <c r="IK372" s="114"/>
      <c r="IL372" s="114"/>
      <c r="IM372" s="114"/>
      <c r="IN372" s="114"/>
      <c r="IO372" s="114"/>
      <c r="IP372" s="114"/>
      <c r="IQ372" s="114"/>
      <c r="IR372" s="114"/>
      <c r="IS372" s="114"/>
      <c r="IT372" s="114"/>
      <c r="IU372" s="114"/>
      <c r="IV372" s="114"/>
      <c r="IW372" s="114"/>
      <c r="IX372" s="114"/>
      <c r="IY372" s="114"/>
      <c r="IZ372" s="114"/>
      <c r="JA372" s="114"/>
      <c r="JB372" s="114"/>
      <c r="JC372" s="114"/>
      <c r="JD372" s="114"/>
      <c r="JE372" s="114"/>
      <c r="JF372" s="114"/>
      <c r="JG372" s="114"/>
      <c r="JH372" s="114"/>
      <c r="JI372" s="114"/>
      <c r="JJ372" s="114"/>
      <c r="JK372" s="114"/>
      <c r="JL372" s="114"/>
      <c r="JM372" s="114"/>
      <c r="JN372" s="114"/>
      <c r="JO372" s="114"/>
      <c r="JP372" s="114"/>
      <c r="JQ372" s="114"/>
      <c r="JR372" s="114"/>
      <c r="JS372" s="114"/>
      <c r="JT372" s="114"/>
      <c r="JU372" s="114"/>
      <c r="JV372" s="114"/>
      <c r="JW372" s="114"/>
      <c r="JX372" s="114"/>
      <c r="JY372" s="114"/>
      <c r="JZ372" s="114"/>
      <c r="KA372" s="114"/>
      <c r="KB372" s="114"/>
      <c r="KC372" s="114"/>
      <c r="KD372" s="114"/>
      <c r="KE372" s="114"/>
      <c r="KF372" s="114"/>
      <c r="KG372" s="114"/>
      <c r="KH372" s="114"/>
      <c r="KI372" s="114"/>
      <c r="KJ372" s="114"/>
      <c r="KK372" s="114"/>
      <c r="KL372" s="114"/>
      <c r="KM372" s="114"/>
      <c r="KN372" s="114"/>
      <c r="KO372" s="114"/>
      <c r="KP372" s="114"/>
      <c r="KQ372" s="114"/>
      <c r="KR372" s="114"/>
      <c r="KS372" s="114"/>
      <c r="KT372" s="114"/>
      <c r="KU372" s="114"/>
      <c r="KV372" s="114"/>
      <c r="KW372" s="114"/>
      <c r="KX372" s="114"/>
      <c r="KY372" s="114"/>
      <c r="KZ372" s="114"/>
      <c r="LA372" s="114"/>
      <c r="LB372" s="114"/>
      <c r="LC372" s="114"/>
      <c r="LD372" s="114"/>
      <c r="LE372" s="114"/>
      <c r="LF372" s="114"/>
      <c r="LG372" s="114"/>
      <c r="LH372" s="114"/>
      <c r="LI372" s="114"/>
      <c r="LJ372" s="114"/>
      <c r="LK372" s="114"/>
      <c r="LL372" s="114"/>
      <c r="LM372" s="114"/>
      <c r="LN372" s="114"/>
      <c r="LO372" s="114"/>
      <c r="LP372" s="114"/>
      <c r="LQ372" s="114"/>
      <c r="LR372" s="114"/>
      <c r="LS372" s="114"/>
      <c r="LT372" s="114"/>
      <c r="LU372" s="114"/>
      <c r="LV372" s="114"/>
      <c r="LW372" s="114"/>
      <c r="LX372" s="114"/>
      <c r="LY372" s="114"/>
      <c r="LZ372" s="114"/>
      <c r="MA372" s="114"/>
      <c r="MB372" s="114"/>
      <c r="MC372" s="114"/>
      <c r="MD372" s="114"/>
      <c r="ME372" s="114"/>
      <c r="MF372" s="114"/>
      <c r="MG372" s="114"/>
      <c r="MH372" s="114"/>
      <c r="MI372" s="114"/>
      <c r="MJ372" s="114"/>
      <c r="MK372" s="114"/>
      <c r="ML372" s="114"/>
      <c r="MM372" s="114"/>
      <c r="MN372" s="114"/>
      <c r="MO372" s="114"/>
      <c r="MP372" s="114"/>
      <c r="MQ372" s="114"/>
      <c r="MR372" s="114"/>
      <c r="MS372" s="114"/>
      <c r="MT372" s="114"/>
      <c r="MU372" s="114"/>
      <c r="MV372" s="114"/>
      <c r="MW372" s="114"/>
      <c r="MX372" s="114"/>
      <c r="MY372" s="114"/>
      <c r="MZ372" s="114"/>
      <c r="NA372" s="114"/>
      <c r="NB372" s="114"/>
      <c r="NC372" s="114"/>
      <c r="ND372" s="114"/>
      <c r="NE372" s="114"/>
      <c r="NF372" s="114"/>
      <c r="NG372" s="114"/>
      <c r="NH372" s="114"/>
      <c r="NI372" s="114"/>
      <c r="NJ372" s="114"/>
      <c r="NK372" s="114"/>
      <c r="NL372" s="114"/>
      <c r="NM372" s="114"/>
      <c r="NN372" s="114"/>
      <c r="NO372" s="114"/>
      <c r="NP372" s="114"/>
      <c r="NQ372" s="114"/>
      <c r="NR372" s="114"/>
      <c r="NS372" s="114"/>
      <c r="NT372" s="114"/>
      <c r="NU372" s="114"/>
      <c r="NV372" s="114"/>
      <c r="NW372" s="114"/>
      <c r="NX372" s="114"/>
      <c r="NY372" s="114"/>
      <c r="NZ372" s="114"/>
      <c r="OA372" s="114"/>
      <c r="OB372" s="114"/>
      <c r="OC372" s="114"/>
      <c r="OD372" s="114"/>
      <c r="OE372" s="114"/>
      <c r="OF372" s="114"/>
      <c r="OG372" s="114"/>
      <c r="OH372" s="114"/>
      <c r="OI372" s="114"/>
      <c r="OJ372" s="114"/>
      <c r="OK372" s="114"/>
      <c r="OL372" s="114"/>
      <c r="OM372" s="114"/>
      <c r="ON372" s="114"/>
      <c r="OO372" s="114"/>
      <c r="OP372" s="114"/>
      <c r="OQ372" s="114"/>
      <c r="OR372" s="114"/>
      <c r="OS372" s="114"/>
      <c r="OT372" s="114"/>
      <c r="OU372" s="114"/>
      <c r="OV372" s="114"/>
      <c r="OW372" s="114"/>
      <c r="OX372" s="114"/>
      <c r="OY372" s="114"/>
      <c r="OZ372" s="114"/>
      <c r="PA372" s="114"/>
      <c r="PB372" s="114"/>
      <c r="PC372" s="114"/>
      <c r="PD372" s="114"/>
      <c r="PE372" s="114"/>
      <c r="PF372" s="114"/>
      <c r="PG372" s="114"/>
      <c r="PH372" s="114"/>
      <c r="PI372" s="114"/>
      <c r="PJ372" s="114"/>
      <c r="PK372" s="114"/>
      <c r="PL372" s="114"/>
      <c r="PM372" s="114"/>
      <c r="PN372" s="114"/>
      <c r="PO372" s="114"/>
      <c r="PP372" s="114"/>
      <c r="PQ372" s="114"/>
      <c r="PR372" s="114"/>
      <c r="PS372" s="114"/>
      <c r="PT372" s="114"/>
      <c r="PU372" s="114"/>
      <c r="PV372" s="114"/>
      <c r="PW372" s="114"/>
      <c r="PX372" s="114"/>
      <c r="PY372" s="114"/>
      <c r="PZ372" s="114"/>
      <c r="QA372" s="114"/>
      <c r="QB372" s="114"/>
      <c r="QC372" s="114"/>
      <c r="QD372" s="114"/>
      <c r="QE372" s="114"/>
      <c r="QF372" s="114"/>
      <c r="QG372" s="114"/>
      <c r="QH372" s="114"/>
      <c r="QI372" s="114"/>
      <c r="QJ372" s="114"/>
      <c r="QK372" s="114"/>
      <c r="QL372" s="114"/>
      <c r="QM372" s="114"/>
      <c r="QN372" s="114"/>
      <c r="QO372" s="114"/>
      <c r="QP372" s="114"/>
      <c r="QQ372" s="114"/>
      <c r="QR372" s="114"/>
      <c r="QS372" s="114"/>
      <c r="QT372" s="114"/>
      <c r="QU372" s="114"/>
      <c r="QV372" s="114"/>
      <c r="QW372" s="114"/>
      <c r="QX372" s="114"/>
      <c r="QY372" s="114"/>
      <c r="QZ372" s="114"/>
      <c r="RA372" s="114"/>
      <c r="RB372" s="114"/>
      <c r="RC372" s="114"/>
      <c r="RD372" s="114"/>
      <c r="RE372" s="114"/>
      <c r="RF372" s="114"/>
      <c r="RG372" s="114"/>
      <c r="RH372" s="114"/>
      <c r="RI372" s="114"/>
      <c r="RJ372" s="114"/>
      <c r="RK372" s="114"/>
      <c r="RL372" s="114"/>
      <c r="RM372" s="114"/>
      <c r="RN372" s="114"/>
      <c r="RO372" s="114"/>
      <c r="RP372" s="114"/>
      <c r="RQ372" s="114"/>
      <c r="RR372" s="114"/>
      <c r="RS372" s="114"/>
      <c r="RT372" s="114"/>
      <c r="RU372" s="114"/>
      <c r="RV372" s="114"/>
      <c r="RW372" s="114"/>
      <c r="RX372" s="114"/>
      <c r="RY372" s="114"/>
      <c r="RZ372" s="114"/>
      <c r="SA372" s="114"/>
      <c r="SB372" s="114"/>
      <c r="SC372" s="114"/>
      <c r="SD372" s="114"/>
      <c r="SE372" s="114"/>
      <c r="SF372" s="114"/>
      <c r="SG372" s="114"/>
      <c r="SH372" s="114"/>
      <c r="SI372" s="114"/>
      <c r="SJ372" s="114"/>
      <c r="SK372" s="114"/>
      <c r="SL372" s="114"/>
      <c r="SM372" s="114"/>
      <c r="SN372" s="114"/>
      <c r="SO372" s="114"/>
      <c r="SP372" s="114"/>
      <c r="SQ372" s="114"/>
      <c r="SR372" s="114"/>
      <c r="SS372" s="114"/>
      <c r="ST372" s="114"/>
      <c r="SU372" s="114"/>
      <c r="SV372" s="114"/>
      <c r="SW372" s="114"/>
      <c r="SX372" s="114"/>
      <c r="SY372" s="114"/>
      <c r="SZ372" s="114"/>
      <c r="TA372" s="114"/>
      <c r="TB372" s="114"/>
      <c r="TC372" s="114"/>
      <c r="TD372" s="114"/>
      <c r="TE372" s="114"/>
      <c r="TF372" s="114"/>
      <c r="TG372" s="114"/>
      <c r="TH372" s="114"/>
      <c r="TI372" s="114"/>
      <c r="TJ372" s="114"/>
      <c r="TK372" s="114"/>
      <c r="TL372" s="114"/>
      <c r="TM372" s="114"/>
      <c r="TN372" s="114"/>
      <c r="TO372" s="114"/>
      <c r="TP372" s="114"/>
      <c r="TQ372" s="114"/>
      <c r="TR372" s="114"/>
      <c r="TS372" s="114"/>
      <c r="TT372" s="114"/>
      <c r="TU372" s="114"/>
      <c r="TV372" s="114"/>
      <c r="TW372" s="114"/>
      <c r="TX372" s="114"/>
      <c r="TY372" s="114"/>
      <c r="TZ372" s="114"/>
      <c r="UA372" s="114"/>
      <c r="UB372" s="114"/>
      <c r="UC372" s="114"/>
      <c r="UD372" s="114"/>
      <c r="UE372" s="114"/>
      <c r="UF372" s="114"/>
      <c r="UG372" s="114"/>
      <c r="UH372" s="114"/>
      <c r="UI372" s="114"/>
      <c r="UJ372" s="114"/>
      <c r="UK372" s="114"/>
      <c r="UL372" s="114"/>
      <c r="UM372" s="114"/>
      <c r="UN372" s="114"/>
      <c r="UO372" s="114"/>
      <c r="UP372" s="114"/>
      <c r="UQ372" s="114"/>
      <c r="UR372" s="114"/>
      <c r="US372" s="114"/>
      <c r="UT372" s="114"/>
      <c r="UU372" s="114"/>
      <c r="UV372" s="114"/>
      <c r="UW372" s="114"/>
      <c r="UX372" s="114"/>
      <c r="UY372" s="114"/>
      <c r="UZ372" s="114"/>
      <c r="VA372" s="114"/>
      <c r="VB372" s="114"/>
      <c r="VC372" s="114"/>
      <c r="VD372" s="114"/>
      <c r="VE372" s="114"/>
      <c r="VF372" s="114"/>
      <c r="VG372" s="114"/>
      <c r="VH372" s="114"/>
      <c r="VI372" s="114"/>
      <c r="VJ372" s="114"/>
      <c r="VK372" s="114"/>
      <c r="VL372" s="114"/>
      <c r="VM372" s="114"/>
      <c r="VN372" s="114"/>
      <c r="VO372" s="114"/>
      <c r="VP372" s="114"/>
      <c r="VQ372" s="114"/>
      <c r="VR372" s="114"/>
      <c r="VS372" s="114"/>
      <c r="VT372" s="114"/>
      <c r="VU372" s="114"/>
      <c r="VV372" s="114"/>
      <c r="VW372" s="114"/>
      <c r="VX372" s="114"/>
      <c r="VY372" s="114"/>
      <c r="VZ372" s="114"/>
      <c r="WA372" s="114"/>
      <c r="WB372" s="114"/>
      <c r="WC372" s="114"/>
      <c r="WD372" s="114"/>
      <c r="WE372" s="114"/>
      <c r="WF372" s="114"/>
      <c r="WG372" s="114"/>
      <c r="WH372" s="114"/>
      <c r="WI372" s="114"/>
      <c r="WJ372" s="114"/>
      <c r="WK372" s="114"/>
      <c r="WL372" s="114"/>
      <c r="WM372" s="114"/>
      <c r="WN372" s="114"/>
      <c r="WO372" s="114"/>
      <c r="WP372" s="114"/>
      <c r="WQ372" s="114"/>
      <c r="WR372" s="114"/>
      <c r="WS372" s="114"/>
      <c r="WT372" s="114"/>
      <c r="WU372" s="114"/>
      <c r="WV372" s="114"/>
      <c r="WW372" s="114"/>
      <c r="WX372" s="114"/>
      <c r="WY372" s="114"/>
      <c r="WZ372" s="114"/>
      <c r="XA372" s="114"/>
      <c r="XB372" s="114"/>
      <c r="XC372" s="114"/>
      <c r="XD372" s="114"/>
      <c r="XE372" s="114"/>
      <c r="XF372" s="114"/>
      <c r="XG372" s="114"/>
      <c r="XH372" s="114"/>
      <c r="XI372" s="114"/>
      <c r="XJ372" s="114"/>
      <c r="XK372" s="114"/>
      <c r="XL372" s="114"/>
      <c r="XM372" s="114"/>
      <c r="XN372" s="114"/>
      <c r="XO372" s="114"/>
      <c r="XP372" s="114"/>
      <c r="XQ372" s="114"/>
      <c r="XR372" s="114"/>
      <c r="XS372" s="114"/>
      <c r="XT372" s="114"/>
      <c r="XU372" s="114"/>
      <c r="XV372" s="114"/>
      <c r="XW372" s="114"/>
      <c r="XX372" s="114"/>
      <c r="XY372" s="114"/>
      <c r="XZ372" s="114"/>
      <c r="YA372" s="114"/>
      <c r="YB372" s="114"/>
      <c r="YC372" s="114"/>
      <c r="YD372" s="114"/>
      <c r="YE372" s="114"/>
      <c r="YF372" s="114"/>
      <c r="YG372" s="114"/>
      <c r="YH372" s="114"/>
      <c r="YI372" s="114"/>
      <c r="YJ372" s="114"/>
      <c r="YK372" s="114"/>
      <c r="YL372" s="114"/>
      <c r="YM372" s="114"/>
      <c r="YN372" s="114"/>
      <c r="YO372" s="114"/>
      <c r="YP372" s="114"/>
      <c r="YQ372" s="114"/>
      <c r="YR372" s="114"/>
      <c r="YS372" s="114"/>
      <c r="YT372" s="114"/>
      <c r="YU372" s="114"/>
      <c r="YV372" s="114"/>
      <c r="YW372" s="114"/>
      <c r="YX372" s="114"/>
      <c r="YY372" s="114"/>
      <c r="YZ372" s="114"/>
      <c r="ZA372" s="114"/>
      <c r="ZB372" s="114"/>
      <c r="ZC372" s="114"/>
      <c r="ZD372" s="114"/>
      <c r="ZE372" s="114"/>
      <c r="ZF372" s="114"/>
      <c r="ZG372" s="114"/>
      <c r="ZH372" s="114"/>
      <c r="ZI372" s="114"/>
      <c r="ZJ372" s="114"/>
      <c r="ZK372" s="114"/>
      <c r="ZL372" s="114"/>
      <c r="ZM372" s="114"/>
      <c r="ZN372" s="114"/>
      <c r="ZO372" s="114"/>
      <c r="ZP372" s="114"/>
      <c r="ZQ372" s="114"/>
      <c r="ZR372" s="114"/>
      <c r="ZS372" s="114"/>
      <c r="ZT372" s="114"/>
      <c r="ZU372" s="114"/>
      <c r="ZV372" s="114"/>
      <c r="ZW372" s="114"/>
      <c r="ZX372" s="114"/>
      <c r="ZY372" s="114"/>
      <c r="ZZ372" s="114"/>
      <c r="AAA372" s="114"/>
      <c r="AAB372" s="114"/>
      <c r="AAC372" s="114"/>
      <c r="AAD372" s="114"/>
      <c r="AAE372" s="114"/>
      <c r="AAF372" s="114"/>
      <c r="AAG372" s="114"/>
      <c r="AAH372" s="114"/>
      <c r="AAI372" s="114"/>
      <c r="AAJ372" s="114"/>
      <c r="AAK372" s="114"/>
      <c r="AAL372" s="114"/>
      <c r="AAM372" s="114"/>
      <c r="AAN372" s="114"/>
      <c r="AAO372" s="114"/>
      <c r="AAP372" s="114"/>
      <c r="AAQ372" s="114"/>
      <c r="AAR372" s="114"/>
      <c r="AAS372" s="114"/>
      <c r="AAT372" s="114"/>
      <c r="AAU372" s="114"/>
      <c r="AAV372" s="114"/>
      <c r="AAW372" s="114"/>
      <c r="AAX372" s="114"/>
      <c r="AAY372" s="114"/>
      <c r="AAZ372" s="114"/>
      <c r="ABA372" s="114"/>
      <c r="ABB372" s="114"/>
      <c r="ABC372" s="114"/>
      <c r="ABD372" s="114"/>
      <c r="ABE372" s="114"/>
      <c r="ABF372" s="114"/>
      <c r="ABG372" s="114"/>
      <c r="ABH372" s="114"/>
      <c r="ABI372" s="114"/>
      <c r="ABJ372" s="114"/>
      <c r="ABK372" s="114"/>
      <c r="ABL372" s="114"/>
      <c r="ABM372" s="114"/>
      <c r="ABN372" s="114"/>
      <c r="ABO372" s="114"/>
      <c r="ABP372" s="114"/>
      <c r="ABQ372" s="114"/>
      <c r="ABR372" s="114"/>
      <c r="ABS372" s="114"/>
      <c r="ABT372" s="114"/>
      <c r="ABU372" s="114"/>
      <c r="ABV372" s="114"/>
      <c r="ABW372" s="114"/>
      <c r="ABX372" s="114"/>
      <c r="ABY372" s="114"/>
      <c r="ABZ372" s="114"/>
      <c r="ACA372" s="114"/>
      <c r="ACB372" s="114"/>
      <c r="ACC372" s="114"/>
      <c r="ACD372" s="114"/>
      <c r="ACE372" s="114"/>
      <c r="ACF372" s="114"/>
      <c r="ACG372" s="114"/>
      <c r="ACH372" s="114"/>
      <c r="ACI372" s="114"/>
      <c r="ACJ372" s="114"/>
      <c r="ACK372" s="114"/>
      <c r="ACL372" s="114"/>
      <c r="ACM372" s="114"/>
      <c r="ACN372" s="114"/>
      <c r="ACO372" s="114"/>
      <c r="ACP372" s="114"/>
      <c r="ACQ372" s="114"/>
      <c r="ACR372" s="114"/>
      <c r="ACS372" s="114"/>
      <c r="ACT372" s="114"/>
      <c r="ACU372" s="114"/>
      <c r="ACV372" s="114"/>
      <c r="ACW372" s="114"/>
      <c r="ACX372" s="114"/>
      <c r="ACY372" s="114"/>
      <c r="ACZ372" s="114"/>
      <c r="ADA372" s="114"/>
    </row>
    <row r="373" spans="1:781" customFormat="1" ht="36" x14ac:dyDescent="0.3">
      <c r="A373" s="40">
        <v>3</v>
      </c>
      <c r="B373" s="21" t="s">
        <v>1031</v>
      </c>
      <c r="C373" s="22" t="s">
        <v>183</v>
      </c>
      <c r="D373" s="23"/>
      <c r="E373" s="23"/>
      <c r="F373" s="23"/>
      <c r="G373" s="74"/>
      <c r="H373" s="23">
        <v>1</v>
      </c>
      <c r="I373" s="23"/>
      <c r="J373" s="23" t="s">
        <v>72</v>
      </c>
      <c r="K373" s="25">
        <v>1963</v>
      </c>
      <c r="L373" s="90">
        <v>23298</v>
      </c>
      <c r="M373" s="27">
        <v>66000</v>
      </c>
      <c r="N373" s="28"/>
      <c r="O373" s="28"/>
      <c r="P373" s="29" t="s">
        <v>112</v>
      </c>
      <c r="Q373" s="30" t="s">
        <v>1032</v>
      </c>
      <c r="R373" s="31"/>
      <c r="S373" s="32" t="str">
        <f t="shared" si="80"/>
        <v>Pb, Zn, Ag</v>
      </c>
      <c r="T373" s="33"/>
      <c r="U373" s="33"/>
      <c r="V373" s="33"/>
      <c r="W373" s="33"/>
      <c r="X373" s="33"/>
      <c r="Y373" s="33"/>
      <c r="Z373" s="33"/>
      <c r="AA373" s="1"/>
      <c r="AB373" s="34"/>
      <c r="AC373" s="34"/>
      <c r="AD373" s="34"/>
      <c r="AE373" s="34"/>
      <c r="AF373" s="35"/>
      <c r="AG373" s="35"/>
      <c r="AH373" s="35"/>
      <c r="AI373" s="35"/>
      <c r="AJ373" s="1"/>
      <c r="AK373" s="1"/>
      <c r="AL373" s="1"/>
      <c r="AM373" s="1"/>
      <c r="AN373" s="1"/>
      <c r="AO373" s="1"/>
      <c r="AP373" s="1"/>
      <c r="AQ373" s="1"/>
      <c r="AR373" s="1"/>
      <c r="AS373" s="1"/>
      <c r="AT373" s="1"/>
      <c r="AU373" s="1"/>
      <c r="AV373" s="1"/>
      <c r="AW373" s="1"/>
      <c r="AX373" s="1"/>
      <c r="AY373" s="1"/>
      <c r="AZ373" s="1"/>
      <c r="BA373" s="1"/>
      <c r="BB373" s="1"/>
      <c r="BC373" s="1"/>
      <c r="BD373" s="1"/>
      <c r="BE373" s="1"/>
      <c r="BF373" s="1"/>
      <c r="BG373" s="1"/>
      <c r="BH373" s="1"/>
      <c r="BI373" s="1"/>
      <c r="BJ373" s="1"/>
      <c r="BK373" s="1"/>
      <c r="BL373" s="1"/>
      <c r="BM373" s="1"/>
      <c r="BN373" s="1"/>
      <c r="BO373" s="1"/>
      <c r="BP373" s="1"/>
      <c r="BQ373" s="1"/>
      <c r="BR373" s="1"/>
      <c r="BS373" s="1"/>
      <c r="BT373" s="1"/>
      <c r="BU373" s="1"/>
      <c r="BV373" s="1"/>
      <c r="BW373" s="1"/>
      <c r="BX373" s="1"/>
      <c r="BY373" s="1"/>
      <c r="BZ373" s="1"/>
      <c r="CA373" s="1"/>
      <c r="CB373" s="1"/>
      <c r="CC373" s="1"/>
      <c r="CD373" s="1"/>
      <c r="CE373" s="1"/>
      <c r="CF373" s="1"/>
      <c r="CG373" s="1"/>
      <c r="CH373" s="1"/>
      <c r="CI373" s="1"/>
      <c r="CJ373" s="1"/>
      <c r="CK373" s="1"/>
      <c r="CL373" s="1"/>
      <c r="CM373" s="1"/>
      <c r="CN373" s="1"/>
      <c r="CO373" s="1"/>
      <c r="CP373" s="1"/>
      <c r="CQ373" s="1"/>
      <c r="CR373" s="1"/>
      <c r="CS373" s="1"/>
      <c r="CT373" s="1"/>
      <c r="CU373" s="1"/>
      <c r="CV373" s="1"/>
      <c r="CW373" s="1"/>
      <c r="CX373" s="1"/>
      <c r="CY373" s="1"/>
      <c r="CZ373" s="1"/>
      <c r="DA373" s="1"/>
      <c r="DB373" s="1"/>
      <c r="DC373" s="1"/>
      <c r="DD373" s="1"/>
      <c r="DE373" s="1"/>
      <c r="DF373" s="1"/>
      <c r="DG373" s="1"/>
      <c r="DH373" s="1"/>
      <c r="DI373" s="1"/>
      <c r="DJ373" s="1"/>
      <c r="DK373" s="1"/>
      <c r="DL373" s="1"/>
      <c r="DM373" s="1"/>
      <c r="DN373" s="1"/>
      <c r="DO373" s="1"/>
      <c r="DP373" s="1"/>
      <c r="DQ373" s="1"/>
      <c r="DR373" s="1"/>
      <c r="DS373" s="1"/>
      <c r="DT373" s="1"/>
      <c r="DU373" s="1"/>
      <c r="DV373" s="1"/>
      <c r="DW373" s="1"/>
      <c r="DX373" s="1"/>
      <c r="DY373" s="1"/>
      <c r="DZ373" s="1"/>
      <c r="EA373" s="1"/>
      <c r="EB373" s="1"/>
      <c r="EC373" s="1"/>
      <c r="ED373" s="114"/>
      <c r="EE373" s="114"/>
      <c r="EF373" s="114"/>
      <c r="EG373" s="114"/>
      <c r="EH373" s="114"/>
      <c r="EI373" s="114"/>
      <c r="EJ373" s="114"/>
      <c r="EK373" s="114"/>
      <c r="EL373" s="114"/>
      <c r="EM373" s="114"/>
      <c r="EN373" s="114"/>
      <c r="EO373" s="114"/>
      <c r="EP373" s="114"/>
      <c r="EQ373" s="114"/>
      <c r="ER373" s="114"/>
      <c r="ES373" s="114"/>
      <c r="ET373" s="114"/>
      <c r="EU373" s="114"/>
      <c r="EV373" s="114"/>
      <c r="EW373" s="114"/>
      <c r="EX373" s="114"/>
      <c r="EY373" s="114"/>
      <c r="EZ373" s="114"/>
      <c r="FA373" s="114"/>
      <c r="FB373" s="114"/>
      <c r="FC373" s="114"/>
      <c r="FD373" s="114"/>
      <c r="FE373" s="114"/>
      <c r="FF373" s="114"/>
      <c r="FG373" s="114"/>
      <c r="FH373" s="114"/>
      <c r="FI373" s="114"/>
      <c r="FJ373" s="114"/>
      <c r="FK373" s="114"/>
      <c r="FL373" s="114"/>
      <c r="FM373" s="114"/>
      <c r="FN373" s="114"/>
      <c r="FO373" s="114"/>
      <c r="FP373" s="114"/>
      <c r="FQ373" s="114"/>
      <c r="FR373" s="114"/>
      <c r="FS373" s="114"/>
      <c r="FT373" s="114"/>
      <c r="FU373" s="114"/>
      <c r="FV373" s="114"/>
      <c r="FW373" s="114"/>
      <c r="FX373" s="114"/>
      <c r="FY373" s="114"/>
      <c r="FZ373" s="114"/>
      <c r="GA373" s="114"/>
      <c r="GB373" s="114"/>
      <c r="GC373" s="114"/>
      <c r="GD373" s="114"/>
      <c r="GE373" s="114"/>
      <c r="GF373" s="114"/>
      <c r="GG373" s="114"/>
      <c r="GH373" s="114"/>
      <c r="GI373" s="114"/>
      <c r="GJ373" s="114"/>
      <c r="GK373" s="114"/>
      <c r="GL373" s="114"/>
      <c r="GM373" s="114"/>
      <c r="GN373" s="114"/>
      <c r="GO373" s="114"/>
      <c r="GP373" s="114"/>
      <c r="GQ373" s="114"/>
      <c r="GR373" s="114"/>
      <c r="GS373" s="114"/>
      <c r="GT373" s="114"/>
      <c r="GU373" s="114"/>
      <c r="GV373" s="114"/>
      <c r="GW373" s="114"/>
      <c r="GX373" s="114"/>
      <c r="GY373" s="114"/>
      <c r="GZ373" s="114"/>
      <c r="HA373" s="114"/>
      <c r="HB373" s="114"/>
      <c r="HC373" s="114"/>
      <c r="HD373" s="114"/>
      <c r="HE373" s="114"/>
      <c r="HF373" s="114"/>
      <c r="HG373" s="114"/>
      <c r="HH373" s="114"/>
      <c r="HI373" s="114"/>
      <c r="HJ373" s="114"/>
      <c r="HK373" s="114"/>
      <c r="HL373" s="114"/>
      <c r="HM373" s="114"/>
      <c r="HN373" s="114"/>
      <c r="HO373" s="114"/>
      <c r="HP373" s="114"/>
      <c r="HQ373" s="114"/>
      <c r="HR373" s="114"/>
      <c r="HS373" s="114"/>
      <c r="HT373" s="114"/>
      <c r="HU373" s="114"/>
      <c r="HV373" s="114"/>
      <c r="HW373" s="114"/>
      <c r="HX373" s="114"/>
      <c r="HY373" s="114"/>
      <c r="HZ373" s="114"/>
      <c r="IA373" s="114"/>
      <c r="IB373" s="114"/>
      <c r="IC373" s="114"/>
      <c r="ID373" s="114"/>
      <c r="IE373" s="114"/>
      <c r="IF373" s="114"/>
      <c r="IG373" s="114"/>
      <c r="IH373" s="114"/>
      <c r="II373" s="114"/>
      <c r="IJ373" s="114"/>
      <c r="IK373" s="114"/>
      <c r="IL373" s="114"/>
      <c r="IM373" s="114"/>
      <c r="IN373" s="114"/>
      <c r="IO373" s="114"/>
      <c r="IP373" s="114"/>
      <c r="IQ373" s="114"/>
      <c r="IR373" s="114"/>
      <c r="IS373" s="114"/>
      <c r="IT373" s="114"/>
      <c r="IU373" s="114"/>
      <c r="IV373" s="114"/>
      <c r="IW373" s="114"/>
      <c r="IX373" s="114"/>
      <c r="IY373" s="114"/>
      <c r="IZ373" s="114"/>
      <c r="JA373" s="114"/>
      <c r="JB373" s="114"/>
      <c r="JC373" s="114"/>
      <c r="JD373" s="114"/>
      <c r="JE373" s="114"/>
      <c r="JF373" s="114"/>
      <c r="JG373" s="114"/>
      <c r="JH373" s="114"/>
      <c r="JI373" s="114"/>
      <c r="JJ373" s="114"/>
      <c r="JK373" s="114"/>
      <c r="JL373" s="114"/>
      <c r="JM373" s="114"/>
      <c r="JN373" s="114"/>
      <c r="JO373" s="114"/>
      <c r="JP373" s="114"/>
      <c r="JQ373" s="114"/>
      <c r="JR373" s="114"/>
      <c r="JS373" s="114"/>
      <c r="JT373" s="114"/>
      <c r="JU373" s="114"/>
      <c r="JV373" s="114"/>
      <c r="JW373" s="114"/>
      <c r="JX373" s="114"/>
      <c r="JY373" s="114"/>
      <c r="JZ373" s="114"/>
      <c r="KA373" s="114"/>
      <c r="KB373" s="114"/>
      <c r="KC373" s="114"/>
      <c r="KD373" s="114"/>
      <c r="KE373" s="114"/>
      <c r="KF373" s="114"/>
      <c r="KG373" s="114"/>
      <c r="KH373" s="114"/>
      <c r="KI373" s="114"/>
      <c r="KJ373" s="114"/>
      <c r="KK373" s="114"/>
      <c r="KL373" s="114"/>
      <c r="KM373" s="114"/>
      <c r="KN373" s="114"/>
      <c r="KO373" s="114"/>
      <c r="KP373" s="114"/>
      <c r="KQ373" s="114"/>
      <c r="KR373" s="114"/>
      <c r="KS373" s="114"/>
      <c r="KT373" s="114"/>
      <c r="KU373" s="114"/>
      <c r="KV373" s="114"/>
      <c r="KW373" s="114"/>
      <c r="KX373" s="114"/>
      <c r="KY373" s="114"/>
      <c r="KZ373" s="114"/>
      <c r="LA373" s="114"/>
      <c r="LB373" s="114"/>
      <c r="LC373" s="114"/>
      <c r="LD373" s="114"/>
      <c r="LE373" s="114"/>
      <c r="LF373" s="114"/>
      <c r="LG373" s="114"/>
      <c r="LH373" s="114"/>
      <c r="LI373" s="114"/>
      <c r="LJ373" s="114"/>
      <c r="LK373" s="114"/>
      <c r="LL373" s="114"/>
      <c r="LM373" s="114"/>
      <c r="LN373" s="114"/>
      <c r="LO373" s="114"/>
      <c r="LP373" s="114"/>
      <c r="LQ373" s="114"/>
      <c r="LR373" s="114"/>
      <c r="LS373" s="114"/>
      <c r="LT373" s="114"/>
      <c r="LU373" s="114"/>
      <c r="LV373" s="114"/>
      <c r="LW373" s="114"/>
      <c r="LX373" s="114"/>
      <c r="LY373" s="114"/>
      <c r="LZ373" s="114"/>
      <c r="MA373" s="114"/>
      <c r="MB373" s="114"/>
      <c r="MC373" s="114"/>
      <c r="MD373" s="114"/>
      <c r="ME373" s="114"/>
      <c r="MF373" s="114"/>
      <c r="MG373" s="114"/>
      <c r="MH373" s="114"/>
      <c r="MI373" s="114"/>
      <c r="MJ373" s="114"/>
      <c r="MK373" s="114"/>
      <c r="ML373" s="114"/>
      <c r="MM373" s="114"/>
      <c r="MN373" s="114"/>
      <c r="MO373" s="114"/>
      <c r="MP373" s="114"/>
      <c r="MQ373" s="114"/>
      <c r="MR373" s="114"/>
      <c r="MS373" s="114"/>
      <c r="MT373" s="114"/>
      <c r="MU373" s="114"/>
      <c r="MV373" s="114"/>
      <c r="MW373" s="114"/>
      <c r="MX373" s="114"/>
      <c r="MY373" s="114"/>
      <c r="MZ373" s="114"/>
      <c r="NA373" s="114"/>
      <c r="NB373" s="114"/>
      <c r="NC373" s="114"/>
      <c r="ND373" s="114"/>
      <c r="NE373" s="114"/>
      <c r="NF373" s="114"/>
      <c r="NG373" s="114"/>
      <c r="NH373" s="114"/>
      <c r="NI373" s="114"/>
      <c r="NJ373" s="114"/>
      <c r="NK373" s="114"/>
      <c r="NL373" s="114"/>
      <c r="NM373" s="114"/>
      <c r="NN373" s="114"/>
      <c r="NO373" s="114"/>
      <c r="NP373" s="114"/>
      <c r="NQ373" s="114"/>
      <c r="NR373" s="114"/>
      <c r="NS373" s="114"/>
      <c r="NT373" s="114"/>
      <c r="NU373" s="114"/>
      <c r="NV373" s="114"/>
      <c r="NW373" s="114"/>
      <c r="NX373" s="114"/>
      <c r="NY373" s="114"/>
      <c r="NZ373" s="114"/>
      <c r="OA373" s="114"/>
      <c r="OB373" s="114"/>
      <c r="OC373" s="114"/>
      <c r="OD373" s="114"/>
      <c r="OE373" s="114"/>
      <c r="OF373" s="114"/>
      <c r="OG373" s="114"/>
      <c r="OH373" s="114"/>
      <c r="OI373" s="114"/>
      <c r="OJ373" s="114"/>
      <c r="OK373" s="114"/>
      <c r="OL373" s="114"/>
      <c r="OM373" s="114"/>
      <c r="ON373" s="114"/>
      <c r="OO373" s="114"/>
      <c r="OP373" s="114"/>
      <c r="OQ373" s="114"/>
      <c r="OR373" s="114"/>
      <c r="OS373" s="114"/>
      <c r="OT373" s="114"/>
      <c r="OU373" s="114"/>
      <c r="OV373" s="114"/>
      <c r="OW373" s="114"/>
      <c r="OX373" s="114"/>
      <c r="OY373" s="114"/>
      <c r="OZ373" s="114"/>
      <c r="PA373" s="114"/>
      <c r="PB373" s="114"/>
      <c r="PC373" s="114"/>
      <c r="PD373" s="114"/>
      <c r="PE373" s="114"/>
      <c r="PF373" s="114"/>
      <c r="PG373" s="114"/>
      <c r="PH373" s="114"/>
      <c r="PI373" s="114"/>
      <c r="PJ373" s="114"/>
      <c r="PK373" s="114"/>
      <c r="PL373" s="114"/>
      <c r="PM373" s="114"/>
      <c r="PN373" s="114"/>
      <c r="PO373" s="114"/>
      <c r="PP373" s="114"/>
      <c r="PQ373" s="114"/>
      <c r="PR373" s="114"/>
      <c r="PS373" s="114"/>
      <c r="PT373" s="114"/>
      <c r="PU373" s="114"/>
      <c r="PV373" s="114"/>
      <c r="PW373" s="114"/>
      <c r="PX373" s="114"/>
      <c r="PY373" s="114"/>
      <c r="PZ373" s="114"/>
      <c r="QA373" s="114"/>
      <c r="QB373" s="114"/>
      <c r="QC373" s="114"/>
      <c r="QD373" s="114"/>
      <c r="QE373" s="114"/>
      <c r="QF373" s="114"/>
      <c r="QG373" s="114"/>
      <c r="QH373" s="114"/>
      <c r="QI373" s="114"/>
      <c r="QJ373" s="114"/>
      <c r="QK373" s="114"/>
      <c r="QL373" s="114"/>
      <c r="QM373" s="114"/>
      <c r="QN373" s="114"/>
      <c r="QO373" s="114"/>
      <c r="QP373" s="114"/>
      <c r="QQ373" s="114"/>
      <c r="QR373" s="114"/>
      <c r="QS373" s="114"/>
      <c r="QT373" s="114"/>
      <c r="QU373" s="114"/>
      <c r="QV373" s="114"/>
      <c r="QW373" s="114"/>
      <c r="QX373" s="114"/>
      <c r="QY373" s="114"/>
      <c r="QZ373" s="114"/>
      <c r="RA373" s="114"/>
      <c r="RB373" s="114"/>
      <c r="RC373" s="114"/>
      <c r="RD373" s="114"/>
      <c r="RE373" s="114"/>
      <c r="RF373" s="114"/>
      <c r="RG373" s="114"/>
      <c r="RH373" s="114"/>
      <c r="RI373" s="114"/>
      <c r="RJ373" s="114"/>
      <c r="RK373" s="114"/>
      <c r="RL373" s="114"/>
      <c r="RM373" s="114"/>
      <c r="RN373" s="114"/>
      <c r="RO373" s="114"/>
      <c r="RP373" s="114"/>
      <c r="RQ373" s="114"/>
      <c r="RR373" s="114"/>
      <c r="RS373" s="114"/>
      <c r="RT373" s="114"/>
      <c r="RU373" s="114"/>
      <c r="RV373" s="114"/>
      <c r="RW373" s="114"/>
      <c r="RX373" s="114"/>
      <c r="RY373" s="114"/>
      <c r="RZ373" s="114"/>
      <c r="SA373" s="114"/>
      <c r="SB373" s="114"/>
      <c r="SC373" s="114"/>
      <c r="SD373" s="114"/>
      <c r="SE373" s="114"/>
      <c r="SF373" s="114"/>
      <c r="SG373" s="114"/>
      <c r="SH373" s="114"/>
      <c r="SI373" s="114"/>
      <c r="SJ373" s="114"/>
      <c r="SK373" s="114"/>
      <c r="SL373" s="114"/>
      <c r="SM373" s="114"/>
      <c r="SN373" s="114"/>
      <c r="SO373" s="114"/>
      <c r="SP373" s="114"/>
      <c r="SQ373" s="114"/>
      <c r="SR373" s="114"/>
      <c r="SS373" s="114"/>
      <c r="ST373" s="114"/>
      <c r="SU373" s="114"/>
      <c r="SV373" s="114"/>
      <c r="SW373" s="114"/>
      <c r="SX373" s="114"/>
      <c r="SY373" s="114"/>
      <c r="SZ373" s="114"/>
      <c r="TA373" s="114"/>
      <c r="TB373" s="114"/>
      <c r="TC373" s="114"/>
      <c r="TD373" s="114"/>
      <c r="TE373" s="114"/>
      <c r="TF373" s="114"/>
      <c r="TG373" s="114"/>
      <c r="TH373" s="114"/>
      <c r="TI373" s="114"/>
      <c r="TJ373" s="114"/>
      <c r="TK373" s="114"/>
      <c r="TL373" s="114"/>
      <c r="TM373" s="114"/>
      <c r="TN373" s="114"/>
      <c r="TO373" s="114"/>
      <c r="TP373" s="114"/>
      <c r="TQ373" s="114"/>
      <c r="TR373" s="114"/>
      <c r="TS373" s="114"/>
      <c r="TT373" s="114"/>
      <c r="TU373" s="114"/>
      <c r="TV373" s="114"/>
      <c r="TW373" s="114"/>
      <c r="TX373" s="114"/>
      <c r="TY373" s="114"/>
      <c r="TZ373" s="114"/>
      <c r="UA373" s="114"/>
      <c r="UB373" s="114"/>
      <c r="UC373" s="114"/>
      <c r="UD373" s="114"/>
      <c r="UE373" s="114"/>
      <c r="UF373" s="114"/>
      <c r="UG373" s="114"/>
      <c r="UH373" s="114"/>
      <c r="UI373" s="114"/>
      <c r="UJ373" s="114"/>
      <c r="UK373" s="114"/>
      <c r="UL373" s="114"/>
      <c r="UM373" s="114"/>
      <c r="UN373" s="114"/>
      <c r="UO373" s="114"/>
      <c r="UP373" s="114"/>
      <c r="UQ373" s="114"/>
      <c r="UR373" s="114"/>
      <c r="US373" s="114"/>
      <c r="UT373" s="114"/>
      <c r="UU373" s="114"/>
      <c r="UV373" s="114"/>
      <c r="UW373" s="114"/>
      <c r="UX373" s="114"/>
      <c r="UY373" s="114"/>
      <c r="UZ373" s="114"/>
      <c r="VA373" s="114"/>
      <c r="VB373" s="114"/>
      <c r="VC373" s="114"/>
      <c r="VD373" s="114"/>
      <c r="VE373" s="114"/>
      <c r="VF373" s="114"/>
      <c r="VG373" s="114"/>
      <c r="VH373" s="114"/>
      <c r="VI373" s="114"/>
      <c r="VJ373" s="114"/>
      <c r="VK373" s="114"/>
      <c r="VL373" s="114"/>
      <c r="VM373" s="114"/>
      <c r="VN373" s="114"/>
      <c r="VO373" s="114"/>
      <c r="VP373" s="114"/>
      <c r="VQ373" s="114"/>
      <c r="VR373" s="114"/>
      <c r="VS373" s="114"/>
      <c r="VT373" s="114"/>
      <c r="VU373" s="114"/>
      <c r="VV373" s="114"/>
      <c r="VW373" s="114"/>
      <c r="VX373" s="114"/>
      <c r="VY373" s="114"/>
      <c r="VZ373" s="114"/>
      <c r="WA373" s="114"/>
      <c r="WB373" s="114"/>
      <c r="WC373" s="114"/>
      <c r="WD373" s="114"/>
      <c r="WE373" s="114"/>
      <c r="WF373" s="114"/>
      <c r="WG373" s="114"/>
      <c r="WH373" s="114"/>
      <c r="WI373" s="114"/>
      <c r="WJ373" s="114"/>
      <c r="WK373" s="114"/>
      <c r="WL373" s="114"/>
      <c r="WM373" s="114"/>
      <c r="WN373" s="114"/>
      <c r="WO373" s="114"/>
      <c r="WP373" s="114"/>
      <c r="WQ373" s="114"/>
      <c r="WR373" s="114"/>
      <c r="WS373" s="114"/>
      <c r="WT373" s="114"/>
      <c r="WU373" s="114"/>
      <c r="WV373" s="114"/>
      <c r="WW373" s="114"/>
      <c r="WX373" s="114"/>
      <c r="WY373" s="114"/>
      <c r="WZ373" s="114"/>
      <c r="XA373" s="114"/>
      <c r="XB373" s="114"/>
      <c r="XC373" s="114"/>
      <c r="XD373" s="114"/>
      <c r="XE373" s="114"/>
      <c r="XF373" s="114"/>
      <c r="XG373" s="114"/>
      <c r="XH373" s="114"/>
      <c r="XI373" s="114"/>
      <c r="XJ373" s="114"/>
      <c r="XK373" s="114"/>
      <c r="XL373" s="114"/>
      <c r="XM373" s="114"/>
      <c r="XN373" s="114"/>
      <c r="XO373" s="114"/>
      <c r="XP373" s="114"/>
      <c r="XQ373" s="114"/>
      <c r="XR373" s="114"/>
      <c r="XS373" s="114"/>
      <c r="XT373" s="114"/>
      <c r="XU373" s="114"/>
      <c r="XV373" s="114"/>
      <c r="XW373" s="114"/>
      <c r="XX373" s="114"/>
      <c r="XY373" s="114"/>
      <c r="XZ373" s="114"/>
      <c r="YA373" s="114"/>
      <c r="YB373" s="114"/>
      <c r="YC373" s="114"/>
      <c r="YD373" s="114"/>
      <c r="YE373" s="114"/>
      <c r="YF373" s="114"/>
      <c r="YG373" s="114"/>
      <c r="YH373" s="114"/>
      <c r="YI373" s="114"/>
      <c r="YJ373" s="114"/>
      <c r="YK373" s="114"/>
      <c r="YL373" s="114"/>
      <c r="YM373" s="114"/>
      <c r="YN373" s="114"/>
      <c r="YO373" s="114"/>
      <c r="YP373" s="114"/>
      <c r="YQ373" s="114"/>
      <c r="YR373" s="114"/>
      <c r="YS373" s="114"/>
      <c r="YT373" s="114"/>
      <c r="YU373" s="114"/>
      <c r="YV373" s="114"/>
      <c r="YW373" s="114"/>
      <c r="YX373" s="114"/>
      <c r="YY373" s="114"/>
      <c r="YZ373" s="114"/>
      <c r="ZA373" s="114"/>
      <c r="ZB373" s="114"/>
      <c r="ZC373" s="114"/>
      <c r="ZD373" s="114"/>
      <c r="ZE373" s="114"/>
      <c r="ZF373" s="114"/>
      <c r="ZG373" s="114"/>
      <c r="ZH373" s="114"/>
      <c r="ZI373" s="114"/>
      <c r="ZJ373" s="114"/>
      <c r="ZK373" s="114"/>
      <c r="ZL373" s="114"/>
      <c r="ZM373" s="114"/>
      <c r="ZN373" s="114"/>
      <c r="ZO373" s="114"/>
      <c r="ZP373" s="114"/>
      <c r="ZQ373" s="114"/>
      <c r="ZR373" s="114"/>
      <c r="ZS373" s="114"/>
      <c r="ZT373" s="114"/>
      <c r="ZU373" s="114"/>
      <c r="ZV373" s="114"/>
      <c r="ZW373" s="114"/>
      <c r="ZX373" s="114"/>
      <c r="ZY373" s="114"/>
      <c r="ZZ373" s="114"/>
      <c r="AAA373" s="114"/>
      <c r="AAB373" s="114"/>
      <c r="AAC373" s="114"/>
      <c r="AAD373" s="114"/>
      <c r="AAE373" s="114"/>
      <c r="AAF373" s="114"/>
      <c r="AAG373" s="114"/>
      <c r="AAH373" s="114"/>
      <c r="AAI373" s="114"/>
      <c r="AAJ373" s="114"/>
      <c r="AAK373" s="114"/>
      <c r="AAL373" s="114"/>
      <c r="AAM373" s="114"/>
      <c r="AAN373" s="114"/>
      <c r="AAO373" s="114"/>
      <c r="AAP373" s="114"/>
      <c r="AAQ373" s="114"/>
      <c r="AAR373" s="114"/>
      <c r="AAS373" s="114"/>
      <c r="AAT373" s="114"/>
      <c r="AAU373" s="114"/>
      <c r="AAV373" s="114"/>
      <c r="AAW373" s="114"/>
      <c r="AAX373" s="114"/>
      <c r="AAY373" s="114"/>
      <c r="AAZ373" s="114"/>
      <c r="ABA373" s="114"/>
      <c r="ABB373" s="114"/>
      <c r="ABC373" s="114"/>
      <c r="ABD373" s="114"/>
      <c r="ABE373" s="114"/>
      <c r="ABF373" s="114"/>
      <c r="ABG373" s="114"/>
      <c r="ABH373" s="114"/>
      <c r="ABI373" s="114"/>
      <c r="ABJ373" s="114"/>
      <c r="ABK373" s="114"/>
      <c r="ABL373" s="114"/>
      <c r="ABM373" s="114"/>
      <c r="ABN373" s="114"/>
      <c r="ABO373" s="114"/>
      <c r="ABP373" s="114"/>
      <c r="ABQ373" s="114"/>
      <c r="ABR373" s="114"/>
      <c r="ABS373" s="114"/>
      <c r="ABT373" s="114"/>
      <c r="ABU373" s="114"/>
      <c r="ABV373" s="114"/>
      <c r="ABW373" s="114"/>
      <c r="ABX373" s="114"/>
      <c r="ABY373" s="114"/>
      <c r="ABZ373" s="114"/>
      <c r="ACA373" s="114"/>
      <c r="ACB373" s="114"/>
      <c r="ACC373" s="114"/>
      <c r="ACD373" s="114"/>
      <c r="ACE373" s="114"/>
      <c r="ACF373" s="114"/>
      <c r="ACG373" s="114"/>
      <c r="ACH373" s="114"/>
      <c r="ACI373" s="114"/>
      <c r="ACJ373" s="114"/>
      <c r="ACK373" s="114"/>
      <c r="ACL373" s="114"/>
      <c r="ACM373" s="114"/>
      <c r="ACN373" s="114"/>
      <c r="ACO373" s="114"/>
      <c r="ACP373" s="114"/>
      <c r="ACQ373" s="114"/>
      <c r="ACR373" s="114"/>
      <c r="ACS373" s="114"/>
      <c r="ACT373" s="114"/>
      <c r="ACU373" s="114"/>
      <c r="ACV373" s="114"/>
      <c r="ACW373" s="114"/>
      <c r="ACX373" s="114"/>
      <c r="ACY373" s="114"/>
      <c r="ACZ373" s="114"/>
      <c r="ADA373" s="114"/>
    </row>
    <row r="374" spans="1:781" customFormat="1" ht="24" x14ac:dyDescent="0.3">
      <c r="A374" s="40">
        <v>3</v>
      </c>
      <c r="B374" s="21" t="s">
        <v>1033</v>
      </c>
      <c r="C374" s="22" t="s">
        <v>235</v>
      </c>
      <c r="D374" s="23"/>
      <c r="E374" s="23"/>
      <c r="F374" s="23"/>
      <c r="G374" s="74"/>
      <c r="H374" s="23">
        <v>2</v>
      </c>
      <c r="I374" s="23" t="s">
        <v>41</v>
      </c>
      <c r="J374" s="23" t="s">
        <v>42</v>
      </c>
      <c r="K374" s="25">
        <v>1963</v>
      </c>
      <c r="L374" s="26">
        <v>23178</v>
      </c>
      <c r="M374" s="27"/>
      <c r="N374" s="28"/>
      <c r="O374" s="28"/>
      <c r="P374" s="29" t="s">
        <v>593</v>
      </c>
      <c r="Q374" s="30" t="s">
        <v>1034</v>
      </c>
      <c r="R374" s="31"/>
      <c r="S374" s="32" t="str">
        <f t="shared" si="80"/>
        <v>U</v>
      </c>
      <c r="T374" s="33"/>
      <c r="U374" s="33"/>
      <c r="V374" s="33"/>
      <c r="W374" s="33"/>
      <c r="X374" s="33"/>
      <c r="Y374" s="33"/>
      <c r="Z374" s="33"/>
      <c r="AA374" s="1"/>
      <c r="AB374" s="34">
        <f t="shared" ref="AB374:AB387" si="85">M374/1896653</f>
        <v>0</v>
      </c>
      <c r="AC374" s="34">
        <f t="shared" ref="AC374:AC387" si="86">N374/39</f>
        <v>0</v>
      </c>
      <c r="AD374" s="34">
        <f t="shared" ref="AD374:AD387" si="87">O374/14</f>
        <v>0</v>
      </c>
      <c r="AE374" s="34">
        <f t="shared" ref="AE374:AE387" si="88">SUM(AB374:AD374)</f>
        <v>0</v>
      </c>
      <c r="AF374" s="35"/>
      <c r="AG374" s="35">
        <f>IF(A374=1,AE374,0)</f>
        <v>0</v>
      </c>
      <c r="AH374" s="35">
        <f>IF(A374=2,AE374,0)</f>
        <v>0</v>
      </c>
      <c r="AI374" s="35">
        <f>IF(A374=3,AE374,0)</f>
        <v>0</v>
      </c>
      <c r="AJ374" s="1"/>
      <c r="AK374" s="1"/>
      <c r="AL374" s="1"/>
      <c r="AM374" s="1"/>
      <c r="AN374" s="1"/>
      <c r="AO374" s="1"/>
      <c r="AP374" s="1"/>
      <c r="AQ374" s="1"/>
      <c r="AR374" s="1"/>
      <c r="AS374" s="1"/>
      <c r="AT374" s="1"/>
      <c r="AU374" s="1"/>
      <c r="AV374" s="1"/>
      <c r="AW374" s="1"/>
      <c r="AX374" s="1"/>
      <c r="AY374" s="1"/>
      <c r="AZ374" s="1"/>
      <c r="BA374" s="1"/>
      <c r="BB374" s="1"/>
      <c r="BC374" s="1"/>
      <c r="BD374" s="1"/>
      <c r="BE374" s="1"/>
      <c r="BF374" s="1"/>
      <c r="BG374" s="1"/>
      <c r="BH374" s="1"/>
      <c r="BI374" s="1"/>
      <c r="BJ374" s="1"/>
      <c r="BK374" s="1"/>
      <c r="BL374" s="1"/>
      <c r="BM374" s="1"/>
      <c r="BN374" s="1"/>
      <c r="BO374" s="1"/>
      <c r="BP374" s="1"/>
      <c r="BQ374" s="1"/>
      <c r="BR374" s="1"/>
      <c r="BS374" s="1"/>
      <c r="BT374" s="1"/>
      <c r="BU374" s="1"/>
      <c r="BV374" s="1"/>
      <c r="BW374" s="1"/>
      <c r="BX374" s="1"/>
      <c r="BY374" s="1"/>
      <c r="BZ374" s="1"/>
      <c r="CA374" s="1"/>
      <c r="CB374" s="1"/>
      <c r="CC374" s="1"/>
      <c r="CD374" s="1"/>
      <c r="CE374" s="1"/>
      <c r="CF374" s="1"/>
      <c r="CG374" s="1"/>
      <c r="CH374" s="1"/>
      <c r="CI374" s="1"/>
      <c r="CJ374" s="1"/>
      <c r="CK374" s="1"/>
      <c r="CL374" s="1"/>
      <c r="CM374" s="1"/>
      <c r="CN374" s="1"/>
      <c r="CO374" s="1"/>
      <c r="CP374" s="1"/>
      <c r="CQ374" s="1"/>
      <c r="CR374" s="1"/>
      <c r="CS374" s="1"/>
      <c r="CT374" s="1"/>
      <c r="CU374" s="1"/>
      <c r="CV374" s="1"/>
      <c r="CW374" s="1"/>
      <c r="CX374" s="1"/>
      <c r="CY374" s="1"/>
      <c r="CZ374" s="1"/>
      <c r="DA374" s="1"/>
      <c r="DB374" s="1"/>
      <c r="DC374" s="1"/>
      <c r="DD374" s="1"/>
      <c r="DE374" s="1"/>
      <c r="DF374" s="1"/>
      <c r="DG374" s="1"/>
      <c r="DH374" s="1"/>
      <c r="DI374" s="1"/>
      <c r="DJ374" s="1"/>
      <c r="DK374" s="1"/>
      <c r="DL374" s="1"/>
      <c r="DM374" s="1"/>
      <c r="DN374" s="1"/>
      <c r="DO374" s="1"/>
      <c r="DP374" s="1"/>
      <c r="DQ374" s="1"/>
      <c r="DR374" s="1"/>
      <c r="DS374" s="1"/>
      <c r="DT374" s="1"/>
      <c r="DU374" s="1"/>
      <c r="DV374" s="1"/>
      <c r="DW374" s="1"/>
      <c r="DX374" s="1"/>
      <c r="DY374" s="1"/>
      <c r="DZ374" s="1"/>
      <c r="EA374" s="1"/>
      <c r="EB374" s="1"/>
      <c r="EC374" s="1"/>
      <c r="ED374" s="114"/>
      <c r="EE374" s="114"/>
      <c r="EF374" s="114"/>
      <c r="EG374" s="114"/>
      <c r="EH374" s="114"/>
      <c r="EI374" s="114"/>
      <c r="EJ374" s="114"/>
      <c r="EK374" s="114"/>
      <c r="EL374" s="114"/>
      <c r="EM374" s="114"/>
      <c r="EN374" s="114"/>
      <c r="EO374" s="114"/>
      <c r="EP374" s="114"/>
      <c r="EQ374" s="114"/>
      <c r="ER374" s="114"/>
      <c r="ES374" s="114"/>
      <c r="ET374" s="114"/>
      <c r="EU374" s="114"/>
      <c r="EV374" s="114"/>
      <c r="EW374" s="114"/>
      <c r="EX374" s="114"/>
      <c r="EY374" s="114"/>
      <c r="EZ374" s="114"/>
      <c r="FA374" s="114"/>
      <c r="FB374" s="114"/>
      <c r="FC374" s="114"/>
      <c r="FD374" s="114"/>
      <c r="FE374" s="114"/>
      <c r="FF374" s="114"/>
      <c r="FG374" s="114"/>
      <c r="FH374" s="114"/>
      <c r="FI374" s="114"/>
      <c r="FJ374" s="114"/>
      <c r="FK374" s="114"/>
      <c r="FL374" s="114"/>
      <c r="FM374" s="114"/>
      <c r="FN374" s="114"/>
      <c r="FO374" s="114"/>
      <c r="FP374" s="114"/>
      <c r="FQ374" s="114"/>
      <c r="FR374" s="114"/>
      <c r="FS374" s="114"/>
      <c r="FT374" s="114"/>
      <c r="FU374" s="114"/>
      <c r="FV374" s="114"/>
      <c r="FW374" s="114"/>
      <c r="FX374" s="114"/>
      <c r="FY374" s="114"/>
      <c r="FZ374" s="114"/>
      <c r="GA374" s="114"/>
      <c r="GB374" s="114"/>
      <c r="GC374" s="114"/>
      <c r="GD374" s="114"/>
      <c r="GE374" s="114"/>
      <c r="GF374" s="114"/>
      <c r="GG374" s="114"/>
      <c r="GH374" s="114"/>
      <c r="GI374" s="114"/>
      <c r="GJ374" s="114"/>
      <c r="GK374" s="114"/>
      <c r="GL374" s="114"/>
      <c r="GM374" s="114"/>
      <c r="GN374" s="114"/>
      <c r="GO374" s="114"/>
      <c r="GP374" s="114"/>
      <c r="GQ374" s="114"/>
      <c r="GR374" s="114"/>
      <c r="GS374" s="114"/>
      <c r="GT374" s="114"/>
      <c r="GU374" s="114"/>
      <c r="GV374" s="114"/>
      <c r="GW374" s="114"/>
      <c r="GX374" s="114"/>
      <c r="GY374" s="114"/>
      <c r="GZ374" s="114"/>
      <c r="HA374" s="114"/>
      <c r="HB374" s="114"/>
      <c r="HC374" s="114"/>
      <c r="HD374" s="114"/>
      <c r="HE374" s="114"/>
      <c r="HF374" s="114"/>
      <c r="HG374" s="114"/>
      <c r="HH374" s="114"/>
      <c r="HI374" s="114"/>
      <c r="HJ374" s="114"/>
      <c r="HK374" s="114"/>
      <c r="HL374" s="114"/>
      <c r="HM374" s="114"/>
      <c r="HN374" s="114"/>
      <c r="HO374" s="114"/>
      <c r="HP374" s="114"/>
      <c r="HQ374" s="114"/>
      <c r="HR374" s="114"/>
      <c r="HS374" s="114"/>
      <c r="HT374" s="114"/>
      <c r="HU374" s="114"/>
      <c r="HV374" s="114"/>
      <c r="HW374" s="114"/>
      <c r="HX374" s="114"/>
      <c r="HY374" s="114"/>
      <c r="HZ374" s="114"/>
      <c r="IA374" s="114"/>
      <c r="IB374" s="114"/>
      <c r="IC374" s="114"/>
      <c r="ID374" s="114"/>
      <c r="IE374" s="114"/>
      <c r="IF374" s="114"/>
      <c r="IG374" s="114"/>
      <c r="IH374" s="114"/>
      <c r="II374" s="114"/>
      <c r="IJ374" s="114"/>
      <c r="IK374" s="114"/>
      <c r="IL374" s="114"/>
      <c r="IM374" s="114"/>
      <c r="IN374" s="114"/>
      <c r="IO374" s="114"/>
      <c r="IP374" s="114"/>
      <c r="IQ374" s="114"/>
      <c r="IR374" s="114"/>
      <c r="IS374" s="114"/>
      <c r="IT374" s="114"/>
      <c r="IU374" s="114"/>
      <c r="IV374" s="114"/>
      <c r="IW374" s="114"/>
      <c r="IX374" s="114"/>
      <c r="IY374" s="114"/>
      <c r="IZ374" s="114"/>
      <c r="JA374" s="114"/>
      <c r="JB374" s="114"/>
      <c r="JC374" s="114"/>
      <c r="JD374" s="114"/>
      <c r="JE374" s="114"/>
      <c r="JF374" s="114"/>
      <c r="JG374" s="114"/>
      <c r="JH374" s="114"/>
      <c r="JI374" s="114"/>
      <c r="JJ374" s="114"/>
      <c r="JK374" s="114"/>
      <c r="JL374" s="114"/>
      <c r="JM374" s="114"/>
      <c r="JN374" s="114"/>
      <c r="JO374" s="114"/>
      <c r="JP374" s="114"/>
      <c r="JQ374" s="114"/>
      <c r="JR374" s="114"/>
      <c r="JS374" s="114"/>
      <c r="JT374" s="114"/>
      <c r="JU374" s="114"/>
      <c r="JV374" s="114"/>
      <c r="JW374" s="114"/>
      <c r="JX374" s="114"/>
      <c r="JY374" s="114"/>
      <c r="JZ374" s="114"/>
      <c r="KA374" s="114"/>
      <c r="KB374" s="114"/>
      <c r="KC374" s="114"/>
      <c r="KD374" s="114"/>
      <c r="KE374" s="114"/>
      <c r="KF374" s="114"/>
      <c r="KG374" s="114"/>
      <c r="KH374" s="114"/>
      <c r="KI374" s="114"/>
      <c r="KJ374" s="114"/>
      <c r="KK374" s="114"/>
      <c r="KL374" s="114"/>
      <c r="KM374" s="114"/>
      <c r="KN374" s="114"/>
      <c r="KO374" s="114"/>
      <c r="KP374" s="114"/>
      <c r="KQ374" s="114"/>
      <c r="KR374" s="114"/>
      <c r="KS374" s="114"/>
      <c r="KT374" s="114"/>
      <c r="KU374" s="114"/>
      <c r="KV374" s="114"/>
      <c r="KW374" s="114"/>
      <c r="KX374" s="114"/>
      <c r="KY374" s="114"/>
      <c r="KZ374" s="114"/>
      <c r="LA374" s="114"/>
      <c r="LB374" s="114"/>
      <c r="LC374" s="114"/>
      <c r="LD374" s="114"/>
      <c r="LE374" s="114"/>
      <c r="LF374" s="114"/>
      <c r="LG374" s="114"/>
      <c r="LH374" s="114"/>
      <c r="LI374" s="114"/>
      <c r="LJ374" s="114"/>
      <c r="LK374" s="114"/>
      <c r="LL374" s="114"/>
      <c r="LM374" s="114"/>
      <c r="LN374" s="114"/>
      <c r="LO374" s="114"/>
      <c r="LP374" s="114"/>
      <c r="LQ374" s="114"/>
      <c r="LR374" s="114"/>
      <c r="LS374" s="114"/>
      <c r="LT374" s="114"/>
      <c r="LU374" s="114"/>
      <c r="LV374" s="114"/>
      <c r="LW374" s="114"/>
      <c r="LX374" s="114"/>
      <c r="LY374" s="114"/>
      <c r="LZ374" s="114"/>
      <c r="MA374" s="114"/>
      <c r="MB374" s="114"/>
      <c r="MC374" s="114"/>
      <c r="MD374" s="114"/>
      <c r="ME374" s="114"/>
      <c r="MF374" s="114"/>
      <c r="MG374" s="114"/>
      <c r="MH374" s="114"/>
      <c r="MI374" s="114"/>
      <c r="MJ374" s="114"/>
      <c r="MK374" s="114"/>
      <c r="ML374" s="114"/>
      <c r="MM374" s="114"/>
      <c r="MN374" s="114"/>
      <c r="MO374" s="114"/>
      <c r="MP374" s="114"/>
      <c r="MQ374" s="114"/>
      <c r="MR374" s="114"/>
      <c r="MS374" s="114"/>
      <c r="MT374" s="114"/>
      <c r="MU374" s="114"/>
      <c r="MV374" s="114"/>
      <c r="MW374" s="114"/>
      <c r="MX374" s="114"/>
      <c r="MY374" s="114"/>
      <c r="MZ374" s="114"/>
      <c r="NA374" s="114"/>
      <c r="NB374" s="114"/>
      <c r="NC374" s="114"/>
      <c r="ND374" s="114"/>
      <c r="NE374" s="114"/>
      <c r="NF374" s="114"/>
      <c r="NG374" s="114"/>
      <c r="NH374" s="114"/>
      <c r="NI374" s="114"/>
      <c r="NJ374" s="114"/>
      <c r="NK374" s="114"/>
      <c r="NL374" s="114"/>
      <c r="NM374" s="114"/>
      <c r="NN374" s="114"/>
      <c r="NO374" s="114"/>
      <c r="NP374" s="114"/>
      <c r="NQ374" s="114"/>
      <c r="NR374" s="114"/>
      <c r="NS374" s="114"/>
      <c r="NT374" s="114"/>
      <c r="NU374" s="114"/>
      <c r="NV374" s="114"/>
      <c r="NW374" s="114"/>
      <c r="NX374" s="114"/>
      <c r="NY374" s="114"/>
      <c r="NZ374" s="114"/>
      <c r="OA374" s="114"/>
      <c r="OB374" s="114"/>
      <c r="OC374" s="114"/>
      <c r="OD374" s="114"/>
      <c r="OE374" s="114"/>
      <c r="OF374" s="114"/>
      <c r="OG374" s="114"/>
      <c r="OH374" s="114"/>
      <c r="OI374" s="114"/>
      <c r="OJ374" s="114"/>
      <c r="OK374" s="114"/>
      <c r="OL374" s="114"/>
      <c r="OM374" s="114"/>
      <c r="ON374" s="114"/>
      <c r="OO374" s="114"/>
      <c r="OP374" s="114"/>
      <c r="OQ374" s="114"/>
      <c r="OR374" s="114"/>
      <c r="OS374" s="114"/>
      <c r="OT374" s="114"/>
      <c r="OU374" s="114"/>
      <c r="OV374" s="114"/>
      <c r="OW374" s="114"/>
      <c r="OX374" s="114"/>
      <c r="OY374" s="114"/>
      <c r="OZ374" s="114"/>
      <c r="PA374" s="114"/>
      <c r="PB374" s="114"/>
      <c r="PC374" s="114"/>
      <c r="PD374" s="114"/>
      <c r="PE374" s="114"/>
      <c r="PF374" s="114"/>
      <c r="PG374" s="114"/>
      <c r="PH374" s="114"/>
      <c r="PI374" s="114"/>
      <c r="PJ374" s="114"/>
      <c r="PK374" s="114"/>
      <c r="PL374" s="114"/>
      <c r="PM374" s="114"/>
      <c r="PN374" s="114"/>
      <c r="PO374" s="114"/>
      <c r="PP374" s="114"/>
      <c r="PQ374" s="114"/>
      <c r="PR374" s="114"/>
      <c r="PS374" s="114"/>
      <c r="PT374" s="114"/>
      <c r="PU374" s="114"/>
      <c r="PV374" s="114"/>
      <c r="PW374" s="114"/>
      <c r="PX374" s="114"/>
      <c r="PY374" s="114"/>
      <c r="PZ374" s="114"/>
      <c r="QA374" s="114"/>
      <c r="QB374" s="114"/>
      <c r="QC374" s="114"/>
      <c r="QD374" s="114"/>
      <c r="QE374" s="114"/>
      <c r="QF374" s="114"/>
      <c r="QG374" s="114"/>
      <c r="QH374" s="114"/>
      <c r="QI374" s="114"/>
      <c r="QJ374" s="114"/>
      <c r="QK374" s="114"/>
      <c r="QL374" s="114"/>
      <c r="QM374" s="114"/>
      <c r="QN374" s="114"/>
      <c r="QO374" s="114"/>
      <c r="QP374" s="114"/>
      <c r="QQ374" s="114"/>
      <c r="QR374" s="114"/>
      <c r="QS374" s="114"/>
      <c r="QT374" s="114"/>
      <c r="QU374" s="114"/>
      <c r="QV374" s="114"/>
      <c r="QW374" s="114"/>
      <c r="QX374" s="114"/>
      <c r="QY374" s="114"/>
      <c r="QZ374" s="114"/>
      <c r="RA374" s="114"/>
      <c r="RB374" s="114"/>
      <c r="RC374" s="114"/>
      <c r="RD374" s="114"/>
      <c r="RE374" s="114"/>
      <c r="RF374" s="114"/>
      <c r="RG374" s="114"/>
      <c r="RH374" s="114"/>
      <c r="RI374" s="114"/>
      <c r="RJ374" s="114"/>
      <c r="RK374" s="114"/>
      <c r="RL374" s="114"/>
      <c r="RM374" s="114"/>
      <c r="RN374" s="114"/>
      <c r="RO374" s="114"/>
      <c r="RP374" s="114"/>
      <c r="RQ374" s="114"/>
      <c r="RR374" s="114"/>
      <c r="RS374" s="114"/>
      <c r="RT374" s="114"/>
      <c r="RU374" s="114"/>
      <c r="RV374" s="114"/>
      <c r="RW374" s="114"/>
      <c r="RX374" s="114"/>
      <c r="RY374" s="114"/>
      <c r="RZ374" s="114"/>
      <c r="SA374" s="114"/>
      <c r="SB374" s="114"/>
      <c r="SC374" s="114"/>
      <c r="SD374" s="114"/>
      <c r="SE374" s="114"/>
      <c r="SF374" s="114"/>
      <c r="SG374" s="114"/>
      <c r="SH374" s="114"/>
      <c r="SI374" s="114"/>
      <c r="SJ374" s="114"/>
      <c r="SK374" s="114"/>
      <c r="SL374" s="114"/>
      <c r="SM374" s="114"/>
      <c r="SN374" s="114"/>
      <c r="SO374" s="114"/>
      <c r="SP374" s="114"/>
      <c r="SQ374" s="114"/>
      <c r="SR374" s="114"/>
      <c r="SS374" s="114"/>
      <c r="ST374" s="114"/>
      <c r="SU374" s="114"/>
      <c r="SV374" s="114"/>
      <c r="SW374" s="114"/>
      <c r="SX374" s="114"/>
      <c r="SY374" s="114"/>
      <c r="SZ374" s="114"/>
      <c r="TA374" s="114"/>
      <c r="TB374" s="114"/>
      <c r="TC374" s="114"/>
      <c r="TD374" s="114"/>
      <c r="TE374" s="114"/>
      <c r="TF374" s="114"/>
      <c r="TG374" s="114"/>
      <c r="TH374" s="114"/>
      <c r="TI374" s="114"/>
      <c r="TJ374" s="114"/>
      <c r="TK374" s="114"/>
      <c r="TL374" s="114"/>
      <c r="TM374" s="114"/>
      <c r="TN374" s="114"/>
      <c r="TO374" s="114"/>
      <c r="TP374" s="114"/>
      <c r="TQ374" s="114"/>
      <c r="TR374" s="114"/>
      <c r="TS374" s="114"/>
      <c r="TT374" s="114"/>
      <c r="TU374" s="114"/>
      <c r="TV374" s="114"/>
      <c r="TW374" s="114"/>
      <c r="TX374" s="114"/>
      <c r="TY374" s="114"/>
      <c r="TZ374" s="114"/>
      <c r="UA374" s="114"/>
      <c r="UB374" s="114"/>
      <c r="UC374" s="114"/>
      <c r="UD374" s="114"/>
      <c r="UE374" s="114"/>
      <c r="UF374" s="114"/>
      <c r="UG374" s="114"/>
      <c r="UH374" s="114"/>
      <c r="UI374" s="114"/>
      <c r="UJ374" s="114"/>
      <c r="UK374" s="114"/>
      <c r="UL374" s="114"/>
      <c r="UM374" s="114"/>
      <c r="UN374" s="114"/>
      <c r="UO374" s="114"/>
      <c r="UP374" s="114"/>
      <c r="UQ374" s="114"/>
      <c r="UR374" s="114"/>
      <c r="US374" s="114"/>
      <c r="UT374" s="114"/>
      <c r="UU374" s="114"/>
      <c r="UV374" s="114"/>
      <c r="UW374" s="114"/>
      <c r="UX374" s="114"/>
      <c r="UY374" s="114"/>
      <c r="UZ374" s="114"/>
      <c r="VA374" s="114"/>
      <c r="VB374" s="114"/>
      <c r="VC374" s="114"/>
      <c r="VD374" s="114"/>
      <c r="VE374" s="114"/>
      <c r="VF374" s="114"/>
      <c r="VG374" s="114"/>
      <c r="VH374" s="114"/>
      <c r="VI374" s="114"/>
      <c r="VJ374" s="114"/>
      <c r="VK374" s="114"/>
      <c r="VL374" s="114"/>
      <c r="VM374" s="114"/>
      <c r="VN374" s="114"/>
      <c r="VO374" s="114"/>
      <c r="VP374" s="114"/>
      <c r="VQ374" s="114"/>
      <c r="VR374" s="114"/>
      <c r="VS374" s="114"/>
      <c r="VT374" s="114"/>
      <c r="VU374" s="114"/>
      <c r="VV374" s="114"/>
      <c r="VW374" s="114"/>
      <c r="VX374" s="114"/>
      <c r="VY374" s="114"/>
      <c r="VZ374" s="114"/>
      <c r="WA374" s="114"/>
      <c r="WB374" s="114"/>
      <c r="WC374" s="114"/>
      <c r="WD374" s="114"/>
      <c r="WE374" s="114"/>
      <c r="WF374" s="114"/>
      <c r="WG374" s="114"/>
      <c r="WH374" s="114"/>
      <c r="WI374" s="114"/>
      <c r="WJ374" s="114"/>
      <c r="WK374" s="114"/>
      <c r="WL374" s="114"/>
      <c r="WM374" s="114"/>
      <c r="WN374" s="114"/>
      <c r="WO374" s="114"/>
      <c r="WP374" s="114"/>
      <c r="WQ374" s="114"/>
      <c r="WR374" s="114"/>
      <c r="WS374" s="114"/>
      <c r="WT374" s="114"/>
      <c r="WU374" s="114"/>
      <c r="WV374" s="114"/>
      <c r="WW374" s="114"/>
      <c r="WX374" s="114"/>
      <c r="WY374" s="114"/>
      <c r="WZ374" s="114"/>
      <c r="XA374" s="114"/>
      <c r="XB374" s="114"/>
      <c r="XC374" s="114"/>
      <c r="XD374" s="114"/>
      <c r="XE374" s="114"/>
      <c r="XF374" s="114"/>
      <c r="XG374" s="114"/>
      <c r="XH374" s="114"/>
      <c r="XI374" s="114"/>
      <c r="XJ374" s="114"/>
      <c r="XK374" s="114"/>
      <c r="XL374" s="114"/>
      <c r="XM374" s="114"/>
      <c r="XN374" s="114"/>
      <c r="XO374" s="114"/>
      <c r="XP374" s="114"/>
      <c r="XQ374" s="114"/>
      <c r="XR374" s="114"/>
      <c r="XS374" s="114"/>
      <c r="XT374" s="114"/>
      <c r="XU374" s="114"/>
      <c r="XV374" s="114"/>
      <c r="XW374" s="114"/>
      <c r="XX374" s="114"/>
      <c r="XY374" s="114"/>
      <c r="XZ374" s="114"/>
      <c r="YA374" s="114"/>
      <c r="YB374" s="114"/>
      <c r="YC374" s="114"/>
      <c r="YD374" s="114"/>
      <c r="YE374" s="114"/>
      <c r="YF374" s="114"/>
      <c r="YG374" s="114"/>
      <c r="YH374" s="114"/>
      <c r="YI374" s="114"/>
      <c r="YJ374" s="114"/>
      <c r="YK374" s="114"/>
      <c r="YL374" s="114"/>
      <c r="YM374" s="114"/>
      <c r="YN374" s="114"/>
      <c r="YO374" s="114"/>
      <c r="YP374" s="114"/>
      <c r="YQ374" s="114"/>
      <c r="YR374" s="114"/>
      <c r="YS374" s="114"/>
      <c r="YT374" s="114"/>
      <c r="YU374" s="114"/>
      <c r="YV374" s="114"/>
      <c r="YW374" s="114"/>
      <c r="YX374" s="114"/>
      <c r="YY374" s="114"/>
      <c r="YZ374" s="114"/>
      <c r="ZA374" s="114"/>
      <c r="ZB374" s="114"/>
      <c r="ZC374" s="114"/>
      <c r="ZD374" s="114"/>
      <c r="ZE374" s="114"/>
      <c r="ZF374" s="114"/>
      <c r="ZG374" s="114"/>
      <c r="ZH374" s="114"/>
      <c r="ZI374" s="114"/>
      <c r="ZJ374" s="114"/>
      <c r="ZK374" s="114"/>
      <c r="ZL374" s="114"/>
      <c r="ZM374" s="114"/>
      <c r="ZN374" s="114"/>
      <c r="ZO374" s="114"/>
      <c r="ZP374" s="114"/>
      <c r="ZQ374" s="114"/>
      <c r="ZR374" s="114"/>
      <c r="ZS374" s="114"/>
      <c r="ZT374" s="114"/>
      <c r="ZU374" s="114"/>
      <c r="ZV374" s="114"/>
      <c r="ZW374" s="114"/>
      <c r="ZX374" s="114"/>
      <c r="ZY374" s="114"/>
      <c r="ZZ374" s="114"/>
      <c r="AAA374" s="114"/>
      <c r="AAB374" s="114"/>
      <c r="AAC374" s="114"/>
      <c r="AAD374" s="114"/>
      <c r="AAE374" s="114"/>
      <c r="AAF374" s="114"/>
      <c r="AAG374" s="114"/>
      <c r="AAH374" s="114"/>
      <c r="AAI374" s="114"/>
      <c r="AAJ374" s="114"/>
      <c r="AAK374" s="114"/>
      <c r="AAL374" s="114"/>
      <c r="AAM374" s="114"/>
      <c r="AAN374" s="114"/>
      <c r="AAO374" s="114"/>
      <c r="AAP374" s="114"/>
      <c r="AAQ374" s="114"/>
      <c r="AAR374" s="114"/>
      <c r="AAS374" s="114"/>
      <c r="AAT374" s="114"/>
      <c r="AAU374" s="114"/>
      <c r="AAV374" s="114"/>
      <c r="AAW374" s="114"/>
      <c r="AAX374" s="114"/>
      <c r="AAY374" s="114"/>
      <c r="AAZ374" s="114"/>
      <c r="ABA374" s="114"/>
      <c r="ABB374" s="114"/>
      <c r="ABC374" s="114"/>
      <c r="ABD374" s="114"/>
      <c r="ABE374" s="114"/>
      <c r="ABF374" s="114"/>
      <c r="ABG374" s="114"/>
      <c r="ABH374" s="114"/>
      <c r="ABI374" s="114"/>
      <c r="ABJ374" s="114"/>
      <c r="ABK374" s="114"/>
      <c r="ABL374" s="114"/>
      <c r="ABM374" s="114"/>
      <c r="ABN374" s="114"/>
      <c r="ABO374" s="114"/>
      <c r="ABP374" s="114"/>
      <c r="ABQ374" s="114"/>
      <c r="ABR374" s="114"/>
      <c r="ABS374" s="114"/>
      <c r="ABT374" s="114"/>
      <c r="ABU374" s="114"/>
      <c r="ABV374" s="114"/>
      <c r="ABW374" s="114"/>
      <c r="ABX374" s="114"/>
      <c r="ABY374" s="114"/>
      <c r="ABZ374" s="114"/>
      <c r="ACA374" s="114"/>
      <c r="ACB374" s="114"/>
      <c r="ACC374" s="114"/>
      <c r="ACD374" s="114"/>
      <c r="ACE374" s="114"/>
      <c r="ACF374" s="114"/>
      <c r="ACG374" s="114"/>
      <c r="ACH374" s="114"/>
      <c r="ACI374" s="114"/>
      <c r="ACJ374" s="114"/>
      <c r="ACK374" s="114"/>
      <c r="ACL374" s="114"/>
      <c r="ACM374" s="114"/>
      <c r="ACN374" s="114"/>
      <c r="ACO374" s="114"/>
      <c r="ACP374" s="114"/>
      <c r="ACQ374" s="114"/>
      <c r="ACR374" s="114"/>
      <c r="ACS374" s="114"/>
      <c r="ACT374" s="114"/>
      <c r="ACU374" s="114"/>
      <c r="ACV374" s="114"/>
      <c r="ACW374" s="114"/>
      <c r="ACX374" s="114"/>
      <c r="ACY374" s="114"/>
      <c r="ACZ374" s="114"/>
      <c r="ADA374" s="114"/>
    </row>
    <row r="375" spans="1:781" s="1" customFormat="1" ht="15.6" x14ac:dyDescent="0.3">
      <c r="A375" s="42">
        <v>2</v>
      </c>
      <c r="B375" s="21" t="s">
        <v>1035</v>
      </c>
      <c r="C375" s="22" t="s">
        <v>1036</v>
      </c>
      <c r="D375" s="23"/>
      <c r="E375" s="23"/>
      <c r="F375" s="23">
        <v>31</v>
      </c>
      <c r="G375" s="74">
        <v>910000</v>
      </c>
      <c r="H375" s="23">
        <v>1</v>
      </c>
      <c r="I375" s="23" t="s">
        <v>41</v>
      </c>
      <c r="J375" s="23" t="s">
        <v>86</v>
      </c>
      <c r="K375" s="25">
        <v>1963</v>
      </c>
      <c r="L375" s="86">
        <v>1963</v>
      </c>
      <c r="M375" s="27">
        <v>667000</v>
      </c>
      <c r="N375" s="28">
        <v>0.1</v>
      </c>
      <c r="O375" s="28"/>
      <c r="P375" s="29" t="s">
        <v>461</v>
      </c>
      <c r="Q375" s="30" t="s">
        <v>1037</v>
      </c>
      <c r="R375" s="31"/>
      <c r="S375" s="32" t="str">
        <f t="shared" si="80"/>
        <v>Carbide</v>
      </c>
      <c r="T375" s="33"/>
      <c r="U375" s="33"/>
      <c r="V375" s="33"/>
      <c r="W375" s="33"/>
      <c r="X375" s="33"/>
      <c r="Y375" s="33"/>
      <c r="Z375" s="33"/>
      <c r="AB375" s="34"/>
      <c r="AC375" s="34"/>
      <c r="AD375" s="34"/>
      <c r="AE375" s="34"/>
      <c r="AF375" s="35"/>
      <c r="AG375" s="35"/>
      <c r="AH375" s="35"/>
      <c r="AI375" s="35"/>
    </row>
    <row r="376" spans="1:781" s="1" customFormat="1" ht="15.6" x14ac:dyDescent="0.3">
      <c r="A376" s="36">
        <v>1</v>
      </c>
      <c r="B376" s="21" t="s">
        <v>1038</v>
      </c>
      <c r="C376" s="22" t="s">
        <v>80</v>
      </c>
      <c r="D376" s="23" t="s">
        <v>204</v>
      </c>
      <c r="E376" s="23"/>
      <c r="F376" s="23">
        <v>19</v>
      </c>
      <c r="G376" s="74">
        <v>5420000</v>
      </c>
      <c r="H376" s="23">
        <v>1</v>
      </c>
      <c r="I376" s="23" t="s">
        <v>41</v>
      </c>
      <c r="J376" s="23" t="s">
        <v>235</v>
      </c>
      <c r="K376" s="25">
        <v>1962</v>
      </c>
      <c r="L376" s="90">
        <v>22915</v>
      </c>
      <c r="M376" s="27">
        <v>3300000</v>
      </c>
      <c r="N376" s="28">
        <v>4.5</v>
      </c>
      <c r="O376" s="28">
        <v>171</v>
      </c>
      <c r="P376" s="29" t="s">
        <v>731</v>
      </c>
      <c r="Q376" s="30"/>
      <c r="R376" s="97"/>
      <c r="S376" s="32" t="str">
        <f t="shared" si="80"/>
        <v>Sn</v>
      </c>
      <c r="T376" s="98"/>
      <c r="U376" s="98"/>
      <c r="V376" s="98"/>
      <c r="W376" s="98"/>
      <c r="X376" s="98"/>
      <c r="Y376" s="98"/>
      <c r="Z376" s="98"/>
      <c r="AA376" s="99"/>
      <c r="AB376" s="34">
        <f>M376/1896653</f>
        <v>1.7399070889614494</v>
      </c>
      <c r="AC376" s="34">
        <f>N376/39</f>
        <v>0.11538461538461539</v>
      </c>
      <c r="AD376" s="34">
        <f>O376/14</f>
        <v>12.214285714285714</v>
      </c>
      <c r="AE376" s="34">
        <f>SUM(AB376:AD376)</f>
        <v>14.069577418631779</v>
      </c>
      <c r="AF376" s="35"/>
      <c r="AG376" s="35">
        <f t="shared" ref="AG376:AG383" si="89">IF(A376=1,AE376,0)</f>
        <v>14.069577418631779</v>
      </c>
      <c r="AH376" s="35">
        <f t="shared" ref="AH376:AH383" si="90">IF(A376=2,AE376,0)</f>
        <v>0</v>
      </c>
      <c r="AI376" s="35">
        <f t="shared" ref="AI376:AI383" si="91">IF(A376=3,AE376,0)</f>
        <v>0</v>
      </c>
      <c r="AK376" s="100"/>
      <c r="AL376" s="100"/>
      <c r="AM376" s="100"/>
      <c r="AN376" s="100"/>
      <c r="AO376" s="100"/>
      <c r="AP376" s="100"/>
      <c r="AQ376" s="100"/>
      <c r="AR376" s="100"/>
      <c r="AS376" s="100"/>
      <c r="AT376" s="100"/>
      <c r="AU376" s="100"/>
      <c r="AV376" s="100"/>
      <c r="AW376" s="100"/>
      <c r="AX376" s="100"/>
      <c r="AY376" s="100"/>
      <c r="AZ376" s="100"/>
      <c r="BA376" s="100"/>
      <c r="BB376" s="100"/>
      <c r="BC376" s="100"/>
      <c r="BD376" s="100"/>
      <c r="BE376" s="100"/>
      <c r="BF376" s="100"/>
      <c r="BG376" s="100"/>
      <c r="BH376" s="100"/>
      <c r="BI376" s="100"/>
      <c r="BJ376" s="100"/>
      <c r="BK376" s="100"/>
      <c r="BL376" s="100"/>
      <c r="BM376" s="100"/>
      <c r="BN376" s="100"/>
      <c r="BO376" s="100"/>
      <c r="BP376" s="100"/>
      <c r="BQ376" s="100"/>
      <c r="BR376" s="100"/>
      <c r="BS376" s="100"/>
      <c r="BT376" s="100"/>
      <c r="BU376" s="100"/>
      <c r="BV376" s="100"/>
      <c r="BW376" s="100"/>
      <c r="BX376" s="100"/>
      <c r="BY376" s="100"/>
      <c r="BZ376" s="100"/>
      <c r="CA376" s="100"/>
      <c r="CB376" s="100"/>
      <c r="CC376" s="100"/>
      <c r="CD376" s="100"/>
      <c r="CE376" s="100"/>
      <c r="CF376" s="100"/>
      <c r="CG376" s="100"/>
      <c r="CH376" s="100"/>
      <c r="CI376" s="100"/>
      <c r="CJ376" s="100"/>
      <c r="CK376" s="100"/>
      <c r="CL376" s="100"/>
      <c r="CM376" s="100"/>
      <c r="CN376" s="100"/>
      <c r="CO376" s="100"/>
      <c r="CP376" s="100"/>
      <c r="CQ376" s="100"/>
      <c r="CR376" s="100"/>
      <c r="CS376" s="100"/>
      <c r="CT376" s="100"/>
      <c r="CU376" s="100"/>
      <c r="CV376" s="100"/>
      <c r="CW376" s="100"/>
      <c r="CX376" s="100"/>
      <c r="CY376" s="100"/>
      <c r="CZ376" s="100"/>
      <c r="DA376" s="100"/>
      <c r="DB376" s="100"/>
      <c r="DC376" s="100"/>
      <c r="DD376" s="100"/>
      <c r="DE376" s="100"/>
      <c r="DF376" s="100"/>
      <c r="DG376" s="100"/>
      <c r="DH376" s="100"/>
      <c r="DI376" s="100"/>
      <c r="DJ376" s="100"/>
      <c r="DK376" s="100"/>
      <c r="DL376" s="100"/>
      <c r="DM376" s="100"/>
      <c r="DN376" s="100"/>
      <c r="DO376" s="100"/>
      <c r="DP376" s="100"/>
      <c r="DQ376" s="100"/>
      <c r="DR376" s="100"/>
      <c r="DS376" s="100"/>
      <c r="DT376" s="100"/>
      <c r="DU376" s="100"/>
      <c r="DV376" s="100"/>
      <c r="DW376" s="100"/>
      <c r="DX376" s="100"/>
      <c r="DY376" s="100"/>
      <c r="DZ376" s="100"/>
      <c r="EA376" s="100"/>
      <c r="EB376" s="100"/>
      <c r="EC376" s="100"/>
      <c r="ED376" s="100"/>
      <c r="EE376" s="100"/>
      <c r="EF376" s="100"/>
      <c r="EG376" s="100"/>
      <c r="EH376" s="100"/>
      <c r="EI376" s="100"/>
      <c r="EJ376" s="100"/>
      <c r="EK376" s="100"/>
      <c r="EL376" s="100"/>
      <c r="EM376" s="100"/>
      <c r="EN376" s="100"/>
      <c r="EO376" s="100"/>
      <c r="EP376" s="100"/>
      <c r="EQ376" s="100"/>
      <c r="ER376" s="100"/>
      <c r="ES376" s="100"/>
      <c r="ET376" s="100"/>
      <c r="EU376" s="100"/>
      <c r="EV376" s="100"/>
      <c r="EW376" s="100"/>
      <c r="EX376" s="100"/>
      <c r="EY376" s="100"/>
      <c r="EZ376" s="100"/>
      <c r="FA376" s="100"/>
      <c r="FB376" s="100"/>
      <c r="FC376" s="100"/>
      <c r="FD376" s="100"/>
      <c r="FE376" s="100"/>
      <c r="FF376" s="100"/>
      <c r="FG376" s="100"/>
      <c r="FH376" s="100"/>
      <c r="FI376" s="100"/>
      <c r="FJ376" s="100"/>
      <c r="FK376" s="100"/>
      <c r="FL376" s="100"/>
      <c r="FM376" s="100"/>
      <c r="FN376" s="100"/>
      <c r="FO376" s="100"/>
      <c r="FP376" s="100"/>
      <c r="FQ376" s="100"/>
      <c r="FR376" s="100"/>
      <c r="FS376" s="100"/>
      <c r="FT376" s="100"/>
      <c r="FU376" s="100"/>
      <c r="FV376" s="100"/>
      <c r="FW376" s="100"/>
      <c r="FX376" s="100"/>
      <c r="FY376" s="100"/>
      <c r="FZ376" s="100"/>
      <c r="GA376" s="100"/>
      <c r="GB376" s="100"/>
      <c r="GC376" s="100"/>
      <c r="GD376" s="100"/>
      <c r="GE376" s="100"/>
      <c r="GF376" s="100"/>
      <c r="GG376" s="100"/>
      <c r="GH376" s="100"/>
      <c r="GI376" s="100"/>
      <c r="GJ376" s="100"/>
      <c r="GK376" s="100"/>
      <c r="GL376" s="100"/>
      <c r="GM376" s="100"/>
      <c r="GN376" s="100"/>
      <c r="GO376" s="100"/>
      <c r="GP376" s="100"/>
      <c r="GQ376" s="100"/>
      <c r="GR376" s="100"/>
      <c r="GS376" s="100"/>
      <c r="GT376" s="100"/>
      <c r="GU376" s="100"/>
      <c r="GV376" s="100"/>
      <c r="GW376" s="100"/>
      <c r="GX376" s="100"/>
      <c r="GY376" s="100"/>
      <c r="GZ376" s="100"/>
      <c r="HA376" s="100"/>
      <c r="HB376" s="100"/>
      <c r="HC376" s="100"/>
      <c r="HD376" s="100"/>
      <c r="HE376" s="100"/>
      <c r="HF376" s="100"/>
      <c r="HG376" s="100"/>
      <c r="HH376" s="100"/>
      <c r="HI376" s="100"/>
      <c r="HJ376" s="100"/>
      <c r="HK376" s="100"/>
      <c r="HL376" s="100"/>
      <c r="HM376" s="100"/>
      <c r="HN376" s="100"/>
      <c r="HO376" s="100"/>
      <c r="HP376" s="100"/>
      <c r="HQ376" s="100"/>
      <c r="HR376" s="100"/>
      <c r="HS376" s="100"/>
      <c r="HT376" s="100"/>
      <c r="HU376" s="100"/>
      <c r="HV376" s="100"/>
      <c r="HW376" s="100"/>
      <c r="HX376" s="100"/>
      <c r="HY376" s="100"/>
      <c r="HZ376" s="100"/>
      <c r="IA376" s="100"/>
      <c r="IB376" s="100"/>
      <c r="IC376" s="100"/>
      <c r="ID376" s="100"/>
      <c r="IE376" s="100"/>
      <c r="IF376" s="100"/>
      <c r="IG376" s="100"/>
      <c r="IH376" s="100"/>
      <c r="II376" s="100"/>
      <c r="IJ376" s="100"/>
      <c r="IK376" s="100"/>
      <c r="IL376" s="100"/>
      <c r="IM376" s="100"/>
      <c r="IN376" s="100"/>
      <c r="IO376" s="100"/>
      <c r="IP376" s="100"/>
      <c r="IQ376" s="100"/>
      <c r="IR376" s="100"/>
      <c r="IS376" s="100"/>
      <c r="IT376" s="100"/>
      <c r="IU376" s="100"/>
      <c r="IV376" s="100"/>
      <c r="IW376" s="100"/>
      <c r="IX376" s="100"/>
      <c r="IY376" s="100"/>
      <c r="IZ376" s="100"/>
      <c r="JA376" s="100"/>
      <c r="JB376" s="100"/>
      <c r="JC376" s="100"/>
      <c r="JD376" s="100"/>
      <c r="JE376" s="100"/>
      <c r="JF376" s="100"/>
      <c r="JG376" s="100"/>
      <c r="JH376" s="100"/>
      <c r="JI376" s="100"/>
      <c r="JJ376" s="100"/>
      <c r="JK376" s="100"/>
      <c r="JL376" s="100"/>
      <c r="JM376" s="100"/>
      <c r="JN376" s="100"/>
      <c r="JO376" s="100"/>
      <c r="JP376" s="100"/>
      <c r="JQ376" s="100"/>
      <c r="JR376" s="100"/>
      <c r="JS376" s="100"/>
      <c r="JT376" s="100"/>
      <c r="JU376" s="100"/>
      <c r="JV376" s="100"/>
      <c r="JW376" s="100"/>
      <c r="JX376" s="100"/>
      <c r="JY376" s="100"/>
      <c r="JZ376" s="100"/>
      <c r="KA376" s="100"/>
      <c r="KB376" s="100"/>
      <c r="KC376" s="100"/>
      <c r="KD376" s="100"/>
      <c r="KE376" s="100"/>
      <c r="KF376" s="100"/>
      <c r="KG376" s="100"/>
      <c r="KH376" s="100"/>
      <c r="KI376" s="100"/>
      <c r="KJ376" s="100"/>
      <c r="KK376" s="100"/>
      <c r="KL376" s="100"/>
      <c r="KM376" s="100"/>
      <c r="KN376" s="100"/>
      <c r="KO376" s="100"/>
      <c r="KP376" s="100"/>
      <c r="KQ376" s="100"/>
      <c r="KR376" s="100"/>
      <c r="KS376" s="100"/>
      <c r="KT376" s="100"/>
      <c r="KU376" s="100"/>
      <c r="KV376" s="100"/>
      <c r="KW376" s="100"/>
      <c r="KX376" s="100"/>
      <c r="KY376" s="100"/>
      <c r="KZ376" s="100"/>
      <c r="LA376" s="100"/>
      <c r="LB376" s="100"/>
      <c r="LC376" s="100"/>
      <c r="LD376" s="100"/>
      <c r="LE376" s="100"/>
      <c r="LF376" s="100"/>
      <c r="LG376" s="100"/>
      <c r="LH376" s="100"/>
      <c r="LI376" s="100"/>
      <c r="LJ376" s="100"/>
      <c r="LK376" s="100"/>
      <c r="LL376" s="100"/>
      <c r="LM376" s="100"/>
      <c r="LN376" s="100"/>
      <c r="LO376" s="100"/>
      <c r="LP376" s="100"/>
      <c r="LQ376" s="100"/>
      <c r="LR376" s="100"/>
      <c r="LS376" s="100"/>
      <c r="LT376" s="100"/>
      <c r="LU376" s="100"/>
      <c r="LV376" s="100"/>
      <c r="LW376" s="100"/>
      <c r="LX376" s="100"/>
      <c r="LY376" s="100"/>
      <c r="LZ376" s="100"/>
      <c r="MA376" s="100"/>
      <c r="MB376" s="100"/>
      <c r="MC376" s="100"/>
      <c r="MD376" s="100"/>
      <c r="ME376" s="100"/>
      <c r="MF376" s="100"/>
      <c r="MG376" s="100"/>
      <c r="MH376" s="100"/>
      <c r="MI376" s="100"/>
      <c r="MJ376" s="100"/>
      <c r="MK376" s="100"/>
      <c r="ML376" s="100"/>
      <c r="MM376" s="100"/>
      <c r="MN376" s="100"/>
      <c r="MO376" s="100"/>
      <c r="MP376" s="100"/>
      <c r="MQ376" s="100"/>
      <c r="MR376" s="100"/>
      <c r="MS376" s="100"/>
      <c r="MT376" s="100"/>
      <c r="MU376" s="100"/>
      <c r="MV376" s="100"/>
      <c r="MW376" s="100"/>
      <c r="MX376" s="100"/>
      <c r="MY376" s="100"/>
      <c r="MZ376" s="100"/>
      <c r="NA376" s="100"/>
      <c r="NB376" s="100"/>
      <c r="NC376" s="100"/>
      <c r="ND376" s="100"/>
      <c r="NE376" s="100"/>
      <c r="NF376" s="100"/>
      <c r="NG376" s="100"/>
      <c r="NH376" s="100"/>
      <c r="NI376" s="100"/>
      <c r="NJ376" s="100"/>
      <c r="NK376" s="100"/>
      <c r="NL376" s="100"/>
      <c r="NM376" s="100"/>
      <c r="NN376" s="100"/>
      <c r="NO376" s="100"/>
      <c r="NP376" s="100"/>
      <c r="NQ376" s="100"/>
      <c r="NR376" s="100"/>
      <c r="NS376" s="100"/>
      <c r="NT376" s="100"/>
      <c r="NU376" s="100"/>
      <c r="NV376" s="100"/>
      <c r="NW376" s="100"/>
      <c r="NX376" s="100"/>
      <c r="NY376" s="100"/>
      <c r="NZ376" s="100"/>
      <c r="OA376" s="100"/>
      <c r="OB376" s="100"/>
      <c r="OC376" s="100"/>
      <c r="OD376" s="100"/>
      <c r="OE376" s="100"/>
      <c r="OF376" s="100"/>
      <c r="OG376" s="100"/>
      <c r="OH376" s="100"/>
      <c r="OI376" s="100"/>
      <c r="OJ376" s="100"/>
      <c r="OK376" s="100"/>
      <c r="OL376" s="100"/>
      <c r="OM376" s="100"/>
      <c r="ON376" s="100"/>
      <c r="OO376" s="100"/>
      <c r="OP376" s="100"/>
      <c r="OQ376" s="100"/>
      <c r="OR376" s="100"/>
      <c r="OS376" s="100"/>
      <c r="OT376" s="100"/>
      <c r="OU376" s="100"/>
      <c r="OV376" s="100"/>
      <c r="OW376" s="100"/>
      <c r="OX376" s="100"/>
      <c r="OY376" s="100"/>
      <c r="OZ376" s="100"/>
      <c r="PA376" s="100"/>
      <c r="PB376" s="100"/>
      <c r="PC376" s="100"/>
      <c r="PD376" s="100"/>
      <c r="PE376" s="100"/>
      <c r="PF376" s="100"/>
      <c r="PG376" s="100"/>
      <c r="PH376" s="100"/>
      <c r="PI376" s="100"/>
      <c r="PJ376" s="100"/>
      <c r="PK376" s="100"/>
      <c r="PL376" s="100"/>
      <c r="PM376" s="100"/>
      <c r="PN376" s="100"/>
      <c r="PO376" s="100"/>
      <c r="PP376" s="100"/>
      <c r="PQ376" s="100"/>
      <c r="PR376" s="100"/>
      <c r="PS376" s="100"/>
      <c r="PT376" s="100"/>
      <c r="PU376" s="100"/>
      <c r="PV376" s="100"/>
      <c r="PW376" s="100"/>
      <c r="PX376" s="100"/>
      <c r="PY376" s="100"/>
      <c r="PZ376" s="100"/>
      <c r="QA376" s="100"/>
      <c r="QB376" s="100"/>
      <c r="QC376" s="100"/>
      <c r="QD376" s="100"/>
      <c r="QE376" s="100"/>
      <c r="QF376" s="100"/>
      <c r="QG376" s="100"/>
      <c r="QH376" s="100"/>
      <c r="QI376" s="100"/>
      <c r="QJ376" s="100"/>
      <c r="QK376" s="100"/>
      <c r="QL376" s="100"/>
      <c r="QM376" s="100"/>
      <c r="QN376" s="100"/>
      <c r="QO376" s="100"/>
      <c r="QP376" s="100"/>
      <c r="QQ376" s="100"/>
      <c r="QR376" s="100"/>
      <c r="QS376" s="100"/>
      <c r="QT376" s="100"/>
      <c r="QU376" s="100"/>
      <c r="QV376" s="100"/>
      <c r="QW376" s="100"/>
      <c r="QX376" s="100"/>
      <c r="QY376" s="100"/>
      <c r="QZ376" s="100"/>
      <c r="RA376" s="100"/>
      <c r="RB376" s="100"/>
      <c r="RC376" s="100"/>
      <c r="RD376" s="100"/>
      <c r="RE376" s="100"/>
      <c r="RF376" s="100"/>
      <c r="RG376" s="100"/>
      <c r="RH376" s="100"/>
      <c r="RI376" s="100"/>
      <c r="RJ376" s="100"/>
      <c r="RK376" s="100"/>
      <c r="RL376" s="100"/>
      <c r="RM376" s="100"/>
      <c r="RN376" s="100"/>
      <c r="RO376" s="100"/>
      <c r="RP376" s="100"/>
      <c r="RQ376" s="100"/>
      <c r="RR376" s="100"/>
      <c r="RS376" s="100"/>
      <c r="RT376" s="100"/>
      <c r="RU376" s="100"/>
      <c r="RV376" s="100"/>
      <c r="RW376" s="100"/>
      <c r="RX376" s="100"/>
      <c r="RY376" s="100"/>
      <c r="RZ376" s="100"/>
      <c r="SA376" s="100"/>
      <c r="SB376" s="100"/>
      <c r="SC376" s="100"/>
      <c r="SD376" s="100"/>
      <c r="SE376" s="100"/>
      <c r="SF376" s="100"/>
      <c r="SG376" s="100"/>
      <c r="SH376" s="100"/>
      <c r="SI376" s="100"/>
      <c r="SJ376" s="100"/>
      <c r="SK376" s="100"/>
      <c r="SL376" s="100"/>
      <c r="SM376" s="100"/>
      <c r="SN376" s="100"/>
      <c r="SO376" s="100"/>
      <c r="SP376" s="100"/>
      <c r="SQ376" s="100"/>
      <c r="SR376" s="100"/>
      <c r="SS376" s="100"/>
      <c r="ST376" s="100"/>
      <c r="SU376" s="100"/>
      <c r="SV376" s="100"/>
      <c r="SW376" s="100"/>
      <c r="SX376" s="100"/>
      <c r="SY376" s="100"/>
      <c r="SZ376" s="100"/>
      <c r="TA376" s="100"/>
      <c r="TB376" s="100"/>
      <c r="TC376" s="100"/>
      <c r="TD376" s="100"/>
      <c r="TE376" s="100"/>
      <c r="TF376" s="100"/>
      <c r="TG376" s="100"/>
      <c r="TH376" s="100"/>
      <c r="TI376" s="100"/>
      <c r="TJ376" s="100"/>
      <c r="TK376" s="100"/>
      <c r="TL376" s="100"/>
      <c r="TM376" s="100"/>
      <c r="TN376" s="100"/>
      <c r="TO376" s="100"/>
      <c r="TP376" s="100"/>
      <c r="TQ376" s="100"/>
      <c r="TR376" s="100"/>
      <c r="TS376" s="100"/>
      <c r="TT376" s="100"/>
      <c r="TU376" s="100"/>
      <c r="TV376" s="100"/>
      <c r="TW376" s="100"/>
      <c r="TX376" s="100"/>
      <c r="TY376" s="100"/>
      <c r="TZ376" s="100"/>
      <c r="UA376" s="100"/>
      <c r="UB376" s="100"/>
      <c r="UC376" s="100"/>
      <c r="UD376" s="100"/>
      <c r="UE376" s="100"/>
      <c r="UF376" s="100"/>
      <c r="UG376" s="100"/>
      <c r="UH376" s="100"/>
      <c r="UI376" s="100"/>
      <c r="UJ376" s="100"/>
      <c r="UK376" s="100"/>
      <c r="UL376" s="100"/>
      <c r="UM376" s="100"/>
      <c r="UN376" s="100"/>
      <c r="UO376" s="100"/>
      <c r="UP376" s="100"/>
      <c r="UQ376" s="100"/>
      <c r="UR376" s="100"/>
      <c r="US376" s="100"/>
      <c r="UT376" s="100"/>
      <c r="UU376" s="100"/>
      <c r="UV376" s="100"/>
      <c r="UW376" s="100"/>
      <c r="UX376" s="100"/>
      <c r="UY376" s="100"/>
      <c r="UZ376" s="100"/>
      <c r="VA376" s="100"/>
      <c r="VB376" s="100"/>
      <c r="VC376" s="100"/>
      <c r="VD376" s="100"/>
      <c r="VE376" s="100"/>
      <c r="VF376" s="100"/>
      <c r="VG376" s="100"/>
      <c r="VH376" s="100"/>
      <c r="VI376" s="100"/>
      <c r="VJ376" s="100"/>
      <c r="VK376" s="100"/>
      <c r="VL376" s="100"/>
      <c r="VM376" s="100"/>
      <c r="VN376" s="100"/>
      <c r="VO376" s="100"/>
      <c r="VP376" s="100"/>
      <c r="VQ376" s="100"/>
      <c r="VR376" s="100"/>
      <c r="VS376" s="100"/>
      <c r="VT376" s="100"/>
      <c r="VU376" s="100"/>
      <c r="VV376" s="100"/>
      <c r="VW376" s="100"/>
      <c r="VX376" s="100"/>
      <c r="VY376" s="100"/>
      <c r="VZ376" s="100"/>
      <c r="WA376" s="100"/>
      <c r="WB376" s="100"/>
      <c r="WC376" s="100"/>
      <c r="WD376" s="100"/>
      <c r="WE376" s="100"/>
      <c r="WF376" s="100"/>
      <c r="WG376" s="100"/>
      <c r="WH376" s="100"/>
      <c r="WI376" s="100"/>
      <c r="WJ376" s="100"/>
      <c r="WK376" s="100"/>
      <c r="WL376" s="100"/>
      <c r="WM376" s="100"/>
      <c r="WN376" s="100"/>
      <c r="WO376" s="100"/>
      <c r="WP376" s="100"/>
      <c r="WQ376" s="100"/>
      <c r="WR376" s="100"/>
      <c r="WS376" s="100"/>
      <c r="WT376" s="100"/>
      <c r="WU376" s="100"/>
      <c r="WV376" s="100"/>
      <c r="WW376" s="100"/>
      <c r="WX376" s="100"/>
      <c r="WY376" s="100"/>
      <c r="WZ376" s="100"/>
      <c r="XA376" s="100"/>
      <c r="XB376" s="100"/>
      <c r="XC376" s="100"/>
      <c r="XD376" s="100"/>
      <c r="XE376" s="100"/>
      <c r="XF376" s="100"/>
      <c r="XG376" s="100"/>
      <c r="XH376" s="100"/>
      <c r="XI376" s="100"/>
      <c r="XJ376" s="100"/>
      <c r="XK376" s="100"/>
      <c r="XL376" s="100"/>
      <c r="XM376" s="100"/>
      <c r="XN376" s="100"/>
      <c r="XO376" s="100"/>
      <c r="XP376" s="100"/>
      <c r="XQ376" s="100"/>
      <c r="XR376" s="100"/>
      <c r="XS376" s="100"/>
      <c r="XT376" s="100"/>
      <c r="XU376" s="100"/>
      <c r="XV376" s="100"/>
      <c r="XW376" s="100"/>
      <c r="XX376" s="100"/>
      <c r="XY376" s="100"/>
      <c r="XZ376" s="100"/>
      <c r="YA376" s="100"/>
      <c r="YB376" s="100"/>
      <c r="YC376" s="100"/>
      <c r="YD376" s="100"/>
      <c r="YE376" s="100"/>
      <c r="YF376" s="100"/>
      <c r="YG376" s="100"/>
      <c r="YH376" s="100"/>
      <c r="YI376" s="100"/>
      <c r="YJ376" s="100"/>
      <c r="YK376" s="100"/>
      <c r="YL376" s="100"/>
      <c r="YM376" s="100"/>
      <c r="YN376" s="100"/>
      <c r="YO376" s="100"/>
      <c r="YP376" s="100"/>
      <c r="YQ376" s="100"/>
      <c r="YR376" s="100"/>
      <c r="YS376" s="100"/>
      <c r="YT376" s="100"/>
      <c r="YU376" s="100"/>
      <c r="YV376" s="100"/>
      <c r="YW376" s="100"/>
      <c r="YX376" s="100"/>
      <c r="YY376" s="100"/>
      <c r="YZ376" s="100"/>
      <c r="ZA376" s="100"/>
      <c r="ZB376" s="100"/>
      <c r="ZC376" s="100"/>
      <c r="ZD376" s="100"/>
      <c r="ZE376" s="100"/>
      <c r="ZF376" s="100"/>
      <c r="ZG376" s="100"/>
      <c r="ZH376" s="100"/>
      <c r="ZI376" s="100"/>
      <c r="ZJ376" s="100"/>
      <c r="ZK376" s="100"/>
      <c r="ZL376" s="100"/>
      <c r="ZM376" s="100"/>
      <c r="ZN376" s="100"/>
      <c r="ZO376" s="100"/>
      <c r="ZP376" s="100"/>
      <c r="ZQ376" s="100"/>
      <c r="ZR376" s="100"/>
      <c r="ZS376" s="100"/>
      <c r="ZT376" s="100"/>
      <c r="ZU376" s="100"/>
      <c r="ZV376" s="100"/>
      <c r="ZW376" s="100"/>
      <c r="ZX376" s="100"/>
      <c r="ZY376" s="100"/>
      <c r="ZZ376" s="100"/>
      <c r="AAA376" s="100"/>
      <c r="AAB376" s="100"/>
      <c r="AAC376" s="100"/>
      <c r="AAD376" s="100"/>
      <c r="AAE376" s="100"/>
      <c r="AAF376" s="100"/>
      <c r="AAG376" s="100"/>
      <c r="AAH376" s="100"/>
      <c r="AAI376" s="100"/>
      <c r="AAJ376" s="100"/>
      <c r="AAK376" s="100"/>
      <c r="AAL376" s="100"/>
      <c r="AAM376" s="100"/>
      <c r="AAN376" s="100"/>
      <c r="AAO376" s="100"/>
      <c r="AAP376" s="100"/>
      <c r="AAQ376" s="100"/>
      <c r="AAR376" s="100"/>
      <c r="AAS376" s="100"/>
      <c r="AAT376" s="100"/>
      <c r="AAU376" s="100"/>
      <c r="AAV376" s="100"/>
      <c r="AAW376" s="100"/>
      <c r="AAX376" s="100"/>
      <c r="AAY376" s="100"/>
      <c r="AAZ376" s="100"/>
      <c r="ABA376" s="100"/>
      <c r="ABB376" s="100"/>
      <c r="ABC376" s="100"/>
      <c r="ABD376" s="100"/>
      <c r="ABE376" s="100"/>
      <c r="ABF376" s="100"/>
      <c r="ABG376" s="100"/>
      <c r="ABH376" s="100"/>
      <c r="ABI376" s="100"/>
      <c r="ABJ376" s="100"/>
      <c r="ABK376" s="100"/>
      <c r="ABL376" s="100"/>
      <c r="ABM376" s="100"/>
      <c r="ABN376" s="100"/>
      <c r="ABO376" s="100"/>
      <c r="ABP376" s="100"/>
      <c r="ABQ376" s="100"/>
      <c r="ABR376" s="100"/>
      <c r="ABS376" s="100"/>
      <c r="ABT376" s="100"/>
      <c r="ABU376" s="100"/>
      <c r="ABV376" s="100"/>
      <c r="ABW376" s="100"/>
      <c r="ABX376" s="100"/>
      <c r="ABY376" s="100"/>
      <c r="ABZ376" s="100"/>
      <c r="ACA376" s="100"/>
      <c r="ACB376" s="100"/>
      <c r="ACC376" s="100"/>
      <c r="ACD376" s="100"/>
      <c r="ACE376" s="100"/>
      <c r="ACF376" s="100"/>
      <c r="ACG376" s="100"/>
      <c r="ACH376" s="100"/>
      <c r="ACI376" s="100"/>
      <c r="ACJ376" s="100"/>
      <c r="ACK376" s="100"/>
      <c r="ACL376" s="100"/>
      <c r="ACM376" s="100"/>
      <c r="ACN376" s="100"/>
      <c r="ACO376" s="100"/>
      <c r="ACP376" s="100"/>
      <c r="ACQ376" s="100"/>
      <c r="ACR376" s="100"/>
      <c r="ACS376" s="100"/>
      <c r="ACT376" s="100"/>
      <c r="ACU376" s="100"/>
      <c r="ACV376" s="100"/>
      <c r="ACW376" s="100"/>
      <c r="ACX376" s="100"/>
      <c r="ACY376" s="100"/>
      <c r="ACZ376" s="100"/>
      <c r="ADA376" s="100"/>
    </row>
    <row r="377" spans="1:781" s="1" customFormat="1" ht="24" x14ac:dyDescent="0.3">
      <c r="A377" s="40">
        <v>3</v>
      </c>
      <c r="B377" s="21" t="s">
        <v>1039</v>
      </c>
      <c r="C377" s="22" t="s">
        <v>235</v>
      </c>
      <c r="D377" s="23"/>
      <c r="E377" s="23"/>
      <c r="F377" s="23"/>
      <c r="G377" s="74"/>
      <c r="H377" s="23">
        <v>1</v>
      </c>
      <c r="I377" s="23" t="s">
        <v>41</v>
      </c>
      <c r="J377" s="23" t="s">
        <v>235</v>
      </c>
      <c r="K377" s="25">
        <v>1962</v>
      </c>
      <c r="L377" s="26">
        <v>22808</v>
      </c>
      <c r="M377" s="27">
        <v>100</v>
      </c>
      <c r="N377" s="28">
        <v>40</v>
      </c>
      <c r="O377" s="28"/>
      <c r="P377" s="29" t="s">
        <v>593</v>
      </c>
      <c r="Q377" s="30" t="s">
        <v>1040</v>
      </c>
      <c r="R377" s="31"/>
      <c r="S377" s="32" t="str">
        <f t="shared" si="80"/>
        <v>U</v>
      </c>
      <c r="T377" s="33"/>
      <c r="U377" s="33"/>
      <c r="V377" s="33"/>
      <c r="W377" s="33"/>
      <c r="X377" s="33"/>
      <c r="Y377" s="33"/>
      <c r="Z377" s="33"/>
      <c r="AB377" s="34">
        <f>M377/1896653</f>
        <v>5.2724457241256046E-5</v>
      </c>
      <c r="AC377" s="34">
        <f>N377/39</f>
        <v>1.0256410256410255</v>
      </c>
      <c r="AD377" s="34">
        <f>O377/14</f>
        <v>0</v>
      </c>
      <c r="AE377" s="34">
        <f>SUM(AB377:AD377)</f>
        <v>1.0256937500982668</v>
      </c>
      <c r="AF377" s="35"/>
      <c r="AG377" s="35">
        <f t="shared" si="89"/>
        <v>0</v>
      </c>
      <c r="AH377" s="35">
        <f t="shared" si="90"/>
        <v>0</v>
      </c>
      <c r="AI377" s="35">
        <f t="shared" si="91"/>
        <v>1.0256937500982668</v>
      </c>
    </row>
    <row r="378" spans="1:781" s="76" customFormat="1" ht="62.4" customHeight="1" x14ac:dyDescent="0.3">
      <c r="A378" s="36">
        <v>1</v>
      </c>
      <c r="B378" s="21" t="s">
        <v>1041</v>
      </c>
      <c r="C378" s="22" t="s">
        <v>763</v>
      </c>
      <c r="D378" s="23"/>
      <c r="E378" s="23"/>
      <c r="F378" s="23"/>
      <c r="G378" s="74"/>
      <c r="H378" s="23">
        <v>1</v>
      </c>
      <c r="I378" s="23" t="s">
        <v>41</v>
      </c>
      <c r="J378" s="23" t="s">
        <v>235</v>
      </c>
      <c r="K378" s="25">
        <v>1962</v>
      </c>
      <c r="L378" s="86">
        <v>1962</v>
      </c>
      <c r="M378" s="27">
        <v>11356230</v>
      </c>
      <c r="N378" s="28"/>
      <c r="O378" s="28"/>
      <c r="P378" s="29" t="s">
        <v>1042</v>
      </c>
      <c r="Q378" s="30" t="s">
        <v>1043</v>
      </c>
      <c r="R378" s="31" t="s">
        <v>424</v>
      </c>
      <c r="S378" s="32" t="str">
        <f t="shared" si="80"/>
        <v>Gypsum</v>
      </c>
      <c r="T378" s="33"/>
      <c r="U378" s="33"/>
      <c r="V378" s="33"/>
      <c r="W378" s="33"/>
      <c r="X378" s="33"/>
      <c r="Y378" s="33"/>
      <c r="Z378" s="33"/>
      <c r="AA378" s="1"/>
      <c r="AB378" s="34">
        <f t="shared" si="85"/>
        <v>5.9875106305686909</v>
      </c>
      <c r="AC378" s="34">
        <f t="shared" si="86"/>
        <v>0</v>
      </c>
      <c r="AD378" s="34">
        <f t="shared" si="87"/>
        <v>0</v>
      </c>
      <c r="AE378" s="34">
        <f t="shared" si="88"/>
        <v>5.9875106305686909</v>
      </c>
      <c r="AF378" s="35"/>
      <c r="AG378" s="35">
        <f t="shared" si="89"/>
        <v>5.9875106305686909</v>
      </c>
      <c r="AH378" s="35">
        <f t="shared" si="90"/>
        <v>0</v>
      </c>
      <c r="AI378" s="35">
        <f t="shared" si="91"/>
        <v>0</v>
      </c>
      <c r="AK378" s="1"/>
      <c r="AL378" s="1"/>
      <c r="AM378" s="1"/>
      <c r="AN378" s="1"/>
      <c r="AO378" s="1"/>
      <c r="AP378" s="1"/>
      <c r="AQ378" s="1"/>
      <c r="AR378" s="1"/>
      <c r="AS378" s="1"/>
      <c r="AT378" s="1"/>
      <c r="AU378" s="1"/>
      <c r="AV378" s="1"/>
      <c r="AW378" s="1"/>
      <c r="AX378" s="1"/>
      <c r="AY378" s="1"/>
      <c r="AZ378" s="1"/>
      <c r="BA378" s="1"/>
      <c r="BB378" s="1"/>
      <c r="BC378" s="1"/>
      <c r="BD378" s="1"/>
      <c r="BE378" s="1"/>
      <c r="BF378" s="1"/>
      <c r="BG378" s="1"/>
      <c r="BH378" s="1"/>
      <c r="BI378" s="1"/>
      <c r="BJ378" s="1"/>
      <c r="BK378" s="1"/>
      <c r="BL378" s="1"/>
      <c r="BM378" s="1"/>
      <c r="BN378" s="1"/>
      <c r="BO378" s="1"/>
      <c r="BP378" s="1"/>
      <c r="BQ378" s="1"/>
      <c r="BR378" s="1"/>
      <c r="BS378" s="1"/>
      <c r="BT378" s="1"/>
      <c r="BU378" s="1"/>
      <c r="BV378" s="1"/>
      <c r="BW378" s="1"/>
      <c r="BX378" s="1"/>
      <c r="BY378" s="1"/>
      <c r="BZ378" s="1"/>
      <c r="CA378" s="1"/>
      <c r="CB378" s="1"/>
      <c r="CC378" s="1"/>
      <c r="CD378" s="1"/>
      <c r="CE378" s="1"/>
      <c r="CF378" s="1"/>
      <c r="CG378" s="1"/>
      <c r="CH378" s="1"/>
      <c r="CI378" s="1"/>
      <c r="CJ378" s="1"/>
      <c r="CK378" s="1"/>
      <c r="CL378" s="1"/>
      <c r="CM378" s="1"/>
      <c r="CN378" s="1"/>
      <c r="CO378" s="1"/>
      <c r="CP378" s="1"/>
      <c r="CQ378" s="1"/>
      <c r="CR378" s="1"/>
      <c r="CS378" s="1"/>
      <c r="CT378" s="1"/>
      <c r="CU378" s="1"/>
      <c r="CV378" s="1"/>
      <c r="CW378" s="1"/>
      <c r="CX378" s="1"/>
      <c r="CY378" s="1"/>
      <c r="CZ378" s="1"/>
      <c r="DA378" s="1"/>
      <c r="DB378" s="1"/>
      <c r="DC378" s="1"/>
      <c r="DD378" s="1"/>
      <c r="DE378" s="1"/>
      <c r="DF378" s="1"/>
      <c r="DG378" s="1"/>
      <c r="DH378" s="1"/>
      <c r="DI378" s="1"/>
      <c r="DJ378" s="1"/>
      <c r="DK378" s="1"/>
      <c r="DL378" s="1"/>
      <c r="DM378" s="1"/>
      <c r="DN378" s="1"/>
      <c r="DO378" s="1"/>
      <c r="DP378" s="1"/>
      <c r="DQ378" s="1"/>
      <c r="DR378" s="1"/>
      <c r="DS378" s="1"/>
      <c r="DT378" s="1"/>
      <c r="DU378" s="1"/>
      <c r="DV378" s="1"/>
      <c r="DW378" s="1"/>
      <c r="DX378" s="1"/>
      <c r="DY378" s="1"/>
      <c r="DZ378" s="1"/>
      <c r="EA378" s="1"/>
      <c r="EB378" s="1"/>
      <c r="EC378" s="1"/>
      <c r="ED378" s="1"/>
      <c r="EE378" s="1"/>
      <c r="EF378" s="1"/>
      <c r="EG378" s="1"/>
      <c r="EH378" s="1"/>
      <c r="EI378" s="1"/>
      <c r="EJ378" s="1"/>
      <c r="EK378" s="1"/>
      <c r="EL378" s="1"/>
      <c r="EM378" s="1"/>
      <c r="EN378" s="1"/>
      <c r="EO378" s="1"/>
      <c r="EP378" s="1"/>
      <c r="EQ378" s="1"/>
      <c r="ER378" s="1"/>
      <c r="ES378" s="1"/>
      <c r="ET378" s="1"/>
      <c r="EU378" s="1"/>
      <c r="EV378" s="1"/>
      <c r="EW378" s="1"/>
      <c r="EX378" s="1"/>
      <c r="EY378" s="1"/>
      <c r="EZ378" s="1"/>
      <c r="FA378" s="1"/>
      <c r="FB378" s="1"/>
      <c r="FC378" s="1"/>
      <c r="FD378" s="1"/>
      <c r="FE378" s="1"/>
      <c r="FF378" s="1"/>
      <c r="FG378" s="1"/>
      <c r="FH378" s="1"/>
      <c r="FI378" s="1"/>
      <c r="FJ378" s="1"/>
      <c r="FK378" s="1"/>
      <c r="FL378" s="1"/>
      <c r="FM378" s="1"/>
      <c r="FN378" s="1"/>
      <c r="FO378" s="1"/>
      <c r="FP378" s="1"/>
      <c r="FQ378" s="1"/>
      <c r="FR378" s="1"/>
      <c r="FS378" s="1"/>
      <c r="FT378" s="1"/>
      <c r="FU378" s="1"/>
      <c r="FV378" s="1"/>
      <c r="FW378" s="1"/>
      <c r="FX378" s="1"/>
      <c r="FY378" s="1"/>
      <c r="FZ378" s="1"/>
      <c r="GA378" s="1"/>
      <c r="GB378" s="1"/>
      <c r="GC378" s="1"/>
      <c r="GD378" s="1"/>
      <c r="GE378" s="1"/>
      <c r="GF378" s="1"/>
      <c r="GG378" s="1"/>
      <c r="GH378" s="1"/>
      <c r="GI378" s="1"/>
      <c r="GJ378" s="1"/>
      <c r="GK378" s="1"/>
      <c r="GL378" s="1"/>
      <c r="GM378" s="1"/>
      <c r="GN378" s="1"/>
      <c r="GO378" s="1"/>
      <c r="GP378" s="1"/>
      <c r="GQ378" s="1"/>
      <c r="GR378" s="1"/>
      <c r="GS378" s="1"/>
      <c r="GT378" s="1"/>
      <c r="GU378" s="1"/>
      <c r="GV378" s="1"/>
      <c r="GW378" s="1"/>
      <c r="GX378" s="1"/>
      <c r="GY378" s="1"/>
      <c r="GZ378" s="1"/>
      <c r="HA378" s="1"/>
      <c r="HB378" s="1"/>
      <c r="HC378" s="1"/>
      <c r="HD378" s="1"/>
      <c r="HE378" s="1"/>
      <c r="HF378" s="1"/>
      <c r="HG378" s="1"/>
      <c r="HH378" s="1"/>
      <c r="HI378" s="1"/>
      <c r="HJ378" s="1"/>
      <c r="HK378" s="1"/>
      <c r="HL378" s="1"/>
      <c r="HM378" s="1"/>
      <c r="HN378" s="1"/>
      <c r="HO378" s="1"/>
      <c r="HP378" s="1"/>
      <c r="HQ378" s="1"/>
      <c r="HR378" s="1"/>
      <c r="HS378" s="1"/>
      <c r="HT378" s="1"/>
      <c r="HU378" s="1"/>
      <c r="HV378" s="1"/>
      <c r="HW378" s="1"/>
      <c r="HX378" s="1"/>
      <c r="HY378" s="1"/>
      <c r="HZ378" s="1"/>
      <c r="IA378" s="1"/>
      <c r="IB378" s="1"/>
      <c r="IC378" s="1"/>
      <c r="ID378" s="1"/>
      <c r="IE378" s="1"/>
      <c r="IF378" s="1"/>
      <c r="IG378" s="1"/>
      <c r="IH378" s="1"/>
      <c r="II378" s="1"/>
      <c r="IJ378" s="1"/>
      <c r="IK378" s="1"/>
      <c r="IL378" s="1"/>
      <c r="IM378" s="1"/>
      <c r="IN378" s="1"/>
      <c r="IO378" s="1"/>
      <c r="IP378" s="1"/>
      <c r="IQ378" s="1"/>
      <c r="IR378" s="1"/>
      <c r="IS378" s="1"/>
      <c r="IT378" s="1"/>
      <c r="IU378" s="1"/>
      <c r="IV378" s="1"/>
      <c r="IW378" s="1"/>
      <c r="IX378" s="1"/>
      <c r="IY378" s="1"/>
      <c r="IZ378" s="1"/>
      <c r="JA378" s="1"/>
      <c r="JB378" s="1"/>
      <c r="JC378" s="1"/>
      <c r="JD378" s="1"/>
      <c r="JE378" s="1"/>
      <c r="JF378" s="1"/>
      <c r="JG378" s="1"/>
      <c r="JH378" s="1"/>
      <c r="JI378" s="1"/>
      <c r="JJ378" s="1"/>
      <c r="JK378" s="1"/>
      <c r="JL378" s="1"/>
      <c r="JM378" s="1"/>
      <c r="JN378" s="1"/>
      <c r="JO378" s="1"/>
      <c r="JP378" s="1"/>
      <c r="JQ378" s="1"/>
      <c r="JR378" s="1"/>
      <c r="JS378" s="1"/>
      <c r="JT378" s="1"/>
      <c r="JU378" s="1"/>
      <c r="JV378" s="1"/>
      <c r="JW378" s="1"/>
      <c r="JX378" s="1"/>
      <c r="JY378" s="1"/>
      <c r="JZ378" s="1"/>
      <c r="KA378" s="1"/>
      <c r="KB378" s="1"/>
      <c r="KC378" s="1"/>
      <c r="KD378" s="1"/>
      <c r="KE378" s="1"/>
      <c r="KF378" s="1"/>
      <c r="KG378" s="1"/>
      <c r="KH378" s="1"/>
      <c r="KI378" s="1"/>
      <c r="KJ378" s="1"/>
      <c r="KK378" s="1"/>
      <c r="KL378" s="1"/>
      <c r="KM378" s="1"/>
      <c r="KN378" s="1"/>
      <c r="KO378" s="1"/>
      <c r="KP378" s="1"/>
      <c r="KQ378" s="1"/>
      <c r="KR378" s="1"/>
      <c r="KS378" s="1"/>
      <c r="KT378" s="1"/>
      <c r="KU378" s="1"/>
      <c r="KV378" s="1"/>
      <c r="KW378" s="1"/>
      <c r="KX378" s="1"/>
      <c r="KY378" s="1"/>
      <c r="KZ378" s="1"/>
      <c r="LA378" s="1"/>
      <c r="LB378" s="1"/>
      <c r="LC378" s="1"/>
      <c r="LD378" s="1"/>
      <c r="LE378" s="1"/>
      <c r="LF378" s="1"/>
      <c r="LG378" s="1"/>
      <c r="LH378" s="1"/>
      <c r="LI378" s="1"/>
      <c r="LJ378" s="1"/>
      <c r="LK378" s="1"/>
      <c r="LL378" s="1"/>
      <c r="LM378" s="1"/>
      <c r="LN378" s="1"/>
      <c r="LO378" s="1"/>
      <c r="LP378" s="1"/>
      <c r="LQ378" s="1"/>
      <c r="LR378" s="1"/>
      <c r="LS378" s="1"/>
      <c r="LT378" s="1"/>
      <c r="LU378" s="1"/>
      <c r="LV378" s="1"/>
      <c r="LW378" s="1"/>
      <c r="LX378" s="1"/>
      <c r="LY378" s="1"/>
      <c r="LZ378" s="1"/>
      <c r="MA378" s="1"/>
      <c r="MB378" s="1"/>
      <c r="MC378" s="1"/>
      <c r="MD378" s="1"/>
      <c r="ME378" s="1"/>
      <c r="MF378" s="1"/>
      <c r="MG378" s="1"/>
      <c r="MH378" s="1"/>
      <c r="MI378" s="1"/>
      <c r="MJ378" s="1"/>
      <c r="MK378" s="1"/>
      <c r="ML378" s="1"/>
      <c r="MM378" s="1"/>
      <c r="MN378" s="1"/>
      <c r="MO378" s="1"/>
      <c r="MP378" s="1"/>
      <c r="MQ378" s="1"/>
      <c r="MR378" s="1"/>
      <c r="MS378" s="1"/>
      <c r="MT378" s="1"/>
      <c r="MU378" s="1"/>
      <c r="MV378" s="1"/>
      <c r="MW378" s="1"/>
      <c r="MX378" s="1"/>
      <c r="MY378" s="1"/>
      <c r="MZ378" s="1"/>
      <c r="NA378" s="1"/>
      <c r="NB378" s="1"/>
      <c r="NC378" s="1"/>
      <c r="ND378" s="1"/>
      <c r="NE378" s="1"/>
      <c r="NF378" s="1"/>
      <c r="NG378" s="1"/>
      <c r="NH378" s="1"/>
      <c r="NI378" s="1"/>
      <c r="NJ378" s="1"/>
      <c r="NK378" s="1"/>
      <c r="NL378" s="1"/>
      <c r="NM378" s="1"/>
      <c r="NN378" s="1"/>
      <c r="NO378" s="1"/>
      <c r="NP378" s="1"/>
      <c r="NQ378" s="1"/>
      <c r="NR378" s="1"/>
      <c r="NS378" s="1"/>
      <c r="NT378" s="1"/>
      <c r="NU378" s="1"/>
      <c r="NV378" s="1"/>
      <c r="NW378" s="1"/>
      <c r="NX378" s="1"/>
      <c r="NY378" s="1"/>
      <c r="NZ378" s="1"/>
      <c r="OA378" s="1"/>
      <c r="OB378" s="1"/>
      <c r="OC378" s="1"/>
      <c r="OD378" s="1"/>
      <c r="OE378" s="1"/>
      <c r="OF378" s="1"/>
      <c r="OG378" s="1"/>
      <c r="OH378" s="1"/>
      <c r="OI378" s="1"/>
      <c r="OJ378" s="1"/>
      <c r="OK378" s="1"/>
      <c r="OL378" s="1"/>
      <c r="OM378" s="1"/>
      <c r="ON378" s="1"/>
      <c r="OO378" s="1"/>
      <c r="OP378" s="1"/>
      <c r="OQ378" s="1"/>
      <c r="OR378" s="1"/>
      <c r="OS378" s="1"/>
      <c r="OT378" s="1"/>
      <c r="OU378" s="1"/>
      <c r="OV378" s="1"/>
      <c r="OW378" s="1"/>
      <c r="OX378" s="1"/>
      <c r="OY378" s="1"/>
      <c r="OZ378" s="1"/>
      <c r="PA378" s="1"/>
      <c r="PB378" s="1"/>
      <c r="PC378" s="1"/>
      <c r="PD378" s="1"/>
      <c r="PE378" s="1"/>
      <c r="PF378" s="1"/>
      <c r="PG378" s="1"/>
      <c r="PH378" s="1"/>
      <c r="PI378" s="1"/>
      <c r="PJ378" s="1"/>
      <c r="PK378" s="1"/>
      <c r="PL378" s="1"/>
      <c r="PM378" s="1"/>
      <c r="PN378" s="1"/>
      <c r="PO378" s="1"/>
      <c r="PP378" s="1"/>
      <c r="PQ378" s="1"/>
      <c r="PR378" s="1"/>
      <c r="PS378" s="1"/>
      <c r="PT378" s="1"/>
      <c r="PU378" s="1"/>
      <c r="PV378" s="1"/>
      <c r="PW378" s="1"/>
      <c r="PX378" s="1"/>
      <c r="PY378" s="1"/>
      <c r="PZ378" s="1"/>
      <c r="QA378" s="1"/>
      <c r="QB378" s="1"/>
      <c r="QC378" s="1"/>
      <c r="QD378" s="1"/>
      <c r="QE378" s="1"/>
      <c r="QF378" s="1"/>
      <c r="QG378" s="1"/>
      <c r="QH378" s="1"/>
      <c r="QI378" s="1"/>
      <c r="QJ378" s="1"/>
      <c r="QK378" s="1"/>
      <c r="QL378" s="1"/>
      <c r="QM378" s="1"/>
      <c r="QN378" s="1"/>
      <c r="QO378" s="1"/>
      <c r="QP378" s="1"/>
      <c r="QQ378" s="1"/>
      <c r="QR378" s="1"/>
      <c r="QS378" s="1"/>
      <c r="QT378" s="1"/>
      <c r="QU378" s="1"/>
      <c r="QV378" s="1"/>
      <c r="QW378" s="1"/>
      <c r="QX378" s="1"/>
      <c r="QY378" s="1"/>
      <c r="QZ378" s="1"/>
      <c r="RA378" s="1"/>
      <c r="RB378" s="1"/>
      <c r="RC378" s="1"/>
      <c r="RD378" s="1"/>
      <c r="RE378" s="1"/>
      <c r="RF378" s="1"/>
      <c r="RG378" s="1"/>
      <c r="RH378" s="1"/>
      <c r="RI378" s="1"/>
      <c r="RJ378" s="1"/>
      <c r="RK378" s="1"/>
      <c r="RL378" s="1"/>
      <c r="RM378" s="1"/>
      <c r="RN378" s="1"/>
      <c r="RO378" s="1"/>
      <c r="RP378" s="1"/>
      <c r="RQ378" s="1"/>
      <c r="RR378" s="1"/>
      <c r="RS378" s="1"/>
      <c r="RT378" s="1"/>
      <c r="RU378" s="1"/>
      <c r="RV378" s="1"/>
      <c r="RW378" s="1"/>
      <c r="RX378" s="1"/>
      <c r="RY378" s="1"/>
      <c r="RZ378" s="1"/>
      <c r="SA378" s="1"/>
      <c r="SB378" s="1"/>
      <c r="SC378" s="1"/>
      <c r="SD378" s="1"/>
      <c r="SE378" s="1"/>
      <c r="SF378" s="1"/>
      <c r="SG378" s="1"/>
      <c r="SH378" s="1"/>
      <c r="SI378" s="1"/>
      <c r="SJ378" s="1"/>
      <c r="SK378" s="1"/>
      <c r="SL378" s="1"/>
      <c r="SM378" s="1"/>
      <c r="SN378" s="1"/>
      <c r="SO378" s="1"/>
      <c r="SP378" s="1"/>
      <c r="SQ378" s="1"/>
      <c r="SR378" s="1"/>
      <c r="SS378" s="1"/>
      <c r="ST378" s="1"/>
      <c r="SU378" s="1"/>
      <c r="SV378" s="1"/>
      <c r="SW378" s="1"/>
      <c r="SX378" s="1"/>
      <c r="SY378" s="1"/>
      <c r="SZ378" s="1"/>
      <c r="TA378" s="1"/>
      <c r="TB378" s="1"/>
      <c r="TC378" s="1"/>
      <c r="TD378" s="1"/>
      <c r="TE378" s="1"/>
      <c r="TF378" s="1"/>
      <c r="TG378" s="1"/>
      <c r="TH378" s="1"/>
      <c r="TI378" s="1"/>
      <c r="TJ378" s="1"/>
      <c r="TK378" s="1"/>
      <c r="TL378" s="1"/>
      <c r="TM378" s="1"/>
      <c r="TN378" s="1"/>
      <c r="TO378" s="1"/>
      <c r="TP378" s="1"/>
      <c r="TQ378" s="1"/>
      <c r="TR378" s="1"/>
      <c r="TS378" s="1"/>
      <c r="TT378" s="1"/>
      <c r="TU378" s="1"/>
      <c r="TV378" s="1"/>
      <c r="TW378" s="1"/>
      <c r="TX378" s="1"/>
      <c r="TY378" s="1"/>
      <c r="TZ378" s="1"/>
      <c r="UA378" s="1"/>
      <c r="UB378" s="1"/>
      <c r="UC378" s="1"/>
      <c r="UD378" s="1"/>
      <c r="UE378" s="1"/>
      <c r="UF378" s="1"/>
      <c r="UG378" s="1"/>
      <c r="UH378" s="1"/>
      <c r="UI378" s="1"/>
      <c r="UJ378" s="1"/>
      <c r="UK378" s="1"/>
      <c r="UL378" s="1"/>
      <c r="UM378" s="1"/>
      <c r="UN378" s="1"/>
      <c r="UO378" s="1"/>
      <c r="UP378" s="1"/>
      <c r="UQ378" s="1"/>
      <c r="UR378" s="1"/>
      <c r="US378" s="1"/>
      <c r="UT378" s="1"/>
      <c r="UU378" s="1"/>
      <c r="UV378" s="1"/>
      <c r="UW378" s="1"/>
      <c r="UX378" s="1"/>
      <c r="UY378" s="1"/>
      <c r="UZ378" s="1"/>
      <c r="VA378" s="1"/>
      <c r="VB378" s="1"/>
      <c r="VC378" s="1"/>
      <c r="VD378" s="1"/>
      <c r="VE378" s="1"/>
      <c r="VF378" s="1"/>
      <c r="VG378" s="1"/>
      <c r="VH378" s="1"/>
      <c r="VI378" s="1"/>
      <c r="VJ378" s="1"/>
      <c r="VK378" s="1"/>
      <c r="VL378" s="1"/>
      <c r="VM378" s="1"/>
      <c r="VN378" s="1"/>
      <c r="VO378" s="1"/>
      <c r="VP378" s="1"/>
      <c r="VQ378" s="1"/>
      <c r="VR378" s="1"/>
      <c r="VS378" s="1"/>
      <c r="VT378" s="1"/>
      <c r="VU378" s="1"/>
      <c r="VV378" s="1"/>
      <c r="VW378" s="1"/>
      <c r="VX378" s="1"/>
      <c r="VY378" s="1"/>
      <c r="VZ378" s="1"/>
      <c r="WA378" s="1"/>
      <c r="WB378" s="1"/>
      <c r="WC378" s="1"/>
      <c r="WD378" s="1"/>
      <c r="WE378" s="1"/>
      <c r="WF378" s="1"/>
      <c r="WG378" s="1"/>
      <c r="WH378" s="1"/>
      <c r="WI378" s="1"/>
      <c r="WJ378" s="1"/>
      <c r="WK378" s="1"/>
      <c r="WL378" s="1"/>
      <c r="WM378" s="1"/>
      <c r="WN378" s="1"/>
      <c r="WO378" s="1"/>
      <c r="WP378" s="1"/>
      <c r="WQ378" s="1"/>
      <c r="WR378" s="1"/>
      <c r="WS378" s="1"/>
      <c r="WT378" s="1"/>
      <c r="WU378" s="1"/>
      <c r="WV378" s="1"/>
      <c r="WW378" s="1"/>
      <c r="WX378" s="1"/>
      <c r="WY378" s="1"/>
      <c r="WZ378" s="1"/>
      <c r="XA378" s="1"/>
      <c r="XB378" s="1"/>
      <c r="XC378" s="1"/>
      <c r="XD378" s="1"/>
      <c r="XE378" s="1"/>
      <c r="XF378" s="1"/>
      <c r="XG378" s="1"/>
      <c r="XH378" s="1"/>
      <c r="XI378" s="1"/>
      <c r="XJ378" s="1"/>
      <c r="XK378" s="1"/>
      <c r="XL378" s="1"/>
      <c r="XM378" s="1"/>
      <c r="XN378" s="1"/>
      <c r="XO378" s="1"/>
      <c r="XP378" s="1"/>
      <c r="XQ378" s="1"/>
      <c r="XR378" s="1"/>
      <c r="XS378" s="1"/>
      <c r="XT378" s="1"/>
      <c r="XU378" s="1"/>
      <c r="XV378" s="1"/>
      <c r="XW378" s="1"/>
      <c r="XX378" s="1"/>
      <c r="XY378" s="1"/>
      <c r="XZ378" s="1"/>
      <c r="YA378" s="1"/>
      <c r="YB378" s="1"/>
      <c r="YC378" s="1"/>
      <c r="YD378" s="1"/>
      <c r="YE378" s="1"/>
      <c r="YF378" s="1"/>
      <c r="YG378" s="1"/>
      <c r="YH378" s="1"/>
      <c r="YI378" s="1"/>
      <c r="YJ378" s="1"/>
      <c r="YK378" s="1"/>
      <c r="YL378" s="1"/>
      <c r="YM378" s="1"/>
      <c r="YN378" s="1"/>
      <c r="YO378" s="1"/>
      <c r="YP378" s="1"/>
      <c r="YQ378" s="1"/>
      <c r="YR378" s="1"/>
      <c r="YS378" s="1"/>
      <c r="YT378" s="1"/>
      <c r="YU378" s="1"/>
      <c r="YV378" s="1"/>
      <c r="YW378" s="1"/>
      <c r="YX378" s="1"/>
      <c r="YY378" s="1"/>
      <c r="YZ378" s="1"/>
      <c r="ZA378" s="1"/>
      <c r="ZB378" s="1"/>
      <c r="ZC378" s="1"/>
      <c r="ZD378" s="1"/>
      <c r="ZE378" s="1"/>
      <c r="ZF378" s="1"/>
      <c r="ZG378" s="1"/>
      <c r="ZH378" s="1"/>
      <c r="ZI378" s="1"/>
      <c r="ZJ378" s="1"/>
      <c r="ZK378" s="1"/>
      <c r="ZL378" s="1"/>
      <c r="ZM378" s="1"/>
      <c r="ZN378" s="1"/>
      <c r="ZO378" s="1"/>
      <c r="ZP378" s="1"/>
      <c r="ZQ378" s="1"/>
      <c r="ZR378" s="1"/>
      <c r="ZS378" s="1"/>
      <c r="ZT378" s="1"/>
      <c r="ZU378" s="1"/>
      <c r="ZV378" s="1"/>
      <c r="ZW378" s="1"/>
      <c r="ZX378" s="1"/>
      <c r="ZY378" s="1"/>
      <c r="ZZ378" s="1"/>
      <c r="AAA378" s="1"/>
      <c r="AAB378" s="1"/>
      <c r="AAC378" s="1"/>
      <c r="AAD378" s="1"/>
      <c r="AAE378" s="1"/>
      <c r="AAF378" s="1"/>
      <c r="AAG378" s="1"/>
      <c r="AAH378" s="1"/>
      <c r="AAI378" s="1"/>
      <c r="AAJ378" s="1"/>
      <c r="AAK378" s="1"/>
      <c r="AAL378" s="1"/>
      <c r="AAM378" s="1"/>
      <c r="AAN378" s="1"/>
      <c r="AAO378" s="1"/>
      <c r="AAP378" s="1"/>
      <c r="AAQ378" s="1"/>
      <c r="AAR378" s="1"/>
      <c r="AAS378" s="1"/>
      <c r="AAT378" s="1"/>
      <c r="AAU378" s="1"/>
      <c r="AAV378" s="1"/>
      <c r="AAW378" s="1"/>
      <c r="AAX378" s="1"/>
      <c r="AAY378" s="1"/>
      <c r="AAZ378" s="1"/>
      <c r="ABA378" s="1"/>
      <c r="ABB378" s="1"/>
      <c r="ABC378" s="1"/>
      <c r="ABD378" s="1"/>
      <c r="ABE378" s="1"/>
      <c r="ABF378" s="1"/>
      <c r="ABG378" s="1"/>
      <c r="ABH378" s="1"/>
      <c r="ABI378" s="1"/>
      <c r="ABJ378" s="1"/>
      <c r="ABK378" s="1"/>
      <c r="ABL378" s="1"/>
      <c r="ABM378" s="1"/>
      <c r="ABN378" s="1"/>
      <c r="ABO378" s="1"/>
      <c r="ABP378" s="1"/>
      <c r="ABQ378" s="1"/>
      <c r="ABR378" s="1"/>
      <c r="ABS378" s="1"/>
      <c r="ABT378" s="1"/>
      <c r="ABU378" s="1"/>
      <c r="ABV378" s="1"/>
      <c r="ABW378" s="1"/>
      <c r="ABX378" s="1"/>
      <c r="ABY378" s="1"/>
      <c r="ABZ378" s="1"/>
      <c r="ACA378" s="1"/>
      <c r="ACB378" s="1"/>
      <c r="ACC378" s="1"/>
      <c r="ACD378" s="1"/>
      <c r="ACE378" s="1"/>
      <c r="ACF378" s="1"/>
      <c r="ACG378" s="1"/>
      <c r="ACH378" s="1"/>
      <c r="ACI378" s="1"/>
      <c r="ACJ378" s="1"/>
      <c r="ACK378" s="1"/>
      <c r="ACL378" s="1"/>
      <c r="ACM378" s="1"/>
      <c r="ACN378" s="1"/>
      <c r="ACO378" s="1"/>
      <c r="ACP378" s="1"/>
      <c r="ACQ378" s="1"/>
      <c r="ACR378" s="1"/>
      <c r="ACS378" s="1"/>
      <c r="ACT378" s="1"/>
      <c r="ACU378" s="1"/>
      <c r="ACV378" s="1"/>
      <c r="ACW378" s="1"/>
      <c r="ACX378" s="1"/>
      <c r="ACY378" s="1"/>
      <c r="ACZ378" s="1"/>
      <c r="ADA378" s="1"/>
    </row>
    <row r="379" spans="1:781" s="76" customFormat="1" ht="24" x14ac:dyDescent="0.3">
      <c r="A379" s="40">
        <v>3</v>
      </c>
      <c r="B379" s="21" t="s">
        <v>1044</v>
      </c>
      <c r="C379" s="22" t="s">
        <v>914</v>
      </c>
      <c r="D379" s="23"/>
      <c r="E379" s="23"/>
      <c r="F379" s="23">
        <v>40</v>
      </c>
      <c r="G379" s="74"/>
      <c r="H379" s="23">
        <v>1</v>
      </c>
      <c r="I379" s="23" t="s">
        <v>41</v>
      </c>
      <c r="J379" s="23" t="s">
        <v>386</v>
      </c>
      <c r="K379" s="25">
        <v>1962</v>
      </c>
      <c r="L379" s="86">
        <v>1962</v>
      </c>
      <c r="M379" s="27"/>
      <c r="N379" s="28"/>
      <c r="O379" s="28"/>
      <c r="P379" s="29" t="s">
        <v>1045</v>
      </c>
      <c r="Q379" s="30" t="s">
        <v>1046</v>
      </c>
      <c r="R379" s="31"/>
      <c r="S379" s="32" t="str">
        <f t="shared" si="80"/>
        <v>Cu, Ag, Pb, Zn</v>
      </c>
      <c r="T379" s="33"/>
      <c r="U379" s="33"/>
      <c r="V379" s="33"/>
      <c r="W379" s="33"/>
      <c r="X379" s="33"/>
      <c r="Y379" s="33"/>
      <c r="Z379" s="33"/>
      <c r="AA379" s="1"/>
      <c r="AB379" s="34">
        <f t="shared" si="85"/>
        <v>0</v>
      </c>
      <c r="AC379" s="34">
        <f t="shared" si="86"/>
        <v>0</v>
      </c>
      <c r="AD379" s="34">
        <f t="shared" si="87"/>
        <v>0</v>
      </c>
      <c r="AE379" s="34">
        <f t="shared" si="88"/>
        <v>0</v>
      </c>
      <c r="AF379" s="35"/>
      <c r="AG379" s="35">
        <f t="shared" si="89"/>
        <v>0</v>
      </c>
      <c r="AH379" s="35">
        <f t="shared" si="90"/>
        <v>0</v>
      </c>
      <c r="AI379" s="35">
        <f t="shared" si="91"/>
        <v>0</v>
      </c>
      <c r="AK379" s="1"/>
      <c r="AL379" s="1"/>
      <c r="AM379" s="1"/>
      <c r="AN379" s="1"/>
      <c r="AO379" s="1"/>
      <c r="AP379" s="1"/>
      <c r="AQ379" s="1"/>
      <c r="AR379" s="1"/>
      <c r="AS379" s="1"/>
      <c r="AT379" s="1"/>
      <c r="AU379" s="1"/>
      <c r="AV379" s="1"/>
      <c r="AW379" s="1"/>
      <c r="AX379" s="1"/>
      <c r="AY379" s="1"/>
      <c r="AZ379" s="1"/>
      <c r="BA379" s="1"/>
      <c r="BB379" s="1"/>
      <c r="BC379" s="1"/>
      <c r="BD379" s="1"/>
      <c r="BE379" s="1"/>
      <c r="BF379" s="1"/>
      <c r="BG379" s="1"/>
      <c r="BH379" s="1"/>
      <c r="BI379" s="1"/>
      <c r="BJ379" s="1"/>
      <c r="BK379" s="1"/>
      <c r="BL379" s="1"/>
      <c r="BM379" s="1"/>
      <c r="BN379" s="1"/>
      <c r="BO379" s="1"/>
      <c r="BP379" s="1"/>
      <c r="BQ379" s="1"/>
      <c r="BR379" s="1"/>
      <c r="BS379" s="1"/>
      <c r="BT379" s="1"/>
      <c r="BU379" s="1"/>
      <c r="BV379" s="1"/>
      <c r="BW379" s="1"/>
      <c r="BX379" s="1"/>
      <c r="BY379" s="1"/>
      <c r="BZ379" s="1"/>
      <c r="CA379" s="1"/>
      <c r="CB379" s="1"/>
      <c r="CC379" s="1"/>
      <c r="CD379" s="1"/>
      <c r="CE379" s="1"/>
      <c r="CF379" s="1"/>
      <c r="CG379" s="1"/>
      <c r="CH379" s="1"/>
      <c r="CI379" s="1"/>
      <c r="CJ379" s="1"/>
      <c r="CK379" s="1"/>
      <c r="CL379" s="1"/>
      <c r="CM379" s="1"/>
      <c r="CN379" s="1"/>
      <c r="CO379" s="1"/>
      <c r="CP379" s="1"/>
      <c r="CQ379" s="1"/>
      <c r="CR379" s="1"/>
      <c r="CS379" s="1"/>
      <c r="CT379" s="1"/>
      <c r="CU379" s="1"/>
      <c r="CV379" s="1"/>
      <c r="CW379" s="1"/>
      <c r="CX379" s="1"/>
      <c r="CY379" s="1"/>
      <c r="CZ379" s="1"/>
      <c r="DA379" s="1"/>
      <c r="DB379" s="1"/>
      <c r="DC379" s="1"/>
      <c r="DD379" s="1"/>
      <c r="DE379" s="1"/>
      <c r="DF379" s="1"/>
      <c r="DG379" s="1"/>
      <c r="DH379" s="1"/>
      <c r="DI379" s="1"/>
      <c r="DJ379" s="1"/>
      <c r="DK379" s="1"/>
      <c r="DL379" s="1"/>
      <c r="DM379" s="1"/>
      <c r="DN379" s="1"/>
      <c r="DO379" s="1"/>
      <c r="DP379" s="1"/>
      <c r="DQ379" s="1"/>
      <c r="DR379" s="1"/>
      <c r="DS379" s="1"/>
      <c r="DT379" s="1"/>
      <c r="DU379" s="1"/>
      <c r="DV379" s="1"/>
      <c r="DW379" s="1"/>
      <c r="DX379" s="1"/>
      <c r="DY379" s="1"/>
      <c r="DZ379" s="1"/>
      <c r="EA379" s="1"/>
      <c r="EB379" s="1"/>
      <c r="EC379" s="1"/>
      <c r="ED379" s="1"/>
      <c r="EE379" s="1"/>
      <c r="EF379" s="1"/>
      <c r="EG379" s="1"/>
      <c r="EH379" s="1"/>
      <c r="EI379" s="1"/>
      <c r="EJ379" s="1"/>
      <c r="EK379" s="1"/>
      <c r="EL379" s="1"/>
      <c r="EM379" s="1"/>
      <c r="EN379" s="1"/>
      <c r="EO379" s="1"/>
      <c r="EP379" s="1"/>
      <c r="EQ379" s="1"/>
      <c r="ER379" s="1"/>
      <c r="ES379" s="1"/>
      <c r="ET379" s="1"/>
      <c r="EU379" s="1"/>
      <c r="EV379" s="1"/>
      <c r="EW379" s="1"/>
      <c r="EX379" s="1"/>
      <c r="EY379" s="1"/>
      <c r="EZ379" s="1"/>
      <c r="FA379" s="1"/>
      <c r="FB379" s="1"/>
      <c r="FC379" s="1"/>
      <c r="FD379" s="1"/>
      <c r="FE379" s="1"/>
      <c r="FF379" s="1"/>
      <c r="FG379" s="1"/>
      <c r="FH379" s="1"/>
      <c r="FI379" s="1"/>
      <c r="FJ379" s="1"/>
      <c r="FK379" s="1"/>
      <c r="FL379" s="1"/>
      <c r="FM379" s="1"/>
      <c r="FN379" s="1"/>
      <c r="FO379" s="1"/>
      <c r="FP379" s="1"/>
      <c r="FQ379" s="1"/>
      <c r="FR379" s="1"/>
      <c r="FS379" s="1"/>
      <c r="FT379" s="1"/>
      <c r="FU379" s="1"/>
      <c r="FV379" s="1"/>
      <c r="FW379" s="1"/>
      <c r="FX379" s="1"/>
      <c r="FY379" s="1"/>
      <c r="FZ379" s="1"/>
      <c r="GA379" s="1"/>
      <c r="GB379" s="1"/>
      <c r="GC379" s="1"/>
      <c r="GD379" s="1"/>
      <c r="GE379" s="1"/>
      <c r="GF379" s="1"/>
      <c r="GG379" s="1"/>
      <c r="GH379" s="1"/>
      <c r="GI379" s="1"/>
      <c r="GJ379" s="1"/>
      <c r="GK379" s="1"/>
      <c r="GL379" s="1"/>
      <c r="GM379" s="1"/>
      <c r="GN379" s="1"/>
      <c r="GO379" s="1"/>
      <c r="GP379" s="1"/>
      <c r="GQ379" s="1"/>
      <c r="GR379" s="1"/>
      <c r="GS379" s="1"/>
      <c r="GT379" s="1"/>
      <c r="GU379" s="1"/>
      <c r="GV379" s="1"/>
      <c r="GW379" s="1"/>
      <c r="GX379" s="1"/>
      <c r="GY379" s="1"/>
      <c r="GZ379" s="1"/>
      <c r="HA379" s="1"/>
      <c r="HB379" s="1"/>
      <c r="HC379" s="1"/>
      <c r="HD379" s="1"/>
      <c r="HE379" s="1"/>
      <c r="HF379" s="1"/>
      <c r="HG379" s="1"/>
      <c r="HH379" s="1"/>
      <c r="HI379" s="1"/>
      <c r="HJ379" s="1"/>
      <c r="HK379" s="1"/>
      <c r="HL379" s="1"/>
      <c r="HM379" s="1"/>
      <c r="HN379" s="1"/>
      <c r="HO379" s="1"/>
      <c r="HP379" s="1"/>
      <c r="HQ379" s="1"/>
      <c r="HR379" s="1"/>
      <c r="HS379" s="1"/>
      <c r="HT379" s="1"/>
      <c r="HU379" s="1"/>
      <c r="HV379" s="1"/>
      <c r="HW379" s="1"/>
      <c r="HX379" s="1"/>
      <c r="HY379" s="1"/>
      <c r="HZ379" s="1"/>
      <c r="IA379" s="1"/>
      <c r="IB379" s="1"/>
      <c r="IC379" s="1"/>
      <c r="ID379" s="1"/>
      <c r="IE379" s="1"/>
      <c r="IF379" s="1"/>
      <c r="IG379" s="1"/>
      <c r="IH379" s="1"/>
      <c r="II379" s="1"/>
      <c r="IJ379" s="1"/>
      <c r="IK379" s="1"/>
      <c r="IL379" s="1"/>
      <c r="IM379" s="1"/>
      <c r="IN379" s="1"/>
      <c r="IO379" s="1"/>
      <c r="IP379" s="1"/>
      <c r="IQ379" s="1"/>
      <c r="IR379" s="1"/>
      <c r="IS379" s="1"/>
      <c r="IT379" s="1"/>
      <c r="IU379" s="1"/>
      <c r="IV379" s="1"/>
      <c r="IW379" s="1"/>
      <c r="IX379" s="1"/>
      <c r="IY379" s="1"/>
      <c r="IZ379" s="1"/>
      <c r="JA379" s="1"/>
      <c r="JB379" s="1"/>
      <c r="JC379" s="1"/>
      <c r="JD379" s="1"/>
      <c r="JE379" s="1"/>
      <c r="JF379" s="1"/>
      <c r="JG379" s="1"/>
      <c r="JH379" s="1"/>
      <c r="JI379" s="1"/>
      <c r="JJ379" s="1"/>
      <c r="JK379" s="1"/>
      <c r="JL379" s="1"/>
      <c r="JM379" s="1"/>
      <c r="JN379" s="1"/>
      <c r="JO379" s="1"/>
      <c r="JP379" s="1"/>
      <c r="JQ379" s="1"/>
      <c r="JR379" s="1"/>
      <c r="JS379" s="1"/>
      <c r="JT379" s="1"/>
      <c r="JU379" s="1"/>
      <c r="JV379" s="1"/>
      <c r="JW379" s="1"/>
      <c r="JX379" s="1"/>
      <c r="JY379" s="1"/>
      <c r="JZ379" s="1"/>
      <c r="KA379" s="1"/>
      <c r="KB379" s="1"/>
      <c r="KC379" s="1"/>
      <c r="KD379" s="1"/>
      <c r="KE379" s="1"/>
      <c r="KF379" s="1"/>
      <c r="KG379" s="1"/>
      <c r="KH379" s="1"/>
      <c r="KI379" s="1"/>
      <c r="KJ379" s="1"/>
      <c r="KK379" s="1"/>
      <c r="KL379" s="1"/>
      <c r="KM379" s="1"/>
      <c r="KN379" s="1"/>
      <c r="KO379" s="1"/>
      <c r="KP379" s="1"/>
      <c r="KQ379" s="1"/>
      <c r="KR379" s="1"/>
      <c r="KS379" s="1"/>
      <c r="KT379" s="1"/>
      <c r="KU379" s="1"/>
      <c r="KV379" s="1"/>
      <c r="KW379" s="1"/>
      <c r="KX379" s="1"/>
      <c r="KY379" s="1"/>
      <c r="KZ379" s="1"/>
      <c r="LA379" s="1"/>
      <c r="LB379" s="1"/>
      <c r="LC379" s="1"/>
      <c r="LD379" s="1"/>
      <c r="LE379" s="1"/>
      <c r="LF379" s="1"/>
      <c r="LG379" s="1"/>
      <c r="LH379" s="1"/>
      <c r="LI379" s="1"/>
      <c r="LJ379" s="1"/>
      <c r="LK379" s="1"/>
      <c r="LL379" s="1"/>
      <c r="LM379" s="1"/>
      <c r="LN379" s="1"/>
      <c r="LO379" s="1"/>
      <c r="LP379" s="1"/>
      <c r="LQ379" s="1"/>
      <c r="LR379" s="1"/>
      <c r="LS379" s="1"/>
      <c r="LT379" s="1"/>
      <c r="LU379" s="1"/>
      <c r="LV379" s="1"/>
      <c r="LW379" s="1"/>
      <c r="LX379" s="1"/>
      <c r="LY379" s="1"/>
      <c r="LZ379" s="1"/>
      <c r="MA379" s="1"/>
      <c r="MB379" s="1"/>
      <c r="MC379" s="1"/>
      <c r="MD379" s="1"/>
      <c r="ME379" s="1"/>
      <c r="MF379" s="1"/>
      <c r="MG379" s="1"/>
      <c r="MH379" s="1"/>
      <c r="MI379" s="1"/>
      <c r="MJ379" s="1"/>
      <c r="MK379" s="1"/>
      <c r="ML379" s="1"/>
      <c r="MM379" s="1"/>
      <c r="MN379" s="1"/>
      <c r="MO379" s="1"/>
      <c r="MP379" s="1"/>
      <c r="MQ379" s="1"/>
      <c r="MR379" s="1"/>
      <c r="MS379" s="1"/>
      <c r="MT379" s="1"/>
      <c r="MU379" s="1"/>
      <c r="MV379" s="1"/>
      <c r="MW379" s="1"/>
      <c r="MX379" s="1"/>
      <c r="MY379" s="1"/>
      <c r="MZ379" s="1"/>
      <c r="NA379" s="1"/>
      <c r="NB379" s="1"/>
      <c r="NC379" s="1"/>
      <c r="ND379" s="1"/>
      <c r="NE379" s="1"/>
      <c r="NF379" s="1"/>
      <c r="NG379" s="1"/>
      <c r="NH379" s="1"/>
      <c r="NI379" s="1"/>
      <c r="NJ379" s="1"/>
      <c r="NK379" s="1"/>
      <c r="NL379" s="1"/>
      <c r="NM379" s="1"/>
      <c r="NN379" s="1"/>
      <c r="NO379" s="1"/>
      <c r="NP379" s="1"/>
      <c r="NQ379" s="1"/>
      <c r="NR379" s="1"/>
      <c r="NS379" s="1"/>
      <c r="NT379" s="1"/>
      <c r="NU379" s="1"/>
      <c r="NV379" s="1"/>
      <c r="NW379" s="1"/>
      <c r="NX379" s="1"/>
      <c r="NY379" s="1"/>
      <c r="NZ379" s="1"/>
      <c r="OA379" s="1"/>
      <c r="OB379" s="1"/>
      <c r="OC379" s="1"/>
      <c r="OD379" s="1"/>
      <c r="OE379" s="1"/>
      <c r="OF379" s="1"/>
      <c r="OG379" s="1"/>
      <c r="OH379" s="1"/>
      <c r="OI379" s="1"/>
      <c r="OJ379" s="1"/>
      <c r="OK379" s="1"/>
      <c r="OL379" s="1"/>
      <c r="OM379" s="1"/>
      <c r="ON379" s="1"/>
      <c r="OO379" s="1"/>
      <c r="OP379" s="1"/>
      <c r="OQ379" s="1"/>
      <c r="OR379" s="1"/>
      <c r="OS379" s="1"/>
      <c r="OT379" s="1"/>
      <c r="OU379" s="1"/>
      <c r="OV379" s="1"/>
      <c r="OW379" s="1"/>
      <c r="OX379" s="1"/>
      <c r="OY379" s="1"/>
      <c r="OZ379" s="1"/>
      <c r="PA379" s="1"/>
      <c r="PB379" s="1"/>
      <c r="PC379" s="1"/>
      <c r="PD379" s="1"/>
      <c r="PE379" s="1"/>
      <c r="PF379" s="1"/>
      <c r="PG379" s="1"/>
      <c r="PH379" s="1"/>
      <c r="PI379" s="1"/>
      <c r="PJ379" s="1"/>
      <c r="PK379" s="1"/>
      <c r="PL379" s="1"/>
      <c r="PM379" s="1"/>
      <c r="PN379" s="1"/>
      <c r="PO379" s="1"/>
      <c r="PP379" s="1"/>
      <c r="PQ379" s="1"/>
      <c r="PR379" s="1"/>
      <c r="PS379" s="1"/>
      <c r="PT379" s="1"/>
      <c r="PU379" s="1"/>
      <c r="PV379" s="1"/>
      <c r="PW379" s="1"/>
      <c r="PX379" s="1"/>
      <c r="PY379" s="1"/>
      <c r="PZ379" s="1"/>
      <c r="QA379" s="1"/>
      <c r="QB379" s="1"/>
      <c r="QC379" s="1"/>
      <c r="QD379" s="1"/>
      <c r="QE379" s="1"/>
      <c r="QF379" s="1"/>
      <c r="QG379" s="1"/>
      <c r="QH379" s="1"/>
      <c r="QI379" s="1"/>
      <c r="QJ379" s="1"/>
      <c r="QK379" s="1"/>
      <c r="QL379" s="1"/>
      <c r="QM379" s="1"/>
      <c r="QN379" s="1"/>
      <c r="QO379" s="1"/>
      <c r="QP379" s="1"/>
      <c r="QQ379" s="1"/>
      <c r="QR379" s="1"/>
      <c r="QS379" s="1"/>
      <c r="QT379" s="1"/>
      <c r="QU379" s="1"/>
      <c r="QV379" s="1"/>
      <c r="QW379" s="1"/>
      <c r="QX379" s="1"/>
      <c r="QY379" s="1"/>
      <c r="QZ379" s="1"/>
      <c r="RA379" s="1"/>
      <c r="RB379" s="1"/>
      <c r="RC379" s="1"/>
      <c r="RD379" s="1"/>
      <c r="RE379" s="1"/>
      <c r="RF379" s="1"/>
      <c r="RG379" s="1"/>
      <c r="RH379" s="1"/>
      <c r="RI379" s="1"/>
      <c r="RJ379" s="1"/>
      <c r="RK379" s="1"/>
      <c r="RL379" s="1"/>
      <c r="RM379" s="1"/>
      <c r="RN379" s="1"/>
      <c r="RO379" s="1"/>
      <c r="RP379" s="1"/>
      <c r="RQ379" s="1"/>
      <c r="RR379" s="1"/>
      <c r="RS379" s="1"/>
      <c r="RT379" s="1"/>
      <c r="RU379" s="1"/>
      <c r="RV379" s="1"/>
      <c r="RW379" s="1"/>
      <c r="RX379" s="1"/>
      <c r="RY379" s="1"/>
      <c r="RZ379" s="1"/>
      <c r="SA379" s="1"/>
      <c r="SB379" s="1"/>
      <c r="SC379" s="1"/>
      <c r="SD379" s="1"/>
      <c r="SE379" s="1"/>
      <c r="SF379" s="1"/>
      <c r="SG379" s="1"/>
      <c r="SH379" s="1"/>
      <c r="SI379" s="1"/>
      <c r="SJ379" s="1"/>
      <c r="SK379" s="1"/>
      <c r="SL379" s="1"/>
      <c r="SM379" s="1"/>
      <c r="SN379" s="1"/>
      <c r="SO379" s="1"/>
      <c r="SP379" s="1"/>
      <c r="SQ379" s="1"/>
      <c r="SR379" s="1"/>
      <c r="SS379" s="1"/>
      <c r="ST379" s="1"/>
      <c r="SU379" s="1"/>
      <c r="SV379" s="1"/>
      <c r="SW379" s="1"/>
      <c r="SX379" s="1"/>
      <c r="SY379" s="1"/>
      <c r="SZ379" s="1"/>
      <c r="TA379" s="1"/>
      <c r="TB379" s="1"/>
      <c r="TC379" s="1"/>
      <c r="TD379" s="1"/>
      <c r="TE379" s="1"/>
      <c r="TF379" s="1"/>
      <c r="TG379" s="1"/>
      <c r="TH379" s="1"/>
      <c r="TI379" s="1"/>
      <c r="TJ379" s="1"/>
      <c r="TK379" s="1"/>
      <c r="TL379" s="1"/>
      <c r="TM379" s="1"/>
      <c r="TN379" s="1"/>
      <c r="TO379" s="1"/>
      <c r="TP379" s="1"/>
      <c r="TQ379" s="1"/>
      <c r="TR379" s="1"/>
      <c r="TS379" s="1"/>
      <c r="TT379" s="1"/>
      <c r="TU379" s="1"/>
      <c r="TV379" s="1"/>
      <c r="TW379" s="1"/>
      <c r="TX379" s="1"/>
      <c r="TY379" s="1"/>
      <c r="TZ379" s="1"/>
      <c r="UA379" s="1"/>
      <c r="UB379" s="1"/>
      <c r="UC379" s="1"/>
      <c r="UD379" s="1"/>
      <c r="UE379" s="1"/>
      <c r="UF379" s="1"/>
      <c r="UG379" s="1"/>
      <c r="UH379" s="1"/>
      <c r="UI379" s="1"/>
      <c r="UJ379" s="1"/>
      <c r="UK379" s="1"/>
      <c r="UL379" s="1"/>
      <c r="UM379" s="1"/>
      <c r="UN379" s="1"/>
      <c r="UO379" s="1"/>
      <c r="UP379" s="1"/>
      <c r="UQ379" s="1"/>
      <c r="UR379" s="1"/>
      <c r="US379" s="1"/>
      <c r="UT379" s="1"/>
      <c r="UU379" s="1"/>
      <c r="UV379" s="1"/>
      <c r="UW379" s="1"/>
      <c r="UX379" s="1"/>
      <c r="UY379" s="1"/>
      <c r="UZ379" s="1"/>
      <c r="VA379" s="1"/>
      <c r="VB379" s="1"/>
      <c r="VC379" s="1"/>
      <c r="VD379" s="1"/>
      <c r="VE379" s="1"/>
      <c r="VF379" s="1"/>
      <c r="VG379" s="1"/>
      <c r="VH379" s="1"/>
      <c r="VI379" s="1"/>
      <c r="VJ379" s="1"/>
      <c r="VK379" s="1"/>
      <c r="VL379" s="1"/>
      <c r="VM379" s="1"/>
      <c r="VN379" s="1"/>
      <c r="VO379" s="1"/>
      <c r="VP379" s="1"/>
      <c r="VQ379" s="1"/>
      <c r="VR379" s="1"/>
      <c r="VS379" s="1"/>
      <c r="VT379" s="1"/>
      <c r="VU379" s="1"/>
      <c r="VV379" s="1"/>
      <c r="VW379" s="1"/>
      <c r="VX379" s="1"/>
      <c r="VY379" s="1"/>
      <c r="VZ379" s="1"/>
      <c r="WA379" s="1"/>
      <c r="WB379" s="1"/>
      <c r="WC379" s="1"/>
      <c r="WD379" s="1"/>
      <c r="WE379" s="1"/>
      <c r="WF379" s="1"/>
      <c r="WG379" s="1"/>
      <c r="WH379" s="1"/>
      <c r="WI379" s="1"/>
      <c r="WJ379" s="1"/>
      <c r="WK379" s="1"/>
      <c r="WL379" s="1"/>
      <c r="WM379" s="1"/>
      <c r="WN379" s="1"/>
      <c r="WO379" s="1"/>
      <c r="WP379" s="1"/>
      <c r="WQ379" s="1"/>
      <c r="WR379" s="1"/>
      <c r="WS379" s="1"/>
      <c r="WT379" s="1"/>
      <c r="WU379" s="1"/>
      <c r="WV379" s="1"/>
      <c r="WW379" s="1"/>
      <c r="WX379" s="1"/>
      <c r="WY379" s="1"/>
      <c r="WZ379" s="1"/>
      <c r="XA379" s="1"/>
      <c r="XB379" s="1"/>
      <c r="XC379" s="1"/>
      <c r="XD379" s="1"/>
      <c r="XE379" s="1"/>
      <c r="XF379" s="1"/>
      <c r="XG379" s="1"/>
      <c r="XH379" s="1"/>
      <c r="XI379" s="1"/>
      <c r="XJ379" s="1"/>
      <c r="XK379" s="1"/>
      <c r="XL379" s="1"/>
      <c r="XM379" s="1"/>
      <c r="XN379" s="1"/>
      <c r="XO379" s="1"/>
      <c r="XP379" s="1"/>
      <c r="XQ379" s="1"/>
      <c r="XR379" s="1"/>
      <c r="XS379" s="1"/>
      <c r="XT379" s="1"/>
      <c r="XU379" s="1"/>
      <c r="XV379" s="1"/>
      <c r="XW379" s="1"/>
      <c r="XX379" s="1"/>
      <c r="XY379" s="1"/>
      <c r="XZ379" s="1"/>
      <c r="YA379" s="1"/>
      <c r="YB379" s="1"/>
      <c r="YC379" s="1"/>
      <c r="YD379" s="1"/>
      <c r="YE379" s="1"/>
      <c r="YF379" s="1"/>
      <c r="YG379" s="1"/>
      <c r="YH379" s="1"/>
      <c r="YI379" s="1"/>
      <c r="YJ379" s="1"/>
      <c r="YK379" s="1"/>
      <c r="YL379" s="1"/>
      <c r="YM379" s="1"/>
      <c r="YN379" s="1"/>
      <c r="YO379" s="1"/>
      <c r="YP379" s="1"/>
      <c r="YQ379" s="1"/>
      <c r="YR379" s="1"/>
      <c r="YS379" s="1"/>
      <c r="YT379" s="1"/>
      <c r="YU379" s="1"/>
      <c r="YV379" s="1"/>
      <c r="YW379" s="1"/>
      <c r="YX379" s="1"/>
      <c r="YY379" s="1"/>
      <c r="YZ379" s="1"/>
      <c r="ZA379" s="1"/>
      <c r="ZB379" s="1"/>
      <c r="ZC379" s="1"/>
      <c r="ZD379" s="1"/>
      <c r="ZE379" s="1"/>
      <c r="ZF379" s="1"/>
      <c r="ZG379" s="1"/>
      <c r="ZH379" s="1"/>
      <c r="ZI379" s="1"/>
      <c r="ZJ379" s="1"/>
      <c r="ZK379" s="1"/>
      <c r="ZL379" s="1"/>
      <c r="ZM379" s="1"/>
      <c r="ZN379" s="1"/>
      <c r="ZO379" s="1"/>
      <c r="ZP379" s="1"/>
      <c r="ZQ379" s="1"/>
      <c r="ZR379" s="1"/>
      <c r="ZS379" s="1"/>
      <c r="ZT379" s="1"/>
      <c r="ZU379" s="1"/>
      <c r="ZV379" s="1"/>
      <c r="ZW379" s="1"/>
      <c r="ZX379" s="1"/>
      <c r="ZY379" s="1"/>
      <c r="ZZ379" s="1"/>
      <c r="AAA379" s="1"/>
      <c r="AAB379" s="1"/>
      <c r="AAC379" s="1"/>
      <c r="AAD379" s="1"/>
      <c r="AAE379" s="1"/>
      <c r="AAF379" s="1"/>
      <c r="AAG379" s="1"/>
      <c r="AAH379" s="1"/>
      <c r="AAI379" s="1"/>
      <c r="AAJ379" s="1"/>
      <c r="AAK379" s="1"/>
      <c r="AAL379" s="1"/>
      <c r="AAM379" s="1"/>
      <c r="AAN379" s="1"/>
      <c r="AAO379" s="1"/>
      <c r="AAP379" s="1"/>
      <c r="AAQ379" s="1"/>
      <c r="AAR379" s="1"/>
      <c r="AAS379" s="1"/>
      <c r="AAT379" s="1"/>
      <c r="AAU379" s="1"/>
      <c r="AAV379" s="1"/>
      <c r="AAW379" s="1"/>
      <c r="AAX379" s="1"/>
      <c r="AAY379" s="1"/>
      <c r="AAZ379" s="1"/>
      <c r="ABA379" s="1"/>
      <c r="ABB379" s="1"/>
      <c r="ABC379" s="1"/>
      <c r="ABD379" s="1"/>
      <c r="ABE379" s="1"/>
      <c r="ABF379" s="1"/>
      <c r="ABG379" s="1"/>
      <c r="ABH379" s="1"/>
      <c r="ABI379" s="1"/>
      <c r="ABJ379" s="1"/>
      <c r="ABK379" s="1"/>
      <c r="ABL379" s="1"/>
      <c r="ABM379" s="1"/>
      <c r="ABN379" s="1"/>
      <c r="ABO379" s="1"/>
      <c r="ABP379" s="1"/>
      <c r="ABQ379" s="1"/>
      <c r="ABR379" s="1"/>
      <c r="ABS379" s="1"/>
      <c r="ABT379" s="1"/>
      <c r="ABU379" s="1"/>
      <c r="ABV379" s="1"/>
      <c r="ABW379" s="1"/>
      <c r="ABX379" s="1"/>
      <c r="ABY379" s="1"/>
      <c r="ABZ379" s="1"/>
      <c r="ACA379" s="1"/>
      <c r="ACB379" s="1"/>
      <c r="ACC379" s="1"/>
      <c r="ACD379" s="1"/>
      <c r="ACE379" s="1"/>
      <c r="ACF379" s="1"/>
      <c r="ACG379" s="1"/>
      <c r="ACH379" s="1"/>
      <c r="ACI379" s="1"/>
      <c r="ACJ379" s="1"/>
      <c r="ACK379" s="1"/>
      <c r="ACL379" s="1"/>
      <c r="ACM379" s="1"/>
      <c r="ACN379" s="1"/>
      <c r="ACO379" s="1"/>
      <c r="ACP379" s="1"/>
      <c r="ACQ379" s="1"/>
      <c r="ACR379" s="1"/>
      <c r="ACS379" s="1"/>
      <c r="ACT379" s="1"/>
      <c r="ACU379" s="1"/>
      <c r="ACV379" s="1"/>
      <c r="ACW379" s="1"/>
      <c r="ACX379" s="1"/>
      <c r="ACY379" s="1"/>
      <c r="ACZ379" s="1"/>
      <c r="ADA379" s="1"/>
    </row>
    <row r="380" spans="1:781" s="76" customFormat="1" ht="24" x14ac:dyDescent="0.3">
      <c r="A380" s="40">
        <v>3</v>
      </c>
      <c r="B380" s="21" t="s">
        <v>1047</v>
      </c>
      <c r="C380" s="22" t="s">
        <v>235</v>
      </c>
      <c r="D380" s="23"/>
      <c r="E380" s="23"/>
      <c r="F380" s="23"/>
      <c r="G380" s="74"/>
      <c r="H380" s="23">
        <v>1</v>
      </c>
      <c r="I380" s="23" t="s">
        <v>41</v>
      </c>
      <c r="J380" s="23" t="s">
        <v>235</v>
      </c>
      <c r="K380" s="25">
        <v>1961</v>
      </c>
      <c r="L380" s="26">
        <v>22621</v>
      </c>
      <c r="M380" s="27">
        <v>280</v>
      </c>
      <c r="N380" s="28"/>
      <c r="O380" s="28"/>
      <c r="P380" s="29" t="s">
        <v>593</v>
      </c>
      <c r="Q380" s="30" t="s">
        <v>1048</v>
      </c>
      <c r="R380" s="31"/>
      <c r="S380" s="32" t="str">
        <f t="shared" si="80"/>
        <v>U</v>
      </c>
      <c r="T380" s="33"/>
      <c r="U380" s="33"/>
      <c r="V380" s="33"/>
      <c r="W380" s="33"/>
      <c r="X380" s="33"/>
      <c r="Y380" s="33"/>
      <c r="Z380" s="33"/>
      <c r="AA380" s="1"/>
      <c r="AB380" s="34">
        <f t="shared" si="85"/>
        <v>1.4762848027551691E-4</v>
      </c>
      <c r="AC380" s="34">
        <f t="shared" si="86"/>
        <v>0</v>
      </c>
      <c r="AD380" s="34">
        <f t="shared" si="87"/>
        <v>0</v>
      </c>
      <c r="AE380" s="34">
        <f t="shared" si="88"/>
        <v>1.4762848027551691E-4</v>
      </c>
      <c r="AF380" s="35"/>
      <c r="AG380" s="35">
        <f t="shared" si="89"/>
        <v>0</v>
      </c>
      <c r="AH380" s="35">
        <f t="shared" si="90"/>
        <v>0</v>
      </c>
      <c r="AI380" s="35">
        <f t="shared" si="91"/>
        <v>1.4762848027551691E-4</v>
      </c>
      <c r="AK380" s="1"/>
      <c r="AL380" s="1"/>
      <c r="AM380" s="1"/>
      <c r="AN380" s="1"/>
      <c r="AO380" s="1"/>
      <c r="AP380" s="1"/>
      <c r="AQ380" s="1"/>
      <c r="AR380" s="1"/>
      <c r="AS380" s="1"/>
      <c r="AT380" s="1"/>
      <c r="AU380" s="1"/>
      <c r="AV380" s="1"/>
      <c r="AW380" s="1"/>
      <c r="AX380" s="1"/>
      <c r="AY380" s="1"/>
      <c r="AZ380" s="1"/>
      <c r="BA380" s="1"/>
      <c r="BB380" s="1"/>
      <c r="BC380" s="1"/>
      <c r="BD380" s="1"/>
      <c r="BE380" s="1"/>
      <c r="BF380" s="1"/>
      <c r="BG380" s="1"/>
      <c r="BH380" s="1"/>
      <c r="BI380" s="1"/>
      <c r="BJ380" s="1"/>
      <c r="BK380" s="1"/>
      <c r="BL380" s="1"/>
      <c r="BM380" s="1"/>
      <c r="BN380" s="1"/>
      <c r="BO380" s="1"/>
      <c r="BP380" s="1"/>
      <c r="BQ380" s="1"/>
      <c r="BR380" s="1"/>
      <c r="BS380" s="1"/>
      <c r="BT380" s="1"/>
      <c r="BU380" s="1"/>
      <c r="BV380" s="1"/>
      <c r="BW380" s="1"/>
      <c r="BX380" s="1"/>
      <c r="BY380" s="1"/>
      <c r="BZ380" s="1"/>
      <c r="CA380" s="1"/>
      <c r="CB380" s="1"/>
      <c r="CC380" s="1"/>
      <c r="CD380" s="1"/>
      <c r="CE380" s="1"/>
      <c r="CF380" s="1"/>
      <c r="CG380" s="1"/>
      <c r="CH380" s="1"/>
      <c r="CI380" s="1"/>
      <c r="CJ380" s="1"/>
      <c r="CK380" s="1"/>
      <c r="CL380" s="1"/>
      <c r="CM380" s="1"/>
      <c r="CN380" s="1"/>
      <c r="CO380" s="1"/>
      <c r="CP380" s="1"/>
      <c r="CQ380" s="1"/>
      <c r="CR380" s="1"/>
      <c r="CS380" s="1"/>
      <c r="CT380" s="1"/>
      <c r="CU380" s="1"/>
      <c r="CV380" s="1"/>
      <c r="CW380" s="1"/>
      <c r="CX380" s="1"/>
      <c r="CY380" s="1"/>
      <c r="CZ380" s="1"/>
      <c r="DA380" s="1"/>
      <c r="DB380" s="1"/>
      <c r="DC380" s="1"/>
      <c r="DD380" s="1"/>
      <c r="DE380" s="1"/>
      <c r="DF380" s="1"/>
      <c r="DG380" s="1"/>
      <c r="DH380" s="1"/>
      <c r="DI380" s="1"/>
      <c r="DJ380" s="1"/>
      <c r="DK380" s="1"/>
      <c r="DL380" s="1"/>
      <c r="DM380" s="1"/>
      <c r="DN380" s="1"/>
      <c r="DO380" s="1"/>
      <c r="DP380" s="1"/>
      <c r="DQ380" s="1"/>
      <c r="DR380" s="1"/>
      <c r="DS380" s="1"/>
      <c r="DT380" s="1"/>
      <c r="DU380" s="1"/>
      <c r="DV380" s="1"/>
      <c r="DW380" s="1"/>
      <c r="DX380" s="1"/>
      <c r="DY380" s="1"/>
      <c r="DZ380" s="1"/>
      <c r="EA380" s="1"/>
      <c r="EB380" s="1"/>
      <c r="EC380" s="1"/>
      <c r="ED380" s="1"/>
      <c r="EE380" s="1"/>
      <c r="EF380" s="1"/>
      <c r="EG380" s="1"/>
      <c r="EH380" s="1"/>
      <c r="EI380" s="1"/>
      <c r="EJ380" s="1"/>
      <c r="EK380" s="1"/>
      <c r="EL380" s="1"/>
      <c r="EM380" s="1"/>
      <c r="EN380" s="1"/>
      <c r="EO380" s="1"/>
      <c r="EP380" s="1"/>
      <c r="EQ380" s="1"/>
      <c r="ER380" s="1"/>
      <c r="ES380" s="1"/>
      <c r="ET380" s="1"/>
      <c r="EU380" s="1"/>
      <c r="EV380" s="1"/>
      <c r="EW380" s="1"/>
      <c r="EX380" s="1"/>
      <c r="EY380" s="1"/>
      <c r="EZ380" s="1"/>
      <c r="FA380" s="1"/>
      <c r="FB380" s="1"/>
      <c r="FC380" s="1"/>
      <c r="FD380" s="1"/>
      <c r="FE380" s="1"/>
      <c r="FF380" s="1"/>
      <c r="FG380" s="1"/>
      <c r="FH380" s="1"/>
      <c r="FI380" s="1"/>
      <c r="FJ380" s="1"/>
      <c r="FK380" s="1"/>
      <c r="FL380" s="1"/>
      <c r="FM380" s="1"/>
      <c r="FN380" s="1"/>
      <c r="FO380" s="1"/>
      <c r="FP380" s="1"/>
      <c r="FQ380" s="1"/>
      <c r="FR380" s="1"/>
      <c r="FS380" s="1"/>
      <c r="FT380" s="1"/>
      <c r="FU380" s="1"/>
      <c r="FV380" s="1"/>
      <c r="FW380" s="1"/>
      <c r="FX380" s="1"/>
      <c r="FY380" s="1"/>
      <c r="FZ380" s="1"/>
      <c r="GA380" s="1"/>
      <c r="GB380" s="1"/>
      <c r="GC380" s="1"/>
      <c r="GD380" s="1"/>
      <c r="GE380" s="1"/>
      <c r="GF380" s="1"/>
      <c r="GG380" s="1"/>
      <c r="GH380" s="1"/>
      <c r="GI380" s="1"/>
      <c r="GJ380" s="1"/>
      <c r="GK380" s="1"/>
      <c r="GL380" s="1"/>
      <c r="GM380" s="1"/>
      <c r="GN380" s="1"/>
      <c r="GO380" s="1"/>
      <c r="GP380" s="1"/>
      <c r="GQ380" s="1"/>
      <c r="GR380" s="1"/>
      <c r="GS380" s="1"/>
      <c r="GT380" s="1"/>
      <c r="GU380" s="1"/>
      <c r="GV380" s="1"/>
      <c r="GW380" s="1"/>
      <c r="GX380" s="1"/>
      <c r="GY380" s="1"/>
      <c r="GZ380" s="1"/>
      <c r="HA380" s="1"/>
      <c r="HB380" s="1"/>
      <c r="HC380" s="1"/>
      <c r="HD380" s="1"/>
      <c r="HE380" s="1"/>
      <c r="HF380" s="1"/>
      <c r="HG380" s="1"/>
      <c r="HH380" s="1"/>
      <c r="HI380" s="1"/>
      <c r="HJ380" s="1"/>
      <c r="HK380" s="1"/>
      <c r="HL380" s="1"/>
      <c r="HM380" s="1"/>
      <c r="HN380" s="1"/>
      <c r="HO380" s="1"/>
      <c r="HP380" s="1"/>
      <c r="HQ380" s="1"/>
      <c r="HR380" s="1"/>
      <c r="HS380" s="1"/>
      <c r="HT380" s="1"/>
      <c r="HU380" s="1"/>
      <c r="HV380" s="1"/>
      <c r="HW380" s="1"/>
      <c r="HX380" s="1"/>
      <c r="HY380" s="1"/>
      <c r="HZ380" s="1"/>
      <c r="IA380" s="1"/>
      <c r="IB380" s="1"/>
      <c r="IC380" s="1"/>
      <c r="ID380" s="1"/>
      <c r="IE380" s="1"/>
      <c r="IF380" s="1"/>
      <c r="IG380" s="1"/>
      <c r="IH380" s="1"/>
      <c r="II380" s="1"/>
      <c r="IJ380" s="1"/>
      <c r="IK380" s="1"/>
      <c r="IL380" s="1"/>
      <c r="IM380" s="1"/>
      <c r="IN380" s="1"/>
      <c r="IO380" s="1"/>
      <c r="IP380" s="1"/>
      <c r="IQ380" s="1"/>
      <c r="IR380" s="1"/>
      <c r="IS380" s="1"/>
      <c r="IT380" s="1"/>
      <c r="IU380" s="1"/>
      <c r="IV380" s="1"/>
      <c r="IW380" s="1"/>
      <c r="IX380" s="1"/>
      <c r="IY380" s="1"/>
      <c r="IZ380" s="1"/>
      <c r="JA380" s="1"/>
      <c r="JB380" s="1"/>
      <c r="JC380" s="1"/>
      <c r="JD380" s="1"/>
      <c r="JE380" s="1"/>
      <c r="JF380" s="1"/>
      <c r="JG380" s="1"/>
      <c r="JH380" s="1"/>
      <c r="JI380" s="1"/>
      <c r="JJ380" s="1"/>
      <c r="JK380" s="1"/>
      <c r="JL380" s="1"/>
      <c r="JM380" s="1"/>
      <c r="JN380" s="1"/>
      <c r="JO380" s="1"/>
      <c r="JP380" s="1"/>
      <c r="JQ380" s="1"/>
      <c r="JR380" s="1"/>
      <c r="JS380" s="1"/>
      <c r="JT380" s="1"/>
      <c r="JU380" s="1"/>
      <c r="JV380" s="1"/>
      <c r="JW380" s="1"/>
      <c r="JX380" s="1"/>
      <c r="JY380" s="1"/>
      <c r="JZ380" s="1"/>
      <c r="KA380" s="1"/>
      <c r="KB380" s="1"/>
      <c r="KC380" s="1"/>
      <c r="KD380" s="1"/>
      <c r="KE380" s="1"/>
      <c r="KF380" s="1"/>
      <c r="KG380" s="1"/>
      <c r="KH380" s="1"/>
      <c r="KI380" s="1"/>
      <c r="KJ380" s="1"/>
      <c r="KK380" s="1"/>
      <c r="KL380" s="1"/>
      <c r="KM380" s="1"/>
      <c r="KN380" s="1"/>
      <c r="KO380" s="1"/>
      <c r="KP380" s="1"/>
      <c r="KQ380" s="1"/>
      <c r="KR380" s="1"/>
      <c r="KS380" s="1"/>
      <c r="KT380" s="1"/>
      <c r="KU380" s="1"/>
      <c r="KV380" s="1"/>
      <c r="KW380" s="1"/>
      <c r="KX380" s="1"/>
      <c r="KY380" s="1"/>
      <c r="KZ380" s="1"/>
      <c r="LA380" s="1"/>
      <c r="LB380" s="1"/>
      <c r="LC380" s="1"/>
      <c r="LD380" s="1"/>
      <c r="LE380" s="1"/>
      <c r="LF380" s="1"/>
      <c r="LG380" s="1"/>
      <c r="LH380" s="1"/>
      <c r="LI380" s="1"/>
      <c r="LJ380" s="1"/>
      <c r="LK380" s="1"/>
      <c r="LL380" s="1"/>
      <c r="LM380" s="1"/>
      <c r="LN380" s="1"/>
      <c r="LO380" s="1"/>
      <c r="LP380" s="1"/>
      <c r="LQ380" s="1"/>
      <c r="LR380" s="1"/>
      <c r="LS380" s="1"/>
      <c r="LT380" s="1"/>
      <c r="LU380" s="1"/>
      <c r="LV380" s="1"/>
      <c r="LW380" s="1"/>
      <c r="LX380" s="1"/>
      <c r="LY380" s="1"/>
      <c r="LZ380" s="1"/>
      <c r="MA380" s="1"/>
      <c r="MB380" s="1"/>
      <c r="MC380" s="1"/>
      <c r="MD380" s="1"/>
      <c r="ME380" s="1"/>
      <c r="MF380" s="1"/>
      <c r="MG380" s="1"/>
      <c r="MH380" s="1"/>
      <c r="MI380" s="1"/>
      <c r="MJ380" s="1"/>
      <c r="MK380" s="1"/>
      <c r="ML380" s="1"/>
      <c r="MM380" s="1"/>
      <c r="MN380" s="1"/>
      <c r="MO380" s="1"/>
      <c r="MP380" s="1"/>
      <c r="MQ380" s="1"/>
      <c r="MR380" s="1"/>
      <c r="MS380" s="1"/>
      <c r="MT380" s="1"/>
      <c r="MU380" s="1"/>
      <c r="MV380" s="1"/>
      <c r="MW380" s="1"/>
      <c r="MX380" s="1"/>
      <c r="MY380" s="1"/>
      <c r="MZ380" s="1"/>
      <c r="NA380" s="1"/>
      <c r="NB380" s="1"/>
      <c r="NC380" s="1"/>
      <c r="ND380" s="1"/>
      <c r="NE380" s="1"/>
      <c r="NF380" s="1"/>
      <c r="NG380" s="1"/>
      <c r="NH380" s="1"/>
      <c r="NI380" s="1"/>
      <c r="NJ380" s="1"/>
      <c r="NK380" s="1"/>
      <c r="NL380" s="1"/>
      <c r="NM380" s="1"/>
      <c r="NN380" s="1"/>
      <c r="NO380" s="1"/>
      <c r="NP380" s="1"/>
      <c r="NQ380" s="1"/>
      <c r="NR380" s="1"/>
      <c r="NS380" s="1"/>
      <c r="NT380" s="1"/>
      <c r="NU380" s="1"/>
      <c r="NV380" s="1"/>
      <c r="NW380" s="1"/>
      <c r="NX380" s="1"/>
      <c r="NY380" s="1"/>
      <c r="NZ380" s="1"/>
      <c r="OA380" s="1"/>
      <c r="OB380" s="1"/>
      <c r="OC380" s="1"/>
      <c r="OD380" s="1"/>
      <c r="OE380" s="1"/>
      <c r="OF380" s="1"/>
      <c r="OG380" s="1"/>
      <c r="OH380" s="1"/>
      <c r="OI380" s="1"/>
      <c r="OJ380" s="1"/>
      <c r="OK380" s="1"/>
      <c r="OL380" s="1"/>
      <c r="OM380" s="1"/>
      <c r="ON380" s="1"/>
      <c r="OO380" s="1"/>
      <c r="OP380" s="1"/>
      <c r="OQ380" s="1"/>
      <c r="OR380" s="1"/>
      <c r="OS380" s="1"/>
      <c r="OT380" s="1"/>
      <c r="OU380" s="1"/>
      <c r="OV380" s="1"/>
      <c r="OW380" s="1"/>
      <c r="OX380" s="1"/>
      <c r="OY380" s="1"/>
      <c r="OZ380" s="1"/>
      <c r="PA380" s="1"/>
      <c r="PB380" s="1"/>
      <c r="PC380" s="1"/>
      <c r="PD380" s="1"/>
      <c r="PE380" s="1"/>
      <c r="PF380" s="1"/>
      <c r="PG380" s="1"/>
      <c r="PH380" s="1"/>
      <c r="PI380" s="1"/>
      <c r="PJ380" s="1"/>
      <c r="PK380" s="1"/>
      <c r="PL380" s="1"/>
      <c r="PM380" s="1"/>
      <c r="PN380" s="1"/>
      <c r="PO380" s="1"/>
      <c r="PP380" s="1"/>
      <c r="PQ380" s="1"/>
      <c r="PR380" s="1"/>
      <c r="PS380" s="1"/>
      <c r="PT380" s="1"/>
      <c r="PU380" s="1"/>
      <c r="PV380" s="1"/>
      <c r="PW380" s="1"/>
      <c r="PX380" s="1"/>
      <c r="PY380" s="1"/>
      <c r="PZ380" s="1"/>
      <c r="QA380" s="1"/>
      <c r="QB380" s="1"/>
      <c r="QC380" s="1"/>
      <c r="QD380" s="1"/>
      <c r="QE380" s="1"/>
      <c r="QF380" s="1"/>
      <c r="QG380" s="1"/>
      <c r="QH380" s="1"/>
      <c r="QI380" s="1"/>
      <c r="QJ380" s="1"/>
      <c r="QK380" s="1"/>
      <c r="QL380" s="1"/>
      <c r="QM380" s="1"/>
      <c r="QN380" s="1"/>
      <c r="QO380" s="1"/>
      <c r="QP380" s="1"/>
      <c r="QQ380" s="1"/>
      <c r="QR380" s="1"/>
      <c r="QS380" s="1"/>
      <c r="QT380" s="1"/>
      <c r="QU380" s="1"/>
      <c r="QV380" s="1"/>
      <c r="QW380" s="1"/>
      <c r="QX380" s="1"/>
      <c r="QY380" s="1"/>
      <c r="QZ380" s="1"/>
      <c r="RA380" s="1"/>
      <c r="RB380" s="1"/>
      <c r="RC380" s="1"/>
      <c r="RD380" s="1"/>
      <c r="RE380" s="1"/>
      <c r="RF380" s="1"/>
      <c r="RG380" s="1"/>
      <c r="RH380" s="1"/>
      <c r="RI380" s="1"/>
      <c r="RJ380" s="1"/>
      <c r="RK380" s="1"/>
      <c r="RL380" s="1"/>
      <c r="RM380" s="1"/>
      <c r="RN380" s="1"/>
      <c r="RO380" s="1"/>
      <c r="RP380" s="1"/>
      <c r="RQ380" s="1"/>
      <c r="RR380" s="1"/>
      <c r="RS380" s="1"/>
      <c r="RT380" s="1"/>
      <c r="RU380" s="1"/>
      <c r="RV380" s="1"/>
      <c r="RW380" s="1"/>
      <c r="RX380" s="1"/>
      <c r="RY380" s="1"/>
      <c r="RZ380" s="1"/>
      <c r="SA380" s="1"/>
      <c r="SB380" s="1"/>
      <c r="SC380" s="1"/>
      <c r="SD380" s="1"/>
      <c r="SE380" s="1"/>
      <c r="SF380" s="1"/>
      <c r="SG380" s="1"/>
      <c r="SH380" s="1"/>
      <c r="SI380" s="1"/>
      <c r="SJ380" s="1"/>
      <c r="SK380" s="1"/>
      <c r="SL380" s="1"/>
      <c r="SM380" s="1"/>
      <c r="SN380" s="1"/>
      <c r="SO380" s="1"/>
      <c r="SP380" s="1"/>
      <c r="SQ380" s="1"/>
      <c r="SR380" s="1"/>
      <c r="SS380" s="1"/>
      <c r="ST380" s="1"/>
      <c r="SU380" s="1"/>
      <c r="SV380" s="1"/>
      <c r="SW380" s="1"/>
      <c r="SX380" s="1"/>
      <c r="SY380" s="1"/>
      <c r="SZ380" s="1"/>
      <c r="TA380" s="1"/>
      <c r="TB380" s="1"/>
      <c r="TC380" s="1"/>
      <c r="TD380" s="1"/>
      <c r="TE380" s="1"/>
      <c r="TF380" s="1"/>
      <c r="TG380" s="1"/>
      <c r="TH380" s="1"/>
      <c r="TI380" s="1"/>
      <c r="TJ380" s="1"/>
      <c r="TK380" s="1"/>
      <c r="TL380" s="1"/>
      <c r="TM380" s="1"/>
      <c r="TN380" s="1"/>
      <c r="TO380" s="1"/>
      <c r="TP380" s="1"/>
      <c r="TQ380" s="1"/>
      <c r="TR380" s="1"/>
      <c r="TS380" s="1"/>
      <c r="TT380" s="1"/>
      <c r="TU380" s="1"/>
      <c r="TV380" s="1"/>
      <c r="TW380" s="1"/>
      <c r="TX380" s="1"/>
      <c r="TY380" s="1"/>
      <c r="TZ380" s="1"/>
      <c r="UA380" s="1"/>
      <c r="UB380" s="1"/>
      <c r="UC380" s="1"/>
      <c r="UD380" s="1"/>
      <c r="UE380" s="1"/>
      <c r="UF380" s="1"/>
      <c r="UG380" s="1"/>
      <c r="UH380" s="1"/>
      <c r="UI380" s="1"/>
      <c r="UJ380" s="1"/>
      <c r="UK380" s="1"/>
      <c r="UL380" s="1"/>
      <c r="UM380" s="1"/>
      <c r="UN380" s="1"/>
      <c r="UO380" s="1"/>
      <c r="UP380" s="1"/>
      <c r="UQ380" s="1"/>
      <c r="UR380" s="1"/>
      <c r="US380" s="1"/>
      <c r="UT380" s="1"/>
      <c r="UU380" s="1"/>
      <c r="UV380" s="1"/>
      <c r="UW380" s="1"/>
      <c r="UX380" s="1"/>
      <c r="UY380" s="1"/>
      <c r="UZ380" s="1"/>
      <c r="VA380" s="1"/>
      <c r="VB380" s="1"/>
      <c r="VC380" s="1"/>
      <c r="VD380" s="1"/>
      <c r="VE380" s="1"/>
      <c r="VF380" s="1"/>
      <c r="VG380" s="1"/>
      <c r="VH380" s="1"/>
      <c r="VI380" s="1"/>
      <c r="VJ380" s="1"/>
      <c r="VK380" s="1"/>
      <c r="VL380" s="1"/>
      <c r="VM380" s="1"/>
      <c r="VN380" s="1"/>
      <c r="VO380" s="1"/>
      <c r="VP380" s="1"/>
      <c r="VQ380" s="1"/>
      <c r="VR380" s="1"/>
      <c r="VS380" s="1"/>
      <c r="VT380" s="1"/>
      <c r="VU380" s="1"/>
      <c r="VV380" s="1"/>
      <c r="VW380" s="1"/>
      <c r="VX380" s="1"/>
      <c r="VY380" s="1"/>
      <c r="VZ380" s="1"/>
      <c r="WA380" s="1"/>
      <c r="WB380" s="1"/>
      <c r="WC380" s="1"/>
      <c r="WD380" s="1"/>
      <c r="WE380" s="1"/>
      <c r="WF380" s="1"/>
      <c r="WG380" s="1"/>
      <c r="WH380" s="1"/>
      <c r="WI380" s="1"/>
      <c r="WJ380" s="1"/>
      <c r="WK380" s="1"/>
      <c r="WL380" s="1"/>
      <c r="WM380" s="1"/>
      <c r="WN380" s="1"/>
      <c r="WO380" s="1"/>
      <c r="WP380" s="1"/>
      <c r="WQ380" s="1"/>
      <c r="WR380" s="1"/>
      <c r="WS380" s="1"/>
      <c r="WT380" s="1"/>
      <c r="WU380" s="1"/>
      <c r="WV380" s="1"/>
      <c r="WW380" s="1"/>
      <c r="WX380" s="1"/>
      <c r="WY380" s="1"/>
      <c r="WZ380" s="1"/>
      <c r="XA380" s="1"/>
      <c r="XB380" s="1"/>
      <c r="XC380" s="1"/>
      <c r="XD380" s="1"/>
      <c r="XE380" s="1"/>
      <c r="XF380" s="1"/>
      <c r="XG380" s="1"/>
      <c r="XH380" s="1"/>
      <c r="XI380" s="1"/>
      <c r="XJ380" s="1"/>
      <c r="XK380" s="1"/>
      <c r="XL380" s="1"/>
      <c r="XM380" s="1"/>
      <c r="XN380" s="1"/>
      <c r="XO380" s="1"/>
      <c r="XP380" s="1"/>
      <c r="XQ380" s="1"/>
      <c r="XR380" s="1"/>
      <c r="XS380" s="1"/>
      <c r="XT380" s="1"/>
      <c r="XU380" s="1"/>
      <c r="XV380" s="1"/>
      <c r="XW380" s="1"/>
      <c r="XX380" s="1"/>
      <c r="XY380" s="1"/>
      <c r="XZ380" s="1"/>
      <c r="YA380" s="1"/>
      <c r="YB380" s="1"/>
      <c r="YC380" s="1"/>
      <c r="YD380" s="1"/>
      <c r="YE380" s="1"/>
      <c r="YF380" s="1"/>
      <c r="YG380" s="1"/>
      <c r="YH380" s="1"/>
      <c r="YI380" s="1"/>
      <c r="YJ380" s="1"/>
      <c r="YK380" s="1"/>
      <c r="YL380" s="1"/>
      <c r="YM380" s="1"/>
      <c r="YN380" s="1"/>
      <c r="YO380" s="1"/>
      <c r="YP380" s="1"/>
      <c r="YQ380" s="1"/>
      <c r="YR380" s="1"/>
      <c r="YS380" s="1"/>
      <c r="YT380" s="1"/>
      <c r="YU380" s="1"/>
      <c r="YV380" s="1"/>
      <c r="YW380" s="1"/>
      <c r="YX380" s="1"/>
      <c r="YY380" s="1"/>
      <c r="YZ380" s="1"/>
      <c r="ZA380" s="1"/>
      <c r="ZB380" s="1"/>
      <c r="ZC380" s="1"/>
      <c r="ZD380" s="1"/>
      <c r="ZE380" s="1"/>
      <c r="ZF380" s="1"/>
      <c r="ZG380" s="1"/>
      <c r="ZH380" s="1"/>
      <c r="ZI380" s="1"/>
      <c r="ZJ380" s="1"/>
      <c r="ZK380" s="1"/>
      <c r="ZL380" s="1"/>
      <c r="ZM380" s="1"/>
      <c r="ZN380" s="1"/>
      <c r="ZO380" s="1"/>
      <c r="ZP380" s="1"/>
      <c r="ZQ380" s="1"/>
      <c r="ZR380" s="1"/>
      <c r="ZS380" s="1"/>
      <c r="ZT380" s="1"/>
      <c r="ZU380" s="1"/>
      <c r="ZV380" s="1"/>
      <c r="ZW380" s="1"/>
      <c r="ZX380" s="1"/>
      <c r="ZY380" s="1"/>
      <c r="ZZ380" s="1"/>
      <c r="AAA380" s="1"/>
      <c r="AAB380" s="1"/>
      <c r="AAC380" s="1"/>
      <c r="AAD380" s="1"/>
      <c r="AAE380" s="1"/>
      <c r="AAF380" s="1"/>
      <c r="AAG380" s="1"/>
      <c r="AAH380" s="1"/>
      <c r="AAI380" s="1"/>
      <c r="AAJ380" s="1"/>
      <c r="AAK380" s="1"/>
      <c r="AAL380" s="1"/>
      <c r="AAM380" s="1"/>
      <c r="AAN380" s="1"/>
      <c r="AAO380" s="1"/>
      <c r="AAP380" s="1"/>
      <c r="AAQ380" s="1"/>
      <c r="AAR380" s="1"/>
      <c r="AAS380" s="1"/>
      <c r="AAT380" s="1"/>
      <c r="AAU380" s="1"/>
      <c r="AAV380" s="1"/>
      <c r="AAW380" s="1"/>
      <c r="AAX380" s="1"/>
      <c r="AAY380" s="1"/>
      <c r="AAZ380" s="1"/>
      <c r="ABA380" s="1"/>
      <c r="ABB380" s="1"/>
      <c r="ABC380" s="1"/>
      <c r="ABD380" s="1"/>
      <c r="ABE380" s="1"/>
      <c r="ABF380" s="1"/>
      <c r="ABG380" s="1"/>
      <c r="ABH380" s="1"/>
      <c r="ABI380" s="1"/>
      <c r="ABJ380" s="1"/>
      <c r="ABK380" s="1"/>
      <c r="ABL380" s="1"/>
      <c r="ABM380" s="1"/>
      <c r="ABN380" s="1"/>
      <c r="ABO380" s="1"/>
      <c r="ABP380" s="1"/>
      <c r="ABQ380" s="1"/>
      <c r="ABR380" s="1"/>
      <c r="ABS380" s="1"/>
      <c r="ABT380" s="1"/>
      <c r="ABU380" s="1"/>
      <c r="ABV380" s="1"/>
      <c r="ABW380" s="1"/>
      <c r="ABX380" s="1"/>
      <c r="ABY380" s="1"/>
      <c r="ABZ380" s="1"/>
      <c r="ACA380" s="1"/>
      <c r="ACB380" s="1"/>
      <c r="ACC380" s="1"/>
      <c r="ACD380" s="1"/>
      <c r="ACE380" s="1"/>
      <c r="ACF380" s="1"/>
      <c r="ACG380" s="1"/>
      <c r="ACH380" s="1"/>
      <c r="ACI380" s="1"/>
      <c r="ACJ380" s="1"/>
      <c r="ACK380" s="1"/>
      <c r="ACL380" s="1"/>
      <c r="ACM380" s="1"/>
      <c r="ACN380" s="1"/>
      <c r="ACO380" s="1"/>
      <c r="ACP380" s="1"/>
      <c r="ACQ380" s="1"/>
      <c r="ACR380" s="1"/>
      <c r="ACS380" s="1"/>
      <c r="ACT380" s="1"/>
      <c r="ACU380" s="1"/>
      <c r="ACV380" s="1"/>
      <c r="ACW380" s="1"/>
      <c r="ACX380" s="1"/>
      <c r="ACY380" s="1"/>
      <c r="ACZ380" s="1"/>
      <c r="ADA380" s="1"/>
    </row>
    <row r="381" spans="1:781" ht="36" x14ac:dyDescent="0.3">
      <c r="A381" s="40">
        <v>3</v>
      </c>
      <c r="B381" s="21" t="s">
        <v>1049</v>
      </c>
      <c r="C381" s="22" t="s">
        <v>52</v>
      </c>
      <c r="D381" s="23"/>
      <c r="E381" s="23"/>
      <c r="F381" s="23"/>
      <c r="G381" s="74"/>
      <c r="H381" s="23">
        <v>1</v>
      </c>
      <c r="I381" s="23" t="s">
        <v>41</v>
      </c>
      <c r="J381" s="23" t="s">
        <v>42</v>
      </c>
      <c r="K381" s="25">
        <v>1961</v>
      </c>
      <c r="L381" s="83">
        <v>22616</v>
      </c>
      <c r="M381" s="27"/>
      <c r="N381" s="28">
        <v>0.7</v>
      </c>
      <c r="O381" s="28"/>
      <c r="P381" s="29" t="s">
        <v>593</v>
      </c>
      <c r="Q381" s="30" t="s">
        <v>1050</v>
      </c>
      <c r="R381" s="31" t="s">
        <v>424</v>
      </c>
      <c r="S381" s="32" t="str">
        <f t="shared" si="80"/>
        <v>Coal</v>
      </c>
      <c r="T381" s="33"/>
      <c r="U381" s="33"/>
      <c r="V381" s="33"/>
      <c r="W381" s="33"/>
      <c r="X381" s="33"/>
      <c r="Y381" s="33"/>
      <c r="Z381" s="33"/>
      <c r="AA381" s="1"/>
      <c r="AB381" s="34">
        <f t="shared" si="85"/>
        <v>0</v>
      </c>
      <c r="AC381" s="34">
        <f t="shared" si="86"/>
        <v>1.7948717948717947E-2</v>
      </c>
      <c r="AD381" s="34">
        <f t="shared" si="87"/>
        <v>0</v>
      </c>
      <c r="AE381" s="34">
        <f t="shared" si="88"/>
        <v>1.7948717948717947E-2</v>
      </c>
      <c r="AF381" s="35"/>
      <c r="AG381" s="35">
        <f t="shared" si="89"/>
        <v>0</v>
      </c>
      <c r="AH381" s="35">
        <f t="shared" si="90"/>
        <v>0</v>
      </c>
      <c r="AI381" s="35">
        <f t="shared" si="91"/>
        <v>1.7948717948717947E-2</v>
      </c>
    </row>
    <row r="382" spans="1:781" s="124" customFormat="1" ht="15.6" x14ac:dyDescent="0.3">
      <c r="A382" s="42">
        <v>2</v>
      </c>
      <c r="B382" s="21" t="s">
        <v>1051</v>
      </c>
      <c r="C382" s="22" t="s">
        <v>52</v>
      </c>
      <c r="D382" s="23"/>
      <c r="E382" s="23"/>
      <c r="F382" s="23">
        <v>46</v>
      </c>
      <c r="G382" s="74">
        <v>550000</v>
      </c>
      <c r="H382" s="23">
        <v>1</v>
      </c>
      <c r="I382" s="23" t="s">
        <v>41</v>
      </c>
      <c r="J382" s="23" t="s">
        <v>86</v>
      </c>
      <c r="K382" s="25">
        <v>1961</v>
      </c>
      <c r="L382" s="86">
        <v>1961</v>
      </c>
      <c r="M382" s="27">
        <v>136000</v>
      </c>
      <c r="N382" s="28">
        <v>0.6</v>
      </c>
      <c r="O382" s="28">
        <v>11</v>
      </c>
      <c r="P382" s="29" t="s">
        <v>1052</v>
      </c>
      <c r="Q382" s="30" t="s">
        <v>1053</v>
      </c>
      <c r="R382" s="31" t="s">
        <v>424</v>
      </c>
      <c r="S382" s="32" t="str">
        <f t="shared" si="80"/>
        <v>Coal</v>
      </c>
      <c r="T382" s="33"/>
      <c r="U382" s="33"/>
      <c r="V382" s="33"/>
      <c r="W382" s="33"/>
      <c r="X382" s="33"/>
      <c r="Y382" s="33"/>
      <c r="Z382" s="33"/>
      <c r="AA382" s="1"/>
      <c r="AB382" s="34">
        <f t="shared" si="85"/>
        <v>7.1705261848108215E-2</v>
      </c>
      <c r="AC382" s="34">
        <f t="shared" si="86"/>
        <v>1.5384615384615384E-2</v>
      </c>
      <c r="AD382" s="34">
        <f t="shared" si="87"/>
        <v>0.7857142857142857</v>
      </c>
      <c r="AE382" s="34">
        <f t="shared" si="88"/>
        <v>0.87280416294700935</v>
      </c>
      <c r="AF382" s="35"/>
      <c r="AG382" s="35">
        <f t="shared" si="89"/>
        <v>0</v>
      </c>
      <c r="AH382" s="35">
        <f t="shared" si="90"/>
        <v>0.87280416294700935</v>
      </c>
      <c r="AI382" s="35">
        <f t="shared" si="91"/>
        <v>0</v>
      </c>
      <c r="AK382" s="1"/>
      <c r="AL382" s="1"/>
      <c r="AM382" s="1"/>
      <c r="AN382" s="1"/>
      <c r="AO382" s="1"/>
      <c r="AP382" s="1"/>
      <c r="AQ382" s="1"/>
      <c r="AR382" s="1"/>
      <c r="AS382" s="1"/>
      <c r="AT382" s="1"/>
      <c r="AU382" s="1"/>
      <c r="AV382" s="1"/>
      <c r="AW382" s="1"/>
      <c r="AX382" s="1"/>
      <c r="AY382" s="1"/>
      <c r="AZ382" s="1"/>
      <c r="BA382" s="1"/>
      <c r="BB382" s="1"/>
      <c r="BC382" s="1"/>
      <c r="BD382" s="1"/>
      <c r="BE382" s="1"/>
      <c r="BF382" s="1"/>
      <c r="BG382" s="1"/>
      <c r="BH382" s="1"/>
      <c r="BI382" s="1"/>
      <c r="BJ382" s="1"/>
      <c r="BK382" s="1"/>
      <c r="BL382" s="1"/>
      <c r="BM382" s="1"/>
      <c r="BN382" s="1"/>
      <c r="BO382" s="1"/>
      <c r="BP382" s="1"/>
      <c r="BQ382" s="1"/>
      <c r="BR382" s="1"/>
      <c r="BS382" s="1"/>
      <c r="BT382" s="1"/>
      <c r="BU382" s="1"/>
      <c r="BV382" s="1"/>
      <c r="BW382" s="1"/>
      <c r="BX382" s="1"/>
      <c r="BY382" s="1"/>
      <c r="BZ382" s="1"/>
      <c r="CA382" s="1"/>
      <c r="CB382" s="1"/>
      <c r="CC382" s="1"/>
      <c r="CD382" s="1"/>
      <c r="CE382" s="1"/>
      <c r="CF382" s="1"/>
      <c r="CG382" s="1"/>
      <c r="CH382" s="1"/>
      <c r="CI382" s="1"/>
      <c r="CJ382" s="1"/>
      <c r="CK382" s="1"/>
      <c r="CL382" s="1"/>
      <c r="CM382" s="1"/>
      <c r="CN382" s="1"/>
      <c r="CO382" s="1"/>
      <c r="CP382" s="1"/>
      <c r="CQ382" s="1"/>
      <c r="CR382" s="1"/>
      <c r="CS382" s="1"/>
      <c r="CT382" s="1"/>
      <c r="CU382" s="1"/>
      <c r="CV382" s="1"/>
      <c r="CW382" s="1"/>
      <c r="CX382" s="1"/>
      <c r="CY382" s="1"/>
      <c r="CZ382" s="1"/>
      <c r="DA382" s="1"/>
      <c r="DB382" s="1"/>
      <c r="DC382" s="1"/>
      <c r="DD382" s="1"/>
      <c r="DE382" s="1"/>
      <c r="DF382" s="1"/>
      <c r="DG382" s="1"/>
      <c r="DH382" s="1"/>
      <c r="DI382" s="1"/>
      <c r="DJ382" s="1"/>
      <c r="DK382" s="1"/>
      <c r="DL382" s="1"/>
      <c r="DM382" s="1"/>
      <c r="DN382" s="1"/>
      <c r="DO382" s="1"/>
      <c r="DP382" s="1"/>
      <c r="DQ382" s="1"/>
      <c r="DR382" s="1"/>
      <c r="DS382" s="1"/>
      <c r="DT382" s="1"/>
      <c r="DU382" s="1"/>
      <c r="DV382" s="1"/>
      <c r="DW382" s="1"/>
      <c r="DX382" s="1"/>
      <c r="DY382" s="1"/>
      <c r="DZ382" s="1"/>
      <c r="EA382" s="1"/>
      <c r="EB382" s="1"/>
      <c r="EC382" s="1"/>
      <c r="ED382" s="114"/>
      <c r="EE382" s="114"/>
      <c r="EF382" s="114"/>
      <c r="EG382" s="114"/>
      <c r="EH382" s="114"/>
      <c r="EI382" s="114"/>
      <c r="EJ382" s="114"/>
      <c r="EK382" s="114"/>
      <c r="EL382" s="114"/>
      <c r="EM382" s="114"/>
      <c r="EN382" s="114"/>
      <c r="EO382" s="114"/>
      <c r="EP382" s="114"/>
      <c r="EQ382" s="114"/>
      <c r="ER382" s="114"/>
      <c r="ES382" s="114"/>
      <c r="ET382" s="114"/>
      <c r="EU382" s="114"/>
      <c r="EV382" s="114"/>
      <c r="EW382" s="114"/>
      <c r="EX382" s="114"/>
      <c r="EY382" s="114"/>
      <c r="EZ382" s="114"/>
      <c r="FA382" s="114"/>
      <c r="FB382" s="114"/>
      <c r="FC382" s="114"/>
      <c r="FD382" s="114"/>
      <c r="FE382" s="114"/>
      <c r="FF382" s="114"/>
      <c r="FG382" s="114"/>
      <c r="FH382" s="114"/>
      <c r="FI382" s="114"/>
      <c r="FJ382" s="114"/>
      <c r="FK382" s="114"/>
      <c r="FL382" s="114"/>
      <c r="FM382" s="114"/>
      <c r="FN382" s="114"/>
      <c r="FO382" s="114"/>
      <c r="FP382" s="114"/>
      <c r="FQ382" s="114"/>
      <c r="FR382" s="114"/>
      <c r="FS382" s="114"/>
      <c r="FT382" s="114"/>
      <c r="FU382" s="114"/>
      <c r="FV382" s="114"/>
      <c r="FW382" s="114"/>
      <c r="FX382" s="114"/>
      <c r="FY382" s="114"/>
      <c r="FZ382" s="114"/>
      <c r="GA382" s="114"/>
      <c r="GB382" s="114"/>
      <c r="GC382" s="114"/>
      <c r="GD382" s="114"/>
      <c r="GE382" s="114"/>
      <c r="GF382" s="114"/>
      <c r="GG382" s="114"/>
      <c r="GH382" s="114"/>
      <c r="GI382" s="114"/>
      <c r="GJ382" s="114"/>
      <c r="GK382" s="114"/>
      <c r="GL382" s="114"/>
      <c r="GM382" s="114"/>
      <c r="GN382" s="114"/>
      <c r="GO382" s="114"/>
      <c r="GP382" s="114"/>
      <c r="GQ382" s="114"/>
      <c r="GR382" s="114"/>
      <c r="GS382" s="114"/>
      <c r="GT382" s="114"/>
      <c r="GU382" s="114"/>
      <c r="GV382" s="114"/>
      <c r="GW382" s="114"/>
      <c r="GX382" s="114"/>
      <c r="GY382" s="114"/>
      <c r="GZ382" s="114"/>
      <c r="HA382" s="114"/>
      <c r="HB382" s="114"/>
      <c r="HC382" s="114"/>
      <c r="HD382" s="114"/>
      <c r="HE382" s="114"/>
      <c r="HF382" s="114"/>
      <c r="HG382" s="114"/>
      <c r="HH382" s="114"/>
      <c r="HI382" s="114"/>
      <c r="HJ382" s="114"/>
      <c r="HK382" s="114"/>
      <c r="HL382" s="114"/>
      <c r="HM382" s="114"/>
      <c r="HN382" s="114"/>
      <c r="HO382" s="114"/>
      <c r="HP382" s="114"/>
      <c r="HQ382" s="114"/>
      <c r="HR382" s="114"/>
      <c r="HS382" s="114"/>
      <c r="HT382" s="114"/>
      <c r="HU382" s="114"/>
      <c r="HV382" s="114"/>
      <c r="HW382" s="114"/>
      <c r="HX382" s="114"/>
      <c r="HY382" s="114"/>
      <c r="HZ382" s="114"/>
      <c r="IA382" s="114"/>
      <c r="IB382" s="114"/>
      <c r="IC382" s="114"/>
      <c r="ID382" s="114"/>
      <c r="IE382" s="114"/>
      <c r="IF382" s="114"/>
      <c r="IG382" s="114"/>
      <c r="IH382" s="114"/>
      <c r="II382" s="114"/>
      <c r="IJ382" s="114"/>
      <c r="IK382" s="114"/>
      <c r="IL382" s="114"/>
      <c r="IM382" s="114"/>
      <c r="IN382" s="114"/>
      <c r="IO382" s="114"/>
      <c r="IP382" s="114"/>
      <c r="IQ382" s="114"/>
      <c r="IR382" s="114"/>
      <c r="IS382" s="114"/>
      <c r="IT382" s="114"/>
      <c r="IU382" s="114"/>
      <c r="IV382" s="114"/>
      <c r="IW382" s="114"/>
      <c r="IX382" s="114"/>
      <c r="IY382" s="114"/>
      <c r="IZ382" s="114"/>
      <c r="JA382" s="114"/>
      <c r="JB382" s="114"/>
      <c r="JC382" s="114"/>
      <c r="JD382" s="114"/>
      <c r="JE382" s="114"/>
      <c r="JF382" s="114"/>
      <c r="JG382" s="114"/>
      <c r="JH382" s="114"/>
      <c r="JI382" s="114"/>
      <c r="JJ382" s="114"/>
      <c r="JK382" s="114"/>
      <c r="JL382" s="114"/>
      <c r="JM382" s="114"/>
      <c r="JN382" s="114"/>
      <c r="JO382" s="114"/>
      <c r="JP382" s="114"/>
      <c r="JQ382" s="114"/>
      <c r="JR382" s="114"/>
      <c r="JS382" s="114"/>
      <c r="JT382" s="114"/>
      <c r="JU382" s="114"/>
      <c r="JV382" s="114"/>
      <c r="JW382" s="114"/>
      <c r="JX382" s="114"/>
      <c r="JY382" s="114"/>
      <c r="JZ382" s="114"/>
      <c r="KA382" s="114"/>
      <c r="KB382" s="114"/>
      <c r="KC382" s="114"/>
      <c r="KD382" s="114"/>
      <c r="KE382" s="114"/>
      <c r="KF382" s="114"/>
      <c r="KG382" s="114"/>
      <c r="KH382" s="114"/>
      <c r="KI382" s="114"/>
      <c r="KJ382" s="114"/>
      <c r="KK382" s="114"/>
      <c r="KL382" s="114"/>
      <c r="KM382" s="114"/>
      <c r="KN382" s="114"/>
      <c r="KO382" s="114"/>
      <c r="KP382" s="114"/>
      <c r="KQ382" s="114"/>
      <c r="KR382" s="114"/>
      <c r="KS382" s="114"/>
      <c r="KT382" s="114"/>
      <c r="KU382" s="114"/>
      <c r="KV382" s="114"/>
      <c r="KW382" s="114"/>
      <c r="KX382" s="114"/>
      <c r="KY382" s="114"/>
      <c r="KZ382" s="114"/>
      <c r="LA382" s="114"/>
      <c r="LB382" s="114"/>
      <c r="LC382" s="114"/>
      <c r="LD382" s="114"/>
      <c r="LE382" s="114"/>
      <c r="LF382" s="114"/>
      <c r="LG382" s="114"/>
      <c r="LH382" s="114"/>
      <c r="LI382" s="114"/>
      <c r="LJ382" s="114"/>
      <c r="LK382" s="114"/>
      <c r="LL382" s="114"/>
      <c r="LM382" s="114"/>
      <c r="LN382" s="114"/>
      <c r="LO382" s="114"/>
      <c r="LP382" s="114"/>
      <c r="LQ382" s="114"/>
      <c r="LR382" s="114"/>
      <c r="LS382" s="114"/>
      <c r="LT382" s="114"/>
      <c r="LU382" s="114"/>
      <c r="LV382" s="114"/>
      <c r="LW382" s="114"/>
      <c r="LX382" s="114"/>
      <c r="LY382" s="114"/>
      <c r="LZ382" s="114"/>
      <c r="MA382" s="114"/>
      <c r="MB382" s="114"/>
      <c r="MC382" s="114"/>
      <c r="MD382" s="114"/>
      <c r="ME382" s="114"/>
      <c r="MF382" s="114"/>
      <c r="MG382" s="114"/>
      <c r="MH382" s="114"/>
      <c r="MI382" s="114"/>
      <c r="MJ382" s="114"/>
      <c r="MK382" s="114"/>
      <c r="ML382" s="114"/>
      <c r="MM382" s="114"/>
      <c r="MN382" s="114"/>
      <c r="MO382" s="114"/>
      <c r="MP382" s="114"/>
      <c r="MQ382" s="114"/>
      <c r="MR382" s="114"/>
      <c r="MS382" s="114"/>
      <c r="MT382" s="114"/>
      <c r="MU382" s="114"/>
      <c r="MV382" s="114"/>
      <c r="MW382" s="114"/>
      <c r="MX382" s="114"/>
      <c r="MY382" s="114"/>
      <c r="MZ382" s="114"/>
      <c r="NA382" s="114"/>
      <c r="NB382" s="114"/>
      <c r="NC382" s="114"/>
      <c r="ND382" s="114"/>
      <c r="NE382" s="114"/>
      <c r="NF382" s="114"/>
      <c r="NG382" s="114"/>
      <c r="NH382" s="114"/>
      <c r="NI382" s="114"/>
      <c r="NJ382" s="114"/>
      <c r="NK382" s="114"/>
      <c r="NL382" s="114"/>
      <c r="NM382" s="114"/>
      <c r="NN382" s="114"/>
      <c r="NO382" s="114"/>
      <c r="NP382" s="114"/>
      <c r="NQ382" s="114"/>
      <c r="NR382" s="114"/>
      <c r="NS382" s="114"/>
      <c r="NT382" s="114"/>
      <c r="NU382" s="114"/>
      <c r="NV382" s="114"/>
      <c r="NW382" s="114"/>
      <c r="NX382" s="114"/>
      <c r="NY382" s="114"/>
      <c r="NZ382" s="114"/>
      <c r="OA382" s="114"/>
      <c r="OB382" s="114"/>
      <c r="OC382" s="114"/>
      <c r="OD382" s="114"/>
      <c r="OE382" s="114"/>
      <c r="OF382" s="114"/>
      <c r="OG382" s="114"/>
      <c r="OH382" s="114"/>
      <c r="OI382" s="114"/>
      <c r="OJ382" s="114"/>
      <c r="OK382" s="114"/>
      <c r="OL382" s="114"/>
      <c r="OM382" s="114"/>
      <c r="ON382" s="114"/>
      <c r="OO382" s="114"/>
      <c r="OP382" s="114"/>
      <c r="OQ382" s="114"/>
      <c r="OR382" s="114"/>
      <c r="OS382" s="114"/>
      <c r="OT382" s="114"/>
      <c r="OU382" s="114"/>
      <c r="OV382" s="114"/>
      <c r="OW382" s="114"/>
      <c r="OX382" s="114"/>
      <c r="OY382" s="114"/>
      <c r="OZ382" s="114"/>
      <c r="PA382" s="114"/>
      <c r="PB382" s="114"/>
      <c r="PC382" s="114"/>
      <c r="PD382" s="114"/>
      <c r="PE382" s="114"/>
      <c r="PF382" s="114"/>
      <c r="PG382" s="114"/>
      <c r="PH382" s="114"/>
      <c r="PI382" s="114"/>
      <c r="PJ382" s="114"/>
      <c r="PK382" s="114"/>
      <c r="PL382" s="114"/>
      <c r="PM382" s="114"/>
      <c r="PN382" s="114"/>
      <c r="PO382" s="114"/>
      <c r="PP382" s="114"/>
      <c r="PQ382" s="114"/>
      <c r="PR382" s="114"/>
      <c r="PS382" s="114"/>
      <c r="PT382" s="114"/>
      <c r="PU382" s="114"/>
      <c r="PV382" s="114"/>
      <c r="PW382" s="114"/>
      <c r="PX382" s="114"/>
      <c r="PY382" s="114"/>
      <c r="PZ382" s="114"/>
      <c r="QA382" s="114"/>
      <c r="QB382" s="114"/>
      <c r="QC382" s="114"/>
      <c r="QD382" s="114"/>
      <c r="QE382" s="114"/>
      <c r="QF382" s="114"/>
      <c r="QG382" s="114"/>
      <c r="QH382" s="114"/>
      <c r="QI382" s="114"/>
      <c r="QJ382" s="114"/>
      <c r="QK382" s="114"/>
      <c r="QL382" s="114"/>
      <c r="QM382" s="114"/>
      <c r="QN382" s="114"/>
      <c r="QO382" s="114"/>
      <c r="QP382" s="114"/>
      <c r="QQ382" s="114"/>
      <c r="QR382" s="114"/>
      <c r="QS382" s="114"/>
      <c r="QT382" s="114"/>
      <c r="QU382" s="114"/>
      <c r="QV382" s="114"/>
      <c r="QW382" s="114"/>
      <c r="QX382" s="114"/>
      <c r="QY382" s="114"/>
      <c r="QZ382" s="114"/>
      <c r="RA382" s="114"/>
      <c r="RB382" s="114"/>
      <c r="RC382" s="114"/>
      <c r="RD382" s="114"/>
      <c r="RE382" s="114"/>
      <c r="RF382" s="114"/>
      <c r="RG382" s="114"/>
      <c r="RH382" s="114"/>
      <c r="RI382" s="114"/>
      <c r="RJ382" s="114"/>
      <c r="RK382" s="114"/>
      <c r="RL382" s="114"/>
      <c r="RM382" s="114"/>
      <c r="RN382" s="114"/>
      <c r="RO382" s="114"/>
      <c r="RP382" s="114"/>
      <c r="RQ382" s="114"/>
      <c r="RR382" s="114"/>
      <c r="RS382" s="114"/>
      <c r="RT382" s="114"/>
      <c r="RU382" s="114"/>
      <c r="RV382" s="114"/>
      <c r="RW382" s="114"/>
      <c r="RX382" s="114"/>
      <c r="RY382" s="114"/>
      <c r="RZ382" s="114"/>
      <c r="SA382" s="114"/>
      <c r="SB382" s="114"/>
      <c r="SC382" s="114"/>
      <c r="SD382" s="114"/>
      <c r="SE382" s="114"/>
      <c r="SF382" s="114"/>
      <c r="SG382" s="114"/>
      <c r="SH382" s="114"/>
      <c r="SI382" s="114"/>
      <c r="SJ382" s="114"/>
      <c r="SK382" s="114"/>
      <c r="SL382" s="114"/>
      <c r="SM382" s="114"/>
      <c r="SN382" s="114"/>
      <c r="SO382" s="114"/>
      <c r="SP382" s="114"/>
      <c r="SQ382" s="114"/>
      <c r="SR382" s="114"/>
      <c r="SS382" s="114"/>
      <c r="ST382" s="114"/>
      <c r="SU382" s="114"/>
      <c r="SV382" s="114"/>
      <c r="SW382" s="114"/>
      <c r="SX382" s="114"/>
      <c r="SY382" s="114"/>
      <c r="SZ382" s="114"/>
      <c r="TA382" s="114"/>
      <c r="TB382" s="114"/>
      <c r="TC382" s="114"/>
      <c r="TD382" s="114"/>
      <c r="TE382" s="114"/>
      <c r="TF382" s="114"/>
      <c r="TG382" s="114"/>
      <c r="TH382" s="114"/>
      <c r="TI382" s="114"/>
      <c r="TJ382" s="114"/>
      <c r="TK382" s="114"/>
      <c r="TL382" s="114"/>
      <c r="TM382" s="114"/>
      <c r="TN382" s="114"/>
      <c r="TO382" s="114"/>
      <c r="TP382" s="114"/>
      <c r="TQ382" s="114"/>
      <c r="TR382" s="114"/>
      <c r="TS382" s="114"/>
      <c r="TT382" s="114"/>
      <c r="TU382" s="114"/>
      <c r="TV382" s="114"/>
      <c r="TW382" s="114"/>
      <c r="TX382" s="114"/>
      <c r="TY382" s="114"/>
      <c r="TZ382" s="114"/>
      <c r="UA382" s="114"/>
      <c r="UB382" s="114"/>
      <c r="UC382" s="114"/>
      <c r="UD382" s="114"/>
      <c r="UE382" s="114"/>
      <c r="UF382" s="114"/>
      <c r="UG382" s="114"/>
      <c r="UH382" s="114"/>
      <c r="UI382" s="114"/>
      <c r="UJ382" s="114"/>
      <c r="UK382" s="114"/>
      <c r="UL382" s="114"/>
      <c r="UM382" s="114"/>
      <c r="UN382" s="114"/>
      <c r="UO382" s="114"/>
      <c r="UP382" s="114"/>
      <c r="UQ382" s="114"/>
      <c r="UR382" s="114"/>
      <c r="US382" s="114"/>
      <c r="UT382" s="114"/>
      <c r="UU382" s="114"/>
      <c r="UV382" s="114"/>
      <c r="UW382" s="114"/>
      <c r="UX382" s="114"/>
      <c r="UY382" s="114"/>
      <c r="UZ382" s="114"/>
      <c r="VA382" s="114"/>
      <c r="VB382" s="114"/>
      <c r="VC382" s="114"/>
      <c r="VD382" s="114"/>
      <c r="VE382" s="114"/>
      <c r="VF382" s="114"/>
      <c r="VG382" s="114"/>
      <c r="VH382" s="114"/>
      <c r="VI382" s="114"/>
      <c r="VJ382" s="114"/>
      <c r="VK382" s="114"/>
      <c r="VL382" s="114"/>
      <c r="VM382" s="114"/>
      <c r="VN382" s="114"/>
      <c r="VO382" s="114"/>
      <c r="VP382" s="114"/>
      <c r="VQ382" s="114"/>
      <c r="VR382" s="114"/>
      <c r="VS382" s="114"/>
      <c r="VT382" s="114"/>
      <c r="VU382" s="114"/>
      <c r="VV382" s="114"/>
      <c r="VW382" s="114"/>
      <c r="VX382" s="114"/>
      <c r="VY382" s="114"/>
      <c r="VZ382" s="114"/>
      <c r="WA382" s="114"/>
      <c r="WB382" s="114"/>
      <c r="WC382" s="114"/>
      <c r="WD382" s="114"/>
      <c r="WE382" s="114"/>
      <c r="WF382" s="114"/>
      <c r="WG382" s="114"/>
      <c r="WH382" s="114"/>
      <c r="WI382" s="114"/>
      <c r="WJ382" s="114"/>
      <c r="WK382" s="114"/>
      <c r="WL382" s="114"/>
      <c r="WM382" s="114"/>
      <c r="WN382" s="114"/>
      <c r="WO382" s="114"/>
      <c r="WP382" s="114"/>
      <c r="WQ382" s="114"/>
      <c r="WR382" s="114"/>
      <c r="WS382" s="114"/>
      <c r="WT382" s="114"/>
      <c r="WU382" s="114"/>
      <c r="WV382" s="114"/>
      <c r="WW382" s="114"/>
      <c r="WX382" s="114"/>
      <c r="WY382" s="114"/>
      <c r="WZ382" s="114"/>
      <c r="XA382" s="114"/>
      <c r="XB382" s="114"/>
      <c r="XC382" s="114"/>
      <c r="XD382" s="114"/>
      <c r="XE382" s="114"/>
      <c r="XF382" s="114"/>
      <c r="XG382" s="114"/>
      <c r="XH382" s="114"/>
      <c r="XI382" s="114"/>
      <c r="XJ382" s="114"/>
      <c r="XK382" s="114"/>
      <c r="XL382" s="114"/>
      <c r="XM382" s="114"/>
      <c r="XN382" s="114"/>
      <c r="XO382" s="114"/>
      <c r="XP382" s="114"/>
      <c r="XQ382" s="114"/>
      <c r="XR382" s="114"/>
      <c r="XS382" s="114"/>
      <c r="XT382" s="114"/>
      <c r="XU382" s="114"/>
      <c r="XV382" s="114"/>
      <c r="XW382" s="114"/>
      <c r="XX382" s="114"/>
      <c r="XY382" s="114"/>
      <c r="XZ382" s="114"/>
      <c r="YA382" s="114"/>
      <c r="YB382" s="114"/>
      <c r="YC382" s="114"/>
      <c r="YD382" s="114"/>
      <c r="YE382" s="114"/>
      <c r="YF382" s="114"/>
      <c r="YG382" s="114"/>
      <c r="YH382" s="114"/>
      <c r="YI382" s="114"/>
      <c r="YJ382" s="114"/>
      <c r="YK382" s="114"/>
      <c r="YL382" s="114"/>
      <c r="YM382" s="114"/>
      <c r="YN382" s="114"/>
      <c r="YO382" s="114"/>
      <c r="YP382" s="114"/>
      <c r="YQ382" s="114"/>
      <c r="YR382" s="114"/>
      <c r="YS382" s="114"/>
      <c r="YT382" s="114"/>
      <c r="YU382" s="114"/>
      <c r="YV382" s="114"/>
      <c r="YW382" s="114"/>
      <c r="YX382" s="114"/>
      <c r="YY382" s="114"/>
      <c r="YZ382" s="114"/>
      <c r="ZA382" s="114"/>
      <c r="ZB382" s="114"/>
      <c r="ZC382" s="114"/>
      <c r="ZD382" s="114"/>
      <c r="ZE382" s="114"/>
      <c r="ZF382" s="114"/>
      <c r="ZG382" s="114"/>
      <c r="ZH382" s="114"/>
      <c r="ZI382" s="114"/>
      <c r="ZJ382" s="114"/>
      <c r="ZK382" s="114"/>
      <c r="ZL382" s="114"/>
      <c r="ZM382" s="114"/>
      <c r="ZN382" s="114"/>
      <c r="ZO382" s="114"/>
      <c r="ZP382" s="114"/>
      <c r="ZQ382" s="114"/>
      <c r="ZR382" s="114"/>
      <c r="ZS382" s="114"/>
      <c r="ZT382" s="114"/>
      <c r="ZU382" s="114"/>
      <c r="ZV382" s="114"/>
      <c r="ZW382" s="114"/>
      <c r="ZX382" s="114"/>
      <c r="ZY382" s="114"/>
      <c r="ZZ382" s="114"/>
      <c r="AAA382" s="114"/>
      <c r="AAB382" s="114"/>
      <c r="AAC382" s="114"/>
      <c r="AAD382" s="114"/>
      <c r="AAE382" s="114"/>
      <c r="AAF382" s="114"/>
      <c r="AAG382" s="114"/>
      <c r="AAH382" s="114"/>
      <c r="AAI382" s="114"/>
      <c r="AAJ382" s="114"/>
      <c r="AAK382" s="114"/>
      <c r="AAL382" s="114"/>
      <c r="AAM382" s="114"/>
      <c r="AAN382" s="114"/>
      <c r="AAO382" s="114"/>
      <c r="AAP382" s="114"/>
      <c r="AAQ382" s="114"/>
      <c r="AAR382" s="114"/>
      <c r="AAS382" s="114"/>
      <c r="AAT382" s="114"/>
      <c r="AAU382" s="114"/>
      <c r="AAV382" s="114"/>
      <c r="AAW382" s="114"/>
      <c r="AAX382" s="114"/>
      <c r="AAY382" s="114"/>
      <c r="AAZ382" s="114"/>
      <c r="ABA382" s="114"/>
      <c r="ABB382" s="114"/>
      <c r="ABC382" s="114"/>
      <c r="ABD382" s="114"/>
      <c r="ABE382" s="114"/>
      <c r="ABF382" s="114"/>
      <c r="ABG382" s="114"/>
      <c r="ABH382" s="114"/>
      <c r="ABI382" s="114"/>
      <c r="ABJ382" s="114"/>
      <c r="ABK382" s="114"/>
      <c r="ABL382" s="114"/>
      <c r="ABM382" s="114"/>
      <c r="ABN382" s="114"/>
      <c r="ABO382" s="114"/>
      <c r="ABP382" s="114"/>
      <c r="ABQ382" s="114"/>
      <c r="ABR382" s="114"/>
      <c r="ABS382" s="114"/>
      <c r="ABT382" s="114"/>
      <c r="ABU382" s="114"/>
      <c r="ABV382" s="114"/>
      <c r="ABW382" s="114"/>
      <c r="ABX382" s="114"/>
      <c r="ABY382" s="114"/>
      <c r="ABZ382" s="114"/>
      <c r="ACA382" s="114"/>
      <c r="ACB382" s="114"/>
      <c r="ACC382" s="114"/>
      <c r="ACD382" s="114"/>
      <c r="ACE382" s="114"/>
      <c r="ACF382" s="114"/>
      <c r="ACG382" s="114"/>
      <c r="ACH382" s="114"/>
      <c r="ACI382" s="114"/>
      <c r="ACJ382" s="114"/>
      <c r="ACK382" s="114"/>
      <c r="ACL382" s="114"/>
      <c r="ACM382" s="114"/>
      <c r="ACN382" s="114"/>
      <c r="ACO382" s="114"/>
      <c r="ACP382" s="114"/>
      <c r="ACQ382" s="114"/>
      <c r="ACR382" s="114"/>
      <c r="ACS382" s="114"/>
      <c r="ACT382" s="114"/>
      <c r="ACU382" s="114"/>
      <c r="ACV382" s="114"/>
      <c r="ACW382" s="114"/>
      <c r="ACX382" s="114"/>
      <c r="ACY382" s="114"/>
      <c r="ACZ382" s="114"/>
      <c r="ADA382" s="114"/>
    </row>
    <row r="383" spans="1:781" s="124" customFormat="1" ht="24" x14ac:dyDescent="0.3">
      <c r="A383" s="42">
        <v>2</v>
      </c>
      <c r="B383" s="21" t="s">
        <v>1054</v>
      </c>
      <c r="C383" s="22"/>
      <c r="D383" s="23" t="s">
        <v>204</v>
      </c>
      <c r="E383" s="23" t="s">
        <v>222</v>
      </c>
      <c r="F383" s="23">
        <v>24</v>
      </c>
      <c r="G383" s="74">
        <v>1250000</v>
      </c>
      <c r="H383" s="23">
        <v>1</v>
      </c>
      <c r="I383" s="23" t="s">
        <v>41</v>
      </c>
      <c r="J383" s="23" t="s">
        <v>72</v>
      </c>
      <c r="K383" s="25">
        <v>1960</v>
      </c>
      <c r="L383" s="90">
        <v>22145</v>
      </c>
      <c r="M383" s="27">
        <v>100000</v>
      </c>
      <c r="N383" s="28">
        <v>0.5</v>
      </c>
      <c r="O383" s="28">
        <v>18</v>
      </c>
      <c r="P383" s="29" t="s">
        <v>1055</v>
      </c>
      <c r="Q383" s="30" t="s">
        <v>1056</v>
      </c>
      <c r="R383" s="31"/>
      <c r="S383" s="32"/>
      <c r="T383" s="33"/>
      <c r="U383" s="33"/>
      <c r="V383" s="33"/>
      <c r="W383" s="33"/>
      <c r="X383" s="33"/>
      <c r="Y383" s="33"/>
      <c r="Z383" s="33"/>
      <c r="AA383" s="1"/>
      <c r="AB383" s="34">
        <f t="shared" si="85"/>
        <v>5.2724457241256045E-2</v>
      </c>
      <c r="AC383" s="34">
        <f t="shared" si="86"/>
        <v>1.282051282051282E-2</v>
      </c>
      <c r="AD383" s="34">
        <f t="shared" si="87"/>
        <v>1.2857142857142858</v>
      </c>
      <c r="AE383" s="34">
        <f t="shared" si="88"/>
        <v>1.3512592557760548</v>
      </c>
      <c r="AF383" s="35"/>
      <c r="AG383" s="35">
        <f t="shared" si="89"/>
        <v>0</v>
      </c>
      <c r="AH383" s="35">
        <f t="shared" si="90"/>
        <v>1.3512592557760548</v>
      </c>
      <c r="AI383" s="35">
        <f t="shared" si="91"/>
        <v>0</v>
      </c>
      <c r="AK383" s="1"/>
      <c r="AL383" s="1"/>
      <c r="AM383" s="1"/>
      <c r="AN383" s="1"/>
      <c r="AO383" s="1"/>
      <c r="AP383" s="1"/>
      <c r="AQ383" s="1"/>
      <c r="AR383" s="1"/>
      <c r="AS383" s="1"/>
      <c r="AT383" s="1"/>
      <c r="AU383" s="1"/>
      <c r="AV383" s="1"/>
      <c r="AW383" s="1"/>
      <c r="AX383" s="1"/>
      <c r="AY383" s="1"/>
      <c r="AZ383" s="1"/>
      <c r="BA383" s="1"/>
      <c r="BB383" s="1"/>
      <c r="BC383" s="1"/>
      <c r="BD383" s="1"/>
      <c r="BE383" s="1"/>
      <c r="BF383" s="1"/>
      <c r="BG383" s="1"/>
      <c r="BH383" s="1"/>
      <c r="BI383" s="1"/>
      <c r="BJ383" s="1"/>
      <c r="BK383" s="1"/>
      <c r="BL383" s="1"/>
      <c r="BM383" s="1"/>
      <c r="BN383" s="1"/>
      <c r="BO383" s="1"/>
      <c r="BP383" s="1"/>
      <c r="BQ383" s="1"/>
      <c r="BR383" s="1"/>
      <c r="BS383" s="1"/>
      <c r="BT383" s="1"/>
      <c r="BU383" s="1"/>
      <c r="BV383" s="1"/>
      <c r="BW383" s="1"/>
      <c r="BX383" s="1"/>
      <c r="BY383" s="1"/>
      <c r="BZ383" s="1"/>
      <c r="CA383" s="1"/>
      <c r="CB383" s="1"/>
      <c r="CC383" s="1"/>
      <c r="CD383" s="1"/>
      <c r="CE383" s="1"/>
      <c r="CF383" s="1"/>
      <c r="CG383" s="1"/>
      <c r="CH383" s="1"/>
      <c r="CI383" s="1"/>
      <c r="CJ383" s="1"/>
      <c r="CK383" s="1"/>
      <c r="CL383" s="1"/>
      <c r="CM383" s="1"/>
      <c r="CN383" s="1"/>
      <c r="CO383" s="1"/>
      <c r="CP383" s="1"/>
      <c r="CQ383" s="1"/>
      <c r="CR383" s="1"/>
      <c r="CS383" s="1"/>
      <c r="CT383" s="1"/>
      <c r="CU383" s="1"/>
      <c r="CV383" s="1"/>
      <c r="CW383" s="1"/>
      <c r="CX383" s="1"/>
      <c r="CY383" s="1"/>
      <c r="CZ383" s="1"/>
      <c r="DA383" s="1"/>
      <c r="DB383" s="1"/>
      <c r="DC383" s="1"/>
      <c r="DD383" s="1"/>
      <c r="DE383" s="1"/>
      <c r="DF383" s="1"/>
      <c r="DG383" s="1"/>
      <c r="DH383" s="1"/>
      <c r="DI383" s="1"/>
      <c r="DJ383" s="1"/>
      <c r="DK383" s="1"/>
      <c r="DL383" s="1"/>
      <c r="DM383" s="1"/>
      <c r="DN383" s="1"/>
      <c r="DO383" s="1"/>
      <c r="DP383" s="1"/>
      <c r="DQ383" s="1"/>
      <c r="DR383" s="1"/>
      <c r="DS383" s="1"/>
      <c r="DT383" s="1"/>
      <c r="DU383" s="1"/>
      <c r="DV383" s="1"/>
      <c r="DW383" s="1"/>
      <c r="DX383" s="1"/>
      <c r="DY383" s="1"/>
      <c r="DZ383" s="1"/>
      <c r="EA383" s="1"/>
      <c r="EB383" s="1"/>
      <c r="EC383" s="1"/>
      <c r="ED383" s="114"/>
      <c r="EE383" s="114"/>
      <c r="EF383" s="114"/>
      <c r="EG383" s="114"/>
      <c r="EH383" s="114"/>
      <c r="EI383" s="114"/>
      <c r="EJ383" s="114"/>
      <c r="EK383" s="114"/>
      <c r="EL383" s="114"/>
      <c r="EM383" s="114"/>
      <c r="EN383" s="114"/>
      <c r="EO383" s="114"/>
      <c r="EP383" s="114"/>
      <c r="EQ383" s="114"/>
      <c r="ER383" s="114"/>
      <c r="ES383" s="114"/>
      <c r="ET383" s="114"/>
      <c r="EU383" s="114"/>
      <c r="EV383" s="114"/>
      <c r="EW383" s="114"/>
      <c r="EX383" s="114"/>
      <c r="EY383" s="114"/>
      <c r="EZ383" s="114"/>
      <c r="FA383" s="114"/>
      <c r="FB383" s="114"/>
      <c r="FC383" s="114"/>
      <c r="FD383" s="114"/>
      <c r="FE383" s="114"/>
      <c r="FF383" s="114"/>
      <c r="FG383" s="114"/>
      <c r="FH383" s="114"/>
      <c r="FI383" s="114"/>
      <c r="FJ383" s="114"/>
      <c r="FK383" s="114"/>
      <c r="FL383" s="114"/>
      <c r="FM383" s="114"/>
      <c r="FN383" s="114"/>
      <c r="FO383" s="114"/>
      <c r="FP383" s="114"/>
      <c r="FQ383" s="114"/>
      <c r="FR383" s="114"/>
      <c r="FS383" s="114"/>
      <c r="FT383" s="114"/>
      <c r="FU383" s="114"/>
      <c r="FV383" s="114"/>
      <c r="FW383" s="114"/>
      <c r="FX383" s="114"/>
      <c r="FY383" s="114"/>
      <c r="FZ383" s="114"/>
      <c r="GA383" s="114"/>
      <c r="GB383" s="114"/>
      <c r="GC383" s="114"/>
      <c r="GD383" s="114"/>
      <c r="GE383" s="114"/>
      <c r="GF383" s="114"/>
      <c r="GG383" s="114"/>
      <c r="GH383" s="114"/>
      <c r="GI383" s="114"/>
      <c r="GJ383" s="114"/>
      <c r="GK383" s="114"/>
      <c r="GL383" s="114"/>
      <c r="GM383" s="114"/>
      <c r="GN383" s="114"/>
      <c r="GO383" s="114"/>
      <c r="GP383" s="114"/>
      <c r="GQ383" s="114"/>
      <c r="GR383" s="114"/>
      <c r="GS383" s="114"/>
      <c r="GT383" s="114"/>
      <c r="GU383" s="114"/>
      <c r="GV383" s="114"/>
      <c r="GW383" s="114"/>
      <c r="GX383" s="114"/>
      <c r="GY383" s="114"/>
      <c r="GZ383" s="114"/>
      <c r="HA383" s="114"/>
      <c r="HB383" s="114"/>
      <c r="HC383" s="114"/>
      <c r="HD383" s="114"/>
      <c r="HE383" s="114"/>
      <c r="HF383" s="114"/>
      <c r="HG383" s="114"/>
      <c r="HH383" s="114"/>
      <c r="HI383" s="114"/>
      <c r="HJ383" s="114"/>
      <c r="HK383" s="114"/>
      <c r="HL383" s="114"/>
      <c r="HM383" s="114"/>
      <c r="HN383" s="114"/>
      <c r="HO383" s="114"/>
      <c r="HP383" s="114"/>
      <c r="HQ383" s="114"/>
      <c r="HR383" s="114"/>
      <c r="HS383" s="114"/>
      <c r="HT383" s="114"/>
      <c r="HU383" s="114"/>
      <c r="HV383" s="114"/>
      <c r="HW383" s="114"/>
      <c r="HX383" s="114"/>
      <c r="HY383" s="114"/>
      <c r="HZ383" s="114"/>
      <c r="IA383" s="114"/>
      <c r="IB383" s="114"/>
      <c r="IC383" s="114"/>
      <c r="ID383" s="114"/>
      <c r="IE383" s="114"/>
      <c r="IF383" s="114"/>
      <c r="IG383" s="114"/>
      <c r="IH383" s="114"/>
      <c r="II383" s="114"/>
      <c r="IJ383" s="114"/>
      <c r="IK383" s="114"/>
      <c r="IL383" s="114"/>
      <c r="IM383" s="114"/>
      <c r="IN383" s="114"/>
      <c r="IO383" s="114"/>
      <c r="IP383" s="114"/>
      <c r="IQ383" s="114"/>
      <c r="IR383" s="114"/>
      <c r="IS383" s="114"/>
      <c r="IT383" s="114"/>
      <c r="IU383" s="114"/>
      <c r="IV383" s="114"/>
      <c r="IW383" s="114"/>
      <c r="IX383" s="114"/>
      <c r="IY383" s="114"/>
      <c r="IZ383" s="114"/>
      <c r="JA383" s="114"/>
      <c r="JB383" s="114"/>
      <c r="JC383" s="114"/>
      <c r="JD383" s="114"/>
      <c r="JE383" s="114"/>
      <c r="JF383" s="114"/>
      <c r="JG383" s="114"/>
      <c r="JH383" s="114"/>
      <c r="JI383" s="114"/>
      <c r="JJ383" s="114"/>
      <c r="JK383" s="114"/>
      <c r="JL383" s="114"/>
      <c r="JM383" s="114"/>
      <c r="JN383" s="114"/>
      <c r="JO383" s="114"/>
      <c r="JP383" s="114"/>
      <c r="JQ383" s="114"/>
      <c r="JR383" s="114"/>
      <c r="JS383" s="114"/>
      <c r="JT383" s="114"/>
      <c r="JU383" s="114"/>
      <c r="JV383" s="114"/>
      <c r="JW383" s="114"/>
      <c r="JX383" s="114"/>
      <c r="JY383" s="114"/>
      <c r="JZ383" s="114"/>
      <c r="KA383" s="114"/>
      <c r="KB383" s="114"/>
      <c r="KC383" s="114"/>
      <c r="KD383" s="114"/>
      <c r="KE383" s="114"/>
      <c r="KF383" s="114"/>
      <c r="KG383" s="114"/>
      <c r="KH383" s="114"/>
      <c r="KI383" s="114"/>
      <c r="KJ383" s="114"/>
      <c r="KK383" s="114"/>
      <c r="KL383" s="114"/>
      <c r="KM383" s="114"/>
      <c r="KN383" s="114"/>
      <c r="KO383" s="114"/>
      <c r="KP383" s="114"/>
      <c r="KQ383" s="114"/>
      <c r="KR383" s="114"/>
      <c r="KS383" s="114"/>
      <c r="KT383" s="114"/>
      <c r="KU383" s="114"/>
      <c r="KV383" s="114"/>
      <c r="KW383" s="114"/>
      <c r="KX383" s="114"/>
      <c r="KY383" s="114"/>
      <c r="KZ383" s="114"/>
      <c r="LA383" s="114"/>
      <c r="LB383" s="114"/>
      <c r="LC383" s="114"/>
      <c r="LD383" s="114"/>
      <c r="LE383" s="114"/>
      <c r="LF383" s="114"/>
      <c r="LG383" s="114"/>
      <c r="LH383" s="114"/>
      <c r="LI383" s="114"/>
      <c r="LJ383" s="114"/>
      <c r="LK383" s="114"/>
      <c r="LL383" s="114"/>
      <c r="LM383" s="114"/>
      <c r="LN383" s="114"/>
      <c r="LO383" s="114"/>
      <c r="LP383" s="114"/>
      <c r="LQ383" s="114"/>
      <c r="LR383" s="114"/>
      <c r="LS383" s="114"/>
      <c r="LT383" s="114"/>
      <c r="LU383" s="114"/>
      <c r="LV383" s="114"/>
      <c r="LW383" s="114"/>
      <c r="LX383" s="114"/>
      <c r="LY383" s="114"/>
      <c r="LZ383" s="114"/>
      <c r="MA383" s="114"/>
      <c r="MB383" s="114"/>
      <c r="MC383" s="114"/>
      <c r="MD383" s="114"/>
      <c r="ME383" s="114"/>
      <c r="MF383" s="114"/>
      <c r="MG383" s="114"/>
      <c r="MH383" s="114"/>
      <c r="MI383" s="114"/>
      <c r="MJ383" s="114"/>
      <c r="MK383" s="114"/>
      <c r="ML383" s="114"/>
      <c r="MM383" s="114"/>
      <c r="MN383" s="114"/>
      <c r="MO383" s="114"/>
      <c r="MP383" s="114"/>
      <c r="MQ383" s="114"/>
      <c r="MR383" s="114"/>
      <c r="MS383" s="114"/>
      <c r="MT383" s="114"/>
      <c r="MU383" s="114"/>
      <c r="MV383" s="114"/>
      <c r="MW383" s="114"/>
      <c r="MX383" s="114"/>
      <c r="MY383" s="114"/>
      <c r="MZ383" s="114"/>
      <c r="NA383" s="114"/>
      <c r="NB383" s="114"/>
      <c r="NC383" s="114"/>
      <c r="ND383" s="114"/>
      <c r="NE383" s="114"/>
      <c r="NF383" s="114"/>
      <c r="NG383" s="114"/>
      <c r="NH383" s="114"/>
      <c r="NI383" s="114"/>
      <c r="NJ383" s="114"/>
      <c r="NK383" s="114"/>
      <c r="NL383" s="114"/>
      <c r="NM383" s="114"/>
      <c r="NN383" s="114"/>
      <c r="NO383" s="114"/>
      <c r="NP383" s="114"/>
      <c r="NQ383" s="114"/>
      <c r="NR383" s="114"/>
      <c r="NS383" s="114"/>
      <c r="NT383" s="114"/>
      <c r="NU383" s="114"/>
      <c r="NV383" s="114"/>
      <c r="NW383" s="114"/>
      <c r="NX383" s="114"/>
      <c r="NY383" s="114"/>
      <c r="NZ383" s="114"/>
      <c r="OA383" s="114"/>
      <c r="OB383" s="114"/>
      <c r="OC383" s="114"/>
      <c r="OD383" s="114"/>
      <c r="OE383" s="114"/>
      <c r="OF383" s="114"/>
      <c r="OG383" s="114"/>
      <c r="OH383" s="114"/>
      <c r="OI383" s="114"/>
      <c r="OJ383" s="114"/>
      <c r="OK383" s="114"/>
      <c r="OL383" s="114"/>
      <c r="OM383" s="114"/>
      <c r="ON383" s="114"/>
      <c r="OO383" s="114"/>
      <c r="OP383" s="114"/>
      <c r="OQ383" s="114"/>
      <c r="OR383" s="114"/>
      <c r="OS383" s="114"/>
      <c r="OT383" s="114"/>
      <c r="OU383" s="114"/>
      <c r="OV383" s="114"/>
      <c r="OW383" s="114"/>
      <c r="OX383" s="114"/>
      <c r="OY383" s="114"/>
      <c r="OZ383" s="114"/>
      <c r="PA383" s="114"/>
      <c r="PB383" s="114"/>
      <c r="PC383" s="114"/>
      <c r="PD383" s="114"/>
      <c r="PE383" s="114"/>
      <c r="PF383" s="114"/>
      <c r="PG383" s="114"/>
      <c r="PH383" s="114"/>
      <c r="PI383" s="114"/>
      <c r="PJ383" s="114"/>
      <c r="PK383" s="114"/>
      <c r="PL383" s="114"/>
      <c r="PM383" s="114"/>
      <c r="PN383" s="114"/>
      <c r="PO383" s="114"/>
      <c r="PP383" s="114"/>
      <c r="PQ383" s="114"/>
      <c r="PR383" s="114"/>
      <c r="PS383" s="114"/>
      <c r="PT383" s="114"/>
      <c r="PU383" s="114"/>
      <c r="PV383" s="114"/>
      <c r="PW383" s="114"/>
      <c r="PX383" s="114"/>
      <c r="PY383" s="114"/>
      <c r="PZ383" s="114"/>
      <c r="QA383" s="114"/>
      <c r="QB383" s="114"/>
      <c r="QC383" s="114"/>
      <c r="QD383" s="114"/>
      <c r="QE383" s="114"/>
      <c r="QF383" s="114"/>
      <c r="QG383" s="114"/>
      <c r="QH383" s="114"/>
      <c r="QI383" s="114"/>
      <c r="QJ383" s="114"/>
      <c r="QK383" s="114"/>
      <c r="QL383" s="114"/>
      <c r="QM383" s="114"/>
      <c r="QN383" s="114"/>
      <c r="QO383" s="114"/>
      <c r="QP383" s="114"/>
      <c r="QQ383" s="114"/>
      <c r="QR383" s="114"/>
      <c r="QS383" s="114"/>
      <c r="QT383" s="114"/>
      <c r="QU383" s="114"/>
      <c r="QV383" s="114"/>
      <c r="QW383" s="114"/>
      <c r="QX383" s="114"/>
      <c r="QY383" s="114"/>
      <c r="QZ383" s="114"/>
      <c r="RA383" s="114"/>
      <c r="RB383" s="114"/>
      <c r="RC383" s="114"/>
      <c r="RD383" s="114"/>
      <c r="RE383" s="114"/>
      <c r="RF383" s="114"/>
      <c r="RG383" s="114"/>
      <c r="RH383" s="114"/>
      <c r="RI383" s="114"/>
      <c r="RJ383" s="114"/>
      <c r="RK383" s="114"/>
      <c r="RL383" s="114"/>
      <c r="RM383" s="114"/>
      <c r="RN383" s="114"/>
      <c r="RO383" s="114"/>
      <c r="RP383" s="114"/>
      <c r="RQ383" s="114"/>
      <c r="RR383" s="114"/>
      <c r="RS383" s="114"/>
      <c r="RT383" s="114"/>
      <c r="RU383" s="114"/>
      <c r="RV383" s="114"/>
      <c r="RW383" s="114"/>
      <c r="RX383" s="114"/>
      <c r="RY383" s="114"/>
      <c r="RZ383" s="114"/>
      <c r="SA383" s="114"/>
      <c r="SB383" s="114"/>
      <c r="SC383" s="114"/>
      <c r="SD383" s="114"/>
      <c r="SE383" s="114"/>
      <c r="SF383" s="114"/>
      <c r="SG383" s="114"/>
      <c r="SH383" s="114"/>
      <c r="SI383" s="114"/>
      <c r="SJ383" s="114"/>
      <c r="SK383" s="114"/>
      <c r="SL383" s="114"/>
      <c r="SM383" s="114"/>
      <c r="SN383" s="114"/>
      <c r="SO383" s="114"/>
      <c r="SP383" s="114"/>
      <c r="SQ383" s="114"/>
      <c r="SR383" s="114"/>
      <c r="SS383" s="114"/>
      <c r="ST383" s="114"/>
      <c r="SU383" s="114"/>
      <c r="SV383" s="114"/>
      <c r="SW383" s="114"/>
      <c r="SX383" s="114"/>
      <c r="SY383" s="114"/>
      <c r="SZ383" s="114"/>
      <c r="TA383" s="114"/>
      <c r="TB383" s="114"/>
      <c r="TC383" s="114"/>
      <c r="TD383" s="114"/>
      <c r="TE383" s="114"/>
      <c r="TF383" s="114"/>
      <c r="TG383" s="114"/>
      <c r="TH383" s="114"/>
      <c r="TI383" s="114"/>
      <c r="TJ383" s="114"/>
      <c r="TK383" s="114"/>
      <c r="TL383" s="114"/>
      <c r="TM383" s="114"/>
      <c r="TN383" s="114"/>
      <c r="TO383" s="114"/>
      <c r="TP383" s="114"/>
      <c r="TQ383" s="114"/>
      <c r="TR383" s="114"/>
      <c r="TS383" s="114"/>
      <c r="TT383" s="114"/>
      <c r="TU383" s="114"/>
      <c r="TV383" s="114"/>
      <c r="TW383" s="114"/>
      <c r="TX383" s="114"/>
      <c r="TY383" s="114"/>
      <c r="TZ383" s="114"/>
      <c r="UA383" s="114"/>
      <c r="UB383" s="114"/>
      <c r="UC383" s="114"/>
      <c r="UD383" s="114"/>
      <c r="UE383" s="114"/>
      <c r="UF383" s="114"/>
      <c r="UG383" s="114"/>
      <c r="UH383" s="114"/>
      <c r="UI383" s="114"/>
      <c r="UJ383" s="114"/>
      <c r="UK383" s="114"/>
      <c r="UL383" s="114"/>
      <c r="UM383" s="114"/>
      <c r="UN383" s="114"/>
      <c r="UO383" s="114"/>
      <c r="UP383" s="114"/>
      <c r="UQ383" s="114"/>
      <c r="UR383" s="114"/>
      <c r="US383" s="114"/>
      <c r="UT383" s="114"/>
      <c r="UU383" s="114"/>
      <c r="UV383" s="114"/>
      <c r="UW383" s="114"/>
      <c r="UX383" s="114"/>
      <c r="UY383" s="114"/>
      <c r="UZ383" s="114"/>
      <c r="VA383" s="114"/>
      <c r="VB383" s="114"/>
      <c r="VC383" s="114"/>
      <c r="VD383" s="114"/>
      <c r="VE383" s="114"/>
      <c r="VF383" s="114"/>
      <c r="VG383" s="114"/>
      <c r="VH383" s="114"/>
      <c r="VI383" s="114"/>
      <c r="VJ383" s="114"/>
      <c r="VK383" s="114"/>
      <c r="VL383" s="114"/>
      <c r="VM383" s="114"/>
      <c r="VN383" s="114"/>
      <c r="VO383" s="114"/>
      <c r="VP383" s="114"/>
      <c r="VQ383" s="114"/>
      <c r="VR383" s="114"/>
      <c r="VS383" s="114"/>
      <c r="VT383" s="114"/>
      <c r="VU383" s="114"/>
      <c r="VV383" s="114"/>
      <c r="VW383" s="114"/>
      <c r="VX383" s="114"/>
      <c r="VY383" s="114"/>
      <c r="VZ383" s="114"/>
      <c r="WA383" s="114"/>
      <c r="WB383" s="114"/>
      <c r="WC383" s="114"/>
      <c r="WD383" s="114"/>
      <c r="WE383" s="114"/>
      <c r="WF383" s="114"/>
      <c r="WG383" s="114"/>
      <c r="WH383" s="114"/>
      <c r="WI383" s="114"/>
      <c r="WJ383" s="114"/>
      <c r="WK383" s="114"/>
      <c r="WL383" s="114"/>
      <c r="WM383" s="114"/>
      <c r="WN383" s="114"/>
      <c r="WO383" s="114"/>
      <c r="WP383" s="114"/>
      <c r="WQ383" s="114"/>
      <c r="WR383" s="114"/>
      <c r="WS383" s="114"/>
      <c r="WT383" s="114"/>
      <c r="WU383" s="114"/>
      <c r="WV383" s="114"/>
      <c r="WW383" s="114"/>
      <c r="WX383" s="114"/>
      <c r="WY383" s="114"/>
      <c r="WZ383" s="114"/>
      <c r="XA383" s="114"/>
      <c r="XB383" s="114"/>
      <c r="XC383" s="114"/>
      <c r="XD383" s="114"/>
      <c r="XE383" s="114"/>
      <c r="XF383" s="114"/>
      <c r="XG383" s="114"/>
      <c r="XH383" s="114"/>
      <c r="XI383" s="114"/>
      <c r="XJ383" s="114"/>
      <c r="XK383" s="114"/>
      <c r="XL383" s="114"/>
      <c r="XM383" s="114"/>
      <c r="XN383" s="114"/>
      <c r="XO383" s="114"/>
      <c r="XP383" s="114"/>
      <c r="XQ383" s="114"/>
      <c r="XR383" s="114"/>
      <c r="XS383" s="114"/>
      <c r="XT383" s="114"/>
      <c r="XU383" s="114"/>
      <c r="XV383" s="114"/>
      <c r="XW383" s="114"/>
      <c r="XX383" s="114"/>
      <c r="XY383" s="114"/>
      <c r="XZ383" s="114"/>
      <c r="YA383" s="114"/>
      <c r="YB383" s="114"/>
      <c r="YC383" s="114"/>
      <c r="YD383" s="114"/>
      <c r="YE383" s="114"/>
      <c r="YF383" s="114"/>
      <c r="YG383" s="114"/>
      <c r="YH383" s="114"/>
      <c r="YI383" s="114"/>
      <c r="YJ383" s="114"/>
      <c r="YK383" s="114"/>
      <c r="YL383" s="114"/>
      <c r="YM383" s="114"/>
      <c r="YN383" s="114"/>
      <c r="YO383" s="114"/>
      <c r="YP383" s="114"/>
      <c r="YQ383" s="114"/>
      <c r="YR383" s="114"/>
      <c r="YS383" s="114"/>
      <c r="YT383" s="114"/>
      <c r="YU383" s="114"/>
      <c r="YV383" s="114"/>
      <c r="YW383" s="114"/>
      <c r="YX383" s="114"/>
      <c r="YY383" s="114"/>
      <c r="YZ383" s="114"/>
      <c r="ZA383" s="114"/>
      <c r="ZB383" s="114"/>
      <c r="ZC383" s="114"/>
      <c r="ZD383" s="114"/>
      <c r="ZE383" s="114"/>
      <c r="ZF383" s="114"/>
      <c r="ZG383" s="114"/>
      <c r="ZH383" s="114"/>
      <c r="ZI383" s="114"/>
      <c r="ZJ383" s="114"/>
      <c r="ZK383" s="114"/>
      <c r="ZL383" s="114"/>
      <c r="ZM383" s="114"/>
      <c r="ZN383" s="114"/>
      <c r="ZO383" s="114"/>
      <c r="ZP383" s="114"/>
      <c r="ZQ383" s="114"/>
      <c r="ZR383" s="114"/>
      <c r="ZS383" s="114"/>
      <c r="ZT383" s="114"/>
      <c r="ZU383" s="114"/>
      <c r="ZV383" s="114"/>
      <c r="ZW383" s="114"/>
      <c r="ZX383" s="114"/>
      <c r="ZY383" s="114"/>
      <c r="ZZ383" s="114"/>
      <c r="AAA383" s="114"/>
      <c r="AAB383" s="114"/>
      <c r="AAC383" s="114"/>
      <c r="AAD383" s="114"/>
      <c r="AAE383" s="114"/>
      <c r="AAF383" s="114"/>
      <c r="AAG383" s="114"/>
      <c r="AAH383" s="114"/>
      <c r="AAI383" s="114"/>
      <c r="AAJ383" s="114"/>
      <c r="AAK383" s="114"/>
      <c r="AAL383" s="114"/>
      <c r="AAM383" s="114"/>
      <c r="AAN383" s="114"/>
      <c r="AAO383" s="114"/>
      <c r="AAP383" s="114"/>
      <c r="AAQ383" s="114"/>
      <c r="AAR383" s="114"/>
      <c r="AAS383" s="114"/>
      <c r="AAT383" s="114"/>
      <c r="AAU383" s="114"/>
      <c r="AAV383" s="114"/>
      <c r="AAW383" s="114"/>
      <c r="AAX383" s="114"/>
      <c r="AAY383" s="114"/>
      <c r="AAZ383" s="114"/>
      <c r="ABA383" s="114"/>
      <c r="ABB383" s="114"/>
      <c r="ABC383" s="114"/>
      <c r="ABD383" s="114"/>
      <c r="ABE383" s="114"/>
      <c r="ABF383" s="114"/>
      <c r="ABG383" s="114"/>
      <c r="ABH383" s="114"/>
      <c r="ABI383" s="114"/>
      <c r="ABJ383" s="114"/>
      <c r="ABK383" s="114"/>
      <c r="ABL383" s="114"/>
      <c r="ABM383" s="114"/>
      <c r="ABN383" s="114"/>
      <c r="ABO383" s="114"/>
      <c r="ABP383" s="114"/>
      <c r="ABQ383" s="114"/>
      <c r="ABR383" s="114"/>
      <c r="ABS383" s="114"/>
      <c r="ABT383" s="114"/>
      <c r="ABU383" s="114"/>
      <c r="ABV383" s="114"/>
      <c r="ABW383" s="114"/>
      <c r="ABX383" s="114"/>
      <c r="ABY383" s="114"/>
      <c r="ABZ383" s="114"/>
      <c r="ACA383" s="114"/>
      <c r="ACB383" s="114"/>
      <c r="ACC383" s="114"/>
      <c r="ACD383" s="114"/>
      <c r="ACE383" s="114"/>
      <c r="ACF383" s="114"/>
      <c r="ACG383" s="114"/>
      <c r="ACH383" s="114"/>
      <c r="ACI383" s="114"/>
      <c r="ACJ383" s="114"/>
      <c r="ACK383" s="114"/>
      <c r="ACL383" s="114"/>
      <c r="ACM383" s="114"/>
      <c r="ACN383" s="114"/>
      <c r="ACO383" s="114"/>
      <c r="ACP383" s="114"/>
      <c r="ACQ383" s="114"/>
      <c r="ACR383" s="114"/>
      <c r="ACS383" s="114"/>
      <c r="ACT383" s="114"/>
      <c r="ACU383" s="114"/>
      <c r="ACV383" s="114"/>
      <c r="ACW383" s="114"/>
      <c r="ACX383" s="114"/>
      <c r="ACY383" s="114"/>
      <c r="ACZ383" s="114"/>
      <c r="ADA383" s="114"/>
    </row>
    <row r="384" spans="1:781" s="124" customFormat="1" ht="24" x14ac:dyDescent="0.3">
      <c r="A384" s="40">
        <v>3</v>
      </c>
      <c r="B384" s="21" t="s">
        <v>1057</v>
      </c>
      <c r="C384" s="22" t="s">
        <v>335</v>
      </c>
      <c r="D384" s="23"/>
      <c r="E384" s="23"/>
      <c r="F384" s="23">
        <v>10</v>
      </c>
      <c r="G384" s="74"/>
      <c r="H384" s="23">
        <v>1</v>
      </c>
      <c r="I384" s="23" t="s">
        <v>71</v>
      </c>
      <c r="J384" s="23" t="s">
        <v>47</v>
      </c>
      <c r="K384" s="25">
        <v>1960</v>
      </c>
      <c r="L384" s="86">
        <v>1960</v>
      </c>
      <c r="M384" s="27"/>
      <c r="N384" s="28"/>
      <c r="O384" s="28"/>
      <c r="P384" s="29" t="s">
        <v>1058</v>
      </c>
      <c r="Q384" s="30" t="s">
        <v>1059</v>
      </c>
      <c r="R384" s="31"/>
      <c r="S384" s="32"/>
      <c r="T384" s="33"/>
      <c r="U384" s="33"/>
      <c r="V384" s="33"/>
      <c r="W384" s="33"/>
      <c r="X384" s="33"/>
      <c r="Y384" s="33"/>
      <c r="Z384" s="33"/>
      <c r="AA384" s="1"/>
      <c r="AB384" s="34"/>
      <c r="AC384" s="34"/>
      <c r="AD384" s="34"/>
      <c r="AE384" s="34"/>
      <c r="AF384" s="35"/>
      <c r="AG384" s="35"/>
      <c r="AH384" s="35"/>
      <c r="AI384" s="35"/>
      <c r="AK384" s="1"/>
      <c r="AL384" s="1"/>
      <c r="AM384" s="1"/>
      <c r="AN384" s="1"/>
      <c r="AO384" s="1"/>
      <c r="AP384" s="1"/>
      <c r="AQ384" s="1"/>
      <c r="AR384" s="1"/>
      <c r="AS384" s="1"/>
      <c r="AT384" s="1"/>
      <c r="AU384" s="1"/>
      <c r="AV384" s="1"/>
      <c r="AW384" s="1"/>
      <c r="AX384" s="1"/>
      <c r="AY384" s="1"/>
      <c r="AZ384" s="1"/>
      <c r="BA384" s="1"/>
      <c r="BB384" s="1"/>
      <c r="BC384" s="1"/>
      <c r="BD384" s="1"/>
      <c r="BE384" s="1"/>
      <c r="BF384" s="1"/>
      <c r="BG384" s="1"/>
      <c r="BH384" s="1"/>
      <c r="BI384" s="1"/>
      <c r="BJ384" s="1"/>
      <c r="BK384" s="1"/>
      <c r="BL384" s="1"/>
      <c r="BM384" s="1"/>
      <c r="BN384" s="1"/>
      <c r="BO384" s="1"/>
      <c r="BP384" s="1"/>
      <c r="BQ384" s="1"/>
      <c r="BR384" s="1"/>
      <c r="BS384" s="1"/>
      <c r="BT384" s="1"/>
      <c r="BU384" s="1"/>
      <c r="BV384" s="1"/>
      <c r="BW384" s="1"/>
      <c r="BX384" s="1"/>
      <c r="BY384" s="1"/>
      <c r="BZ384" s="1"/>
      <c r="CA384" s="1"/>
      <c r="CB384" s="1"/>
      <c r="CC384" s="1"/>
      <c r="CD384" s="1"/>
      <c r="CE384" s="1"/>
      <c r="CF384" s="1"/>
      <c r="CG384" s="1"/>
      <c r="CH384" s="1"/>
      <c r="CI384" s="1"/>
      <c r="CJ384" s="1"/>
      <c r="CK384" s="1"/>
      <c r="CL384" s="1"/>
      <c r="CM384" s="1"/>
      <c r="CN384" s="1"/>
      <c r="CO384" s="1"/>
      <c r="CP384" s="1"/>
      <c r="CQ384" s="1"/>
      <c r="CR384" s="1"/>
      <c r="CS384" s="1"/>
      <c r="CT384" s="1"/>
      <c r="CU384" s="1"/>
      <c r="CV384" s="1"/>
      <c r="CW384" s="1"/>
      <c r="CX384" s="1"/>
      <c r="CY384" s="1"/>
      <c r="CZ384" s="1"/>
      <c r="DA384" s="1"/>
      <c r="DB384" s="1"/>
      <c r="DC384" s="1"/>
      <c r="DD384" s="1"/>
      <c r="DE384" s="1"/>
      <c r="DF384" s="1"/>
      <c r="DG384" s="1"/>
      <c r="DH384" s="1"/>
      <c r="DI384" s="1"/>
      <c r="DJ384" s="1"/>
      <c r="DK384" s="1"/>
      <c r="DL384" s="1"/>
      <c r="DM384" s="1"/>
      <c r="DN384" s="1"/>
      <c r="DO384" s="1"/>
      <c r="DP384" s="1"/>
      <c r="DQ384" s="1"/>
      <c r="DR384" s="1"/>
      <c r="DS384" s="1"/>
      <c r="DT384" s="1"/>
      <c r="DU384" s="1"/>
      <c r="DV384" s="1"/>
      <c r="DW384" s="1"/>
      <c r="DX384" s="1"/>
      <c r="DY384" s="1"/>
      <c r="DZ384" s="1"/>
      <c r="EA384" s="1"/>
      <c r="EB384" s="1"/>
      <c r="EC384" s="1"/>
      <c r="ED384" s="114"/>
      <c r="EE384" s="114"/>
      <c r="EF384" s="114"/>
      <c r="EG384" s="114"/>
      <c r="EH384" s="114"/>
      <c r="EI384" s="114"/>
      <c r="EJ384" s="114"/>
      <c r="EK384" s="114"/>
      <c r="EL384" s="114"/>
      <c r="EM384" s="114"/>
      <c r="EN384" s="114"/>
      <c r="EO384" s="114"/>
      <c r="EP384" s="114"/>
      <c r="EQ384" s="114"/>
      <c r="ER384" s="114"/>
      <c r="ES384" s="114"/>
      <c r="ET384" s="114"/>
      <c r="EU384" s="114"/>
      <c r="EV384" s="114"/>
      <c r="EW384" s="114"/>
      <c r="EX384" s="114"/>
      <c r="EY384" s="114"/>
      <c r="EZ384" s="114"/>
      <c r="FA384" s="114"/>
      <c r="FB384" s="114"/>
      <c r="FC384" s="114"/>
      <c r="FD384" s="114"/>
      <c r="FE384" s="114"/>
      <c r="FF384" s="114"/>
      <c r="FG384" s="114"/>
      <c r="FH384" s="114"/>
      <c r="FI384" s="114"/>
      <c r="FJ384" s="114"/>
      <c r="FK384" s="114"/>
      <c r="FL384" s="114"/>
      <c r="FM384" s="114"/>
      <c r="FN384" s="114"/>
      <c r="FO384" s="114"/>
      <c r="FP384" s="114"/>
      <c r="FQ384" s="114"/>
      <c r="FR384" s="114"/>
      <c r="FS384" s="114"/>
      <c r="FT384" s="114"/>
      <c r="FU384" s="114"/>
      <c r="FV384" s="114"/>
      <c r="FW384" s="114"/>
      <c r="FX384" s="114"/>
      <c r="FY384" s="114"/>
      <c r="FZ384" s="114"/>
      <c r="GA384" s="114"/>
      <c r="GB384" s="114"/>
      <c r="GC384" s="114"/>
      <c r="GD384" s="114"/>
      <c r="GE384" s="114"/>
      <c r="GF384" s="114"/>
      <c r="GG384" s="114"/>
      <c r="GH384" s="114"/>
      <c r="GI384" s="114"/>
      <c r="GJ384" s="114"/>
      <c r="GK384" s="114"/>
      <c r="GL384" s="114"/>
      <c r="GM384" s="114"/>
      <c r="GN384" s="114"/>
      <c r="GO384" s="114"/>
      <c r="GP384" s="114"/>
      <c r="GQ384" s="114"/>
      <c r="GR384" s="114"/>
      <c r="GS384" s="114"/>
      <c r="GT384" s="114"/>
      <c r="GU384" s="114"/>
      <c r="GV384" s="114"/>
      <c r="GW384" s="114"/>
      <c r="GX384" s="114"/>
      <c r="GY384" s="114"/>
      <c r="GZ384" s="114"/>
      <c r="HA384" s="114"/>
      <c r="HB384" s="114"/>
      <c r="HC384" s="114"/>
      <c r="HD384" s="114"/>
      <c r="HE384" s="114"/>
      <c r="HF384" s="114"/>
      <c r="HG384" s="114"/>
      <c r="HH384" s="114"/>
      <c r="HI384" s="114"/>
      <c r="HJ384" s="114"/>
      <c r="HK384" s="114"/>
      <c r="HL384" s="114"/>
      <c r="HM384" s="114"/>
      <c r="HN384" s="114"/>
      <c r="HO384" s="114"/>
      <c r="HP384" s="114"/>
      <c r="HQ384" s="114"/>
      <c r="HR384" s="114"/>
      <c r="HS384" s="114"/>
      <c r="HT384" s="114"/>
      <c r="HU384" s="114"/>
      <c r="HV384" s="114"/>
      <c r="HW384" s="114"/>
      <c r="HX384" s="114"/>
      <c r="HY384" s="114"/>
      <c r="HZ384" s="114"/>
      <c r="IA384" s="114"/>
      <c r="IB384" s="114"/>
      <c r="IC384" s="114"/>
      <c r="ID384" s="114"/>
      <c r="IE384" s="114"/>
      <c r="IF384" s="114"/>
      <c r="IG384" s="114"/>
      <c r="IH384" s="114"/>
      <c r="II384" s="114"/>
      <c r="IJ384" s="114"/>
      <c r="IK384" s="114"/>
      <c r="IL384" s="114"/>
      <c r="IM384" s="114"/>
      <c r="IN384" s="114"/>
      <c r="IO384" s="114"/>
      <c r="IP384" s="114"/>
      <c r="IQ384" s="114"/>
      <c r="IR384" s="114"/>
      <c r="IS384" s="114"/>
      <c r="IT384" s="114"/>
      <c r="IU384" s="114"/>
      <c r="IV384" s="114"/>
      <c r="IW384" s="114"/>
      <c r="IX384" s="114"/>
      <c r="IY384" s="114"/>
      <c r="IZ384" s="114"/>
      <c r="JA384" s="114"/>
      <c r="JB384" s="114"/>
      <c r="JC384" s="114"/>
      <c r="JD384" s="114"/>
      <c r="JE384" s="114"/>
      <c r="JF384" s="114"/>
      <c r="JG384" s="114"/>
      <c r="JH384" s="114"/>
      <c r="JI384" s="114"/>
      <c r="JJ384" s="114"/>
      <c r="JK384" s="114"/>
      <c r="JL384" s="114"/>
      <c r="JM384" s="114"/>
      <c r="JN384" s="114"/>
      <c r="JO384" s="114"/>
      <c r="JP384" s="114"/>
      <c r="JQ384" s="114"/>
      <c r="JR384" s="114"/>
      <c r="JS384" s="114"/>
      <c r="JT384" s="114"/>
      <c r="JU384" s="114"/>
      <c r="JV384" s="114"/>
      <c r="JW384" s="114"/>
      <c r="JX384" s="114"/>
      <c r="JY384" s="114"/>
      <c r="JZ384" s="114"/>
      <c r="KA384" s="114"/>
      <c r="KB384" s="114"/>
      <c r="KC384" s="114"/>
      <c r="KD384" s="114"/>
      <c r="KE384" s="114"/>
      <c r="KF384" s="114"/>
      <c r="KG384" s="114"/>
      <c r="KH384" s="114"/>
      <c r="KI384" s="114"/>
      <c r="KJ384" s="114"/>
      <c r="KK384" s="114"/>
      <c r="KL384" s="114"/>
      <c r="KM384" s="114"/>
      <c r="KN384" s="114"/>
      <c r="KO384" s="114"/>
      <c r="KP384" s="114"/>
      <c r="KQ384" s="114"/>
      <c r="KR384" s="114"/>
      <c r="KS384" s="114"/>
      <c r="KT384" s="114"/>
      <c r="KU384" s="114"/>
      <c r="KV384" s="114"/>
      <c r="KW384" s="114"/>
      <c r="KX384" s="114"/>
      <c r="KY384" s="114"/>
      <c r="KZ384" s="114"/>
      <c r="LA384" s="114"/>
      <c r="LB384" s="114"/>
      <c r="LC384" s="114"/>
      <c r="LD384" s="114"/>
      <c r="LE384" s="114"/>
      <c r="LF384" s="114"/>
      <c r="LG384" s="114"/>
      <c r="LH384" s="114"/>
      <c r="LI384" s="114"/>
      <c r="LJ384" s="114"/>
      <c r="LK384" s="114"/>
      <c r="LL384" s="114"/>
      <c r="LM384" s="114"/>
      <c r="LN384" s="114"/>
      <c r="LO384" s="114"/>
      <c r="LP384" s="114"/>
      <c r="LQ384" s="114"/>
      <c r="LR384" s="114"/>
      <c r="LS384" s="114"/>
      <c r="LT384" s="114"/>
      <c r="LU384" s="114"/>
      <c r="LV384" s="114"/>
      <c r="LW384" s="114"/>
      <c r="LX384" s="114"/>
      <c r="LY384" s="114"/>
      <c r="LZ384" s="114"/>
      <c r="MA384" s="114"/>
      <c r="MB384" s="114"/>
      <c r="MC384" s="114"/>
      <c r="MD384" s="114"/>
      <c r="ME384" s="114"/>
      <c r="MF384" s="114"/>
      <c r="MG384" s="114"/>
      <c r="MH384" s="114"/>
      <c r="MI384" s="114"/>
      <c r="MJ384" s="114"/>
      <c r="MK384" s="114"/>
      <c r="ML384" s="114"/>
      <c r="MM384" s="114"/>
      <c r="MN384" s="114"/>
      <c r="MO384" s="114"/>
      <c r="MP384" s="114"/>
      <c r="MQ384" s="114"/>
      <c r="MR384" s="114"/>
      <c r="MS384" s="114"/>
      <c r="MT384" s="114"/>
      <c r="MU384" s="114"/>
      <c r="MV384" s="114"/>
      <c r="MW384" s="114"/>
      <c r="MX384" s="114"/>
      <c r="MY384" s="114"/>
      <c r="MZ384" s="114"/>
      <c r="NA384" s="114"/>
      <c r="NB384" s="114"/>
      <c r="NC384" s="114"/>
      <c r="ND384" s="114"/>
      <c r="NE384" s="114"/>
      <c r="NF384" s="114"/>
      <c r="NG384" s="114"/>
      <c r="NH384" s="114"/>
      <c r="NI384" s="114"/>
      <c r="NJ384" s="114"/>
      <c r="NK384" s="114"/>
      <c r="NL384" s="114"/>
      <c r="NM384" s="114"/>
      <c r="NN384" s="114"/>
      <c r="NO384" s="114"/>
      <c r="NP384" s="114"/>
      <c r="NQ384" s="114"/>
      <c r="NR384" s="114"/>
      <c r="NS384" s="114"/>
      <c r="NT384" s="114"/>
      <c r="NU384" s="114"/>
      <c r="NV384" s="114"/>
      <c r="NW384" s="114"/>
      <c r="NX384" s="114"/>
      <c r="NY384" s="114"/>
      <c r="NZ384" s="114"/>
      <c r="OA384" s="114"/>
      <c r="OB384" s="114"/>
      <c r="OC384" s="114"/>
      <c r="OD384" s="114"/>
      <c r="OE384" s="114"/>
      <c r="OF384" s="114"/>
      <c r="OG384" s="114"/>
      <c r="OH384" s="114"/>
      <c r="OI384" s="114"/>
      <c r="OJ384" s="114"/>
      <c r="OK384" s="114"/>
      <c r="OL384" s="114"/>
      <c r="OM384" s="114"/>
      <c r="ON384" s="114"/>
      <c r="OO384" s="114"/>
      <c r="OP384" s="114"/>
      <c r="OQ384" s="114"/>
      <c r="OR384" s="114"/>
      <c r="OS384" s="114"/>
      <c r="OT384" s="114"/>
      <c r="OU384" s="114"/>
      <c r="OV384" s="114"/>
      <c r="OW384" s="114"/>
      <c r="OX384" s="114"/>
      <c r="OY384" s="114"/>
      <c r="OZ384" s="114"/>
      <c r="PA384" s="114"/>
      <c r="PB384" s="114"/>
      <c r="PC384" s="114"/>
      <c r="PD384" s="114"/>
      <c r="PE384" s="114"/>
      <c r="PF384" s="114"/>
      <c r="PG384" s="114"/>
      <c r="PH384" s="114"/>
      <c r="PI384" s="114"/>
      <c r="PJ384" s="114"/>
      <c r="PK384" s="114"/>
      <c r="PL384" s="114"/>
      <c r="PM384" s="114"/>
      <c r="PN384" s="114"/>
      <c r="PO384" s="114"/>
      <c r="PP384" s="114"/>
      <c r="PQ384" s="114"/>
      <c r="PR384" s="114"/>
      <c r="PS384" s="114"/>
      <c r="PT384" s="114"/>
      <c r="PU384" s="114"/>
      <c r="PV384" s="114"/>
      <c r="PW384" s="114"/>
      <c r="PX384" s="114"/>
      <c r="PY384" s="114"/>
      <c r="PZ384" s="114"/>
      <c r="QA384" s="114"/>
      <c r="QB384" s="114"/>
      <c r="QC384" s="114"/>
      <c r="QD384" s="114"/>
      <c r="QE384" s="114"/>
      <c r="QF384" s="114"/>
      <c r="QG384" s="114"/>
      <c r="QH384" s="114"/>
      <c r="QI384" s="114"/>
      <c r="QJ384" s="114"/>
      <c r="QK384" s="114"/>
      <c r="QL384" s="114"/>
      <c r="QM384" s="114"/>
      <c r="QN384" s="114"/>
      <c r="QO384" s="114"/>
      <c r="QP384" s="114"/>
      <c r="QQ384" s="114"/>
      <c r="QR384" s="114"/>
      <c r="QS384" s="114"/>
      <c r="QT384" s="114"/>
      <c r="QU384" s="114"/>
      <c r="QV384" s="114"/>
      <c r="QW384" s="114"/>
      <c r="QX384" s="114"/>
      <c r="QY384" s="114"/>
      <c r="QZ384" s="114"/>
      <c r="RA384" s="114"/>
      <c r="RB384" s="114"/>
      <c r="RC384" s="114"/>
      <c r="RD384" s="114"/>
      <c r="RE384" s="114"/>
      <c r="RF384" s="114"/>
      <c r="RG384" s="114"/>
      <c r="RH384" s="114"/>
      <c r="RI384" s="114"/>
      <c r="RJ384" s="114"/>
      <c r="RK384" s="114"/>
      <c r="RL384" s="114"/>
      <c r="RM384" s="114"/>
      <c r="RN384" s="114"/>
      <c r="RO384" s="114"/>
      <c r="RP384" s="114"/>
      <c r="RQ384" s="114"/>
      <c r="RR384" s="114"/>
      <c r="RS384" s="114"/>
      <c r="RT384" s="114"/>
      <c r="RU384" s="114"/>
      <c r="RV384" s="114"/>
      <c r="RW384" s="114"/>
      <c r="RX384" s="114"/>
      <c r="RY384" s="114"/>
      <c r="RZ384" s="114"/>
      <c r="SA384" s="114"/>
      <c r="SB384" s="114"/>
      <c r="SC384" s="114"/>
      <c r="SD384" s="114"/>
      <c r="SE384" s="114"/>
      <c r="SF384" s="114"/>
      <c r="SG384" s="114"/>
      <c r="SH384" s="114"/>
      <c r="SI384" s="114"/>
      <c r="SJ384" s="114"/>
      <c r="SK384" s="114"/>
      <c r="SL384" s="114"/>
      <c r="SM384" s="114"/>
      <c r="SN384" s="114"/>
      <c r="SO384" s="114"/>
      <c r="SP384" s="114"/>
      <c r="SQ384" s="114"/>
      <c r="SR384" s="114"/>
      <c r="SS384" s="114"/>
      <c r="ST384" s="114"/>
      <c r="SU384" s="114"/>
      <c r="SV384" s="114"/>
      <c r="SW384" s="114"/>
      <c r="SX384" s="114"/>
      <c r="SY384" s="114"/>
      <c r="SZ384" s="114"/>
      <c r="TA384" s="114"/>
      <c r="TB384" s="114"/>
      <c r="TC384" s="114"/>
      <c r="TD384" s="114"/>
      <c r="TE384" s="114"/>
      <c r="TF384" s="114"/>
      <c r="TG384" s="114"/>
      <c r="TH384" s="114"/>
      <c r="TI384" s="114"/>
      <c r="TJ384" s="114"/>
      <c r="TK384" s="114"/>
      <c r="TL384" s="114"/>
      <c r="TM384" s="114"/>
      <c r="TN384" s="114"/>
      <c r="TO384" s="114"/>
      <c r="TP384" s="114"/>
      <c r="TQ384" s="114"/>
      <c r="TR384" s="114"/>
      <c r="TS384" s="114"/>
      <c r="TT384" s="114"/>
      <c r="TU384" s="114"/>
      <c r="TV384" s="114"/>
      <c r="TW384" s="114"/>
      <c r="TX384" s="114"/>
      <c r="TY384" s="114"/>
      <c r="TZ384" s="114"/>
      <c r="UA384" s="114"/>
      <c r="UB384" s="114"/>
      <c r="UC384" s="114"/>
      <c r="UD384" s="114"/>
      <c r="UE384" s="114"/>
      <c r="UF384" s="114"/>
      <c r="UG384" s="114"/>
      <c r="UH384" s="114"/>
      <c r="UI384" s="114"/>
      <c r="UJ384" s="114"/>
      <c r="UK384" s="114"/>
      <c r="UL384" s="114"/>
      <c r="UM384" s="114"/>
      <c r="UN384" s="114"/>
      <c r="UO384" s="114"/>
      <c r="UP384" s="114"/>
      <c r="UQ384" s="114"/>
      <c r="UR384" s="114"/>
      <c r="US384" s="114"/>
      <c r="UT384" s="114"/>
      <c r="UU384" s="114"/>
      <c r="UV384" s="114"/>
      <c r="UW384" s="114"/>
      <c r="UX384" s="114"/>
      <c r="UY384" s="114"/>
      <c r="UZ384" s="114"/>
      <c r="VA384" s="114"/>
      <c r="VB384" s="114"/>
      <c r="VC384" s="114"/>
      <c r="VD384" s="114"/>
      <c r="VE384" s="114"/>
      <c r="VF384" s="114"/>
      <c r="VG384" s="114"/>
      <c r="VH384" s="114"/>
      <c r="VI384" s="114"/>
      <c r="VJ384" s="114"/>
      <c r="VK384" s="114"/>
      <c r="VL384" s="114"/>
      <c r="VM384" s="114"/>
      <c r="VN384" s="114"/>
      <c r="VO384" s="114"/>
      <c r="VP384" s="114"/>
      <c r="VQ384" s="114"/>
      <c r="VR384" s="114"/>
      <c r="VS384" s="114"/>
      <c r="VT384" s="114"/>
      <c r="VU384" s="114"/>
      <c r="VV384" s="114"/>
      <c r="VW384" s="114"/>
      <c r="VX384" s="114"/>
      <c r="VY384" s="114"/>
      <c r="VZ384" s="114"/>
      <c r="WA384" s="114"/>
      <c r="WB384" s="114"/>
      <c r="WC384" s="114"/>
      <c r="WD384" s="114"/>
      <c r="WE384" s="114"/>
      <c r="WF384" s="114"/>
      <c r="WG384" s="114"/>
      <c r="WH384" s="114"/>
      <c r="WI384" s="114"/>
      <c r="WJ384" s="114"/>
      <c r="WK384" s="114"/>
      <c r="WL384" s="114"/>
      <c r="WM384" s="114"/>
      <c r="WN384" s="114"/>
      <c r="WO384" s="114"/>
      <c r="WP384" s="114"/>
      <c r="WQ384" s="114"/>
      <c r="WR384" s="114"/>
      <c r="WS384" s="114"/>
      <c r="WT384" s="114"/>
      <c r="WU384" s="114"/>
      <c r="WV384" s="114"/>
      <c r="WW384" s="114"/>
      <c r="WX384" s="114"/>
      <c r="WY384" s="114"/>
      <c r="WZ384" s="114"/>
      <c r="XA384" s="114"/>
      <c r="XB384" s="114"/>
      <c r="XC384" s="114"/>
      <c r="XD384" s="114"/>
      <c r="XE384" s="114"/>
      <c r="XF384" s="114"/>
      <c r="XG384" s="114"/>
      <c r="XH384" s="114"/>
      <c r="XI384" s="114"/>
      <c r="XJ384" s="114"/>
      <c r="XK384" s="114"/>
      <c r="XL384" s="114"/>
      <c r="XM384" s="114"/>
      <c r="XN384" s="114"/>
      <c r="XO384" s="114"/>
      <c r="XP384" s="114"/>
      <c r="XQ384" s="114"/>
      <c r="XR384" s="114"/>
      <c r="XS384" s="114"/>
      <c r="XT384" s="114"/>
      <c r="XU384" s="114"/>
      <c r="XV384" s="114"/>
      <c r="XW384" s="114"/>
      <c r="XX384" s="114"/>
      <c r="XY384" s="114"/>
      <c r="XZ384" s="114"/>
      <c r="YA384" s="114"/>
      <c r="YB384" s="114"/>
      <c r="YC384" s="114"/>
      <c r="YD384" s="114"/>
      <c r="YE384" s="114"/>
      <c r="YF384" s="114"/>
      <c r="YG384" s="114"/>
      <c r="YH384" s="114"/>
      <c r="YI384" s="114"/>
      <c r="YJ384" s="114"/>
      <c r="YK384" s="114"/>
      <c r="YL384" s="114"/>
      <c r="YM384" s="114"/>
      <c r="YN384" s="114"/>
      <c r="YO384" s="114"/>
      <c r="YP384" s="114"/>
      <c r="YQ384" s="114"/>
      <c r="YR384" s="114"/>
      <c r="YS384" s="114"/>
      <c r="YT384" s="114"/>
      <c r="YU384" s="114"/>
      <c r="YV384" s="114"/>
      <c r="YW384" s="114"/>
      <c r="YX384" s="114"/>
      <c r="YY384" s="114"/>
      <c r="YZ384" s="114"/>
      <c r="ZA384" s="114"/>
      <c r="ZB384" s="114"/>
      <c r="ZC384" s="114"/>
      <c r="ZD384" s="114"/>
      <c r="ZE384" s="114"/>
      <c r="ZF384" s="114"/>
      <c r="ZG384" s="114"/>
      <c r="ZH384" s="114"/>
      <c r="ZI384" s="114"/>
      <c r="ZJ384" s="114"/>
      <c r="ZK384" s="114"/>
      <c r="ZL384" s="114"/>
      <c r="ZM384" s="114"/>
      <c r="ZN384" s="114"/>
      <c r="ZO384" s="114"/>
      <c r="ZP384" s="114"/>
      <c r="ZQ384" s="114"/>
      <c r="ZR384" s="114"/>
      <c r="ZS384" s="114"/>
      <c r="ZT384" s="114"/>
      <c r="ZU384" s="114"/>
      <c r="ZV384" s="114"/>
      <c r="ZW384" s="114"/>
      <c r="ZX384" s="114"/>
      <c r="ZY384" s="114"/>
      <c r="ZZ384" s="114"/>
      <c r="AAA384" s="114"/>
      <c r="AAB384" s="114"/>
      <c r="AAC384" s="114"/>
      <c r="AAD384" s="114"/>
      <c r="AAE384" s="114"/>
      <c r="AAF384" s="114"/>
      <c r="AAG384" s="114"/>
      <c r="AAH384" s="114"/>
      <c r="AAI384" s="114"/>
      <c r="AAJ384" s="114"/>
      <c r="AAK384" s="114"/>
      <c r="AAL384" s="114"/>
      <c r="AAM384" s="114"/>
      <c r="AAN384" s="114"/>
      <c r="AAO384" s="114"/>
      <c r="AAP384" s="114"/>
      <c r="AAQ384" s="114"/>
      <c r="AAR384" s="114"/>
      <c r="AAS384" s="114"/>
      <c r="AAT384" s="114"/>
      <c r="AAU384" s="114"/>
      <c r="AAV384" s="114"/>
      <c r="AAW384" s="114"/>
      <c r="AAX384" s="114"/>
      <c r="AAY384" s="114"/>
      <c r="AAZ384" s="114"/>
      <c r="ABA384" s="114"/>
      <c r="ABB384" s="114"/>
      <c r="ABC384" s="114"/>
      <c r="ABD384" s="114"/>
      <c r="ABE384" s="114"/>
      <c r="ABF384" s="114"/>
      <c r="ABG384" s="114"/>
      <c r="ABH384" s="114"/>
      <c r="ABI384" s="114"/>
      <c r="ABJ384" s="114"/>
      <c r="ABK384" s="114"/>
      <c r="ABL384" s="114"/>
      <c r="ABM384" s="114"/>
      <c r="ABN384" s="114"/>
      <c r="ABO384" s="114"/>
      <c r="ABP384" s="114"/>
      <c r="ABQ384" s="114"/>
      <c r="ABR384" s="114"/>
      <c r="ABS384" s="114"/>
      <c r="ABT384" s="114"/>
      <c r="ABU384" s="114"/>
      <c r="ABV384" s="114"/>
      <c r="ABW384" s="114"/>
      <c r="ABX384" s="114"/>
      <c r="ABY384" s="114"/>
      <c r="ABZ384" s="114"/>
      <c r="ACA384" s="114"/>
      <c r="ACB384" s="114"/>
      <c r="ACC384" s="114"/>
      <c r="ACD384" s="114"/>
      <c r="ACE384" s="114"/>
      <c r="ACF384" s="114"/>
      <c r="ACG384" s="114"/>
      <c r="ACH384" s="114"/>
      <c r="ACI384" s="114"/>
      <c r="ACJ384" s="114"/>
      <c r="ACK384" s="114"/>
      <c r="ACL384" s="114"/>
      <c r="ACM384" s="114"/>
      <c r="ACN384" s="114"/>
      <c r="ACO384" s="114"/>
      <c r="ACP384" s="114"/>
      <c r="ACQ384" s="114"/>
      <c r="ACR384" s="114"/>
      <c r="ACS384" s="114"/>
      <c r="ACT384" s="114"/>
      <c r="ACU384" s="114"/>
      <c r="ACV384" s="114"/>
      <c r="ACW384" s="114"/>
      <c r="ACX384" s="114"/>
      <c r="ACY384" s="114"/>
      <c r="ACZ384" s="114"/>
      <c r="ADA384" s="114"/>
    </row>
    <row r="385" spans="1:781" customFormat="1" ht="70.8" customHeight="1" x14ac:dyDescent="0.3">
      <c r="A385" s="40">
        <v>3</v>
      </c>
      <c r="B385" s="21" t="s">
        <v>1060</v>
      </c>
      <c r="C385" s="22" t="s">
        <v>666</v>
      </c>
      <c r="D385" s="23" t="s">
        <v>204</v>
      </c>
      <c r="E385" s="23" t="s">
        <v>356</v>
      </c>
      <c r="F385" s="23"/>
      <c r="G385" s="74"/>
      <c r="H385" s="23">
        <v>2</v>
      </c>
      <c r="I385" s="23" t="s">
        <v>41</v>
      </c>
      <c r="J385" s="23" t="s">
        <v>72</v>
      </c>
      <c r="K385" s="25">
        <v>1960</v>
      </c>
      <c r="L385" s="86">
        <v>1960</v>
      </c>
      <c r="M385" s="27"/>
      <c r="N385" s="28"/>
      <c r="O385" s="28"/>
      <c r="P385" s="29" t="s">
        <v>593</v>
      </c>
      <c r="Q385" s="30" t="s">
        <v>1061</v>
      </c>
      <c r="R385" s="31"/>
      <c r="S385" s="32" t="str">
        <f>C385</f>
        <v>Pb</v>
      </c>
      <c r="T385" s="33"/>
      <c r="U385" s="33"/>
      <c r="V385" s="33"/>
      <c r="W385" s="33"/>
      <c r="X385" s="33"/>
      <c r="Y385" s="33"/>
      <c r="Z385" s="33"/>
      <c r="AA385" s="1"/>
      <c r="AB385" s="34">
        <f t="shared" si="85"/>
        <v>0</v>
      </c>
      <c r="AC385" s="34">
        <f t="shared" si="86"/>
        <v>0</v>
      </c>
      <c r="AD385" s="34">
        <f t="shared" si="87"/>
        <v>0</v>
      </c>
      <c r="AE385" s="34">
        <f t="shared" si="88"/>
        <v>0</v>
      </c>
      <c r="AF385" s="35"/>
      <c r="AG385" s="35">
        <f>IF(A385=1,AE385,0)</f>
        <v>0</v>
      </c>
      <c r="AH385" s="35">
        <f>IF(A385=2,AE385,0)</f>
        <v>0</v>
      </c>
      <c r="AI385" s="35">
        <f>IF(A385=3,AE385,0)</f>
        <v>0</v>
      </c>
      <c r="AJ385" s="1"/>
      <c r="AK385" s="1"/>
      <c r="AL385" s="1"/>
      <c r="AM385" s="1"/>
      <c r="AN385" s="1"/>
      <c r="AO385" s="1"/>
      <c r="AP385" s="1"/>
      <c r="AQ385" s="1"/>
      <c r="AR385" s="1"/>
      <c r="AS385" s="1"/>
      <c r="AT385" s="1"/>
      <c r="AU385" s="1"/>
      <c r="AV385" s="1"/>
      <c r="AW385" s="1"/>
      <c r="AX385" s="1"/>
      <c r="AY385" s="1"/>
      <c r="AZ385" s="1"/>
      <c r="BA385" s="1"/>
      <c r="BB385" s="1"/>
      <c r="BC385" s="1"/>
      <c r="BD385" s="1"/>
      <c r="BE385" s="1"/>
      <c r="BF385" s="1"/>
      <c r="BG385" s="1"/>
      <c r="BH385" s="1"/>
      <c r="BI385" s="1"/>
      <c r="BJ385" s="1"/>
      <c r="BK385" s="1"/>
      <c r="BL385" s="1"/>
      <c r="BM385" s="1"/>
      <c r="BN385" s="1"/>
      <c r="BO385" s="1"/>
      <c r="BP385" s="1"/>
      <c r="BQ385" s="1"/>
      <c r="BR385" s="1"/>
      <c r="BS385" s="1"/>
      <c r="BT385" s="1"/>
      <c r="BU385" s="1"/>
      <c r="BV385" s="1"/>
      <c r="BW385" s="1"/>
      <c r="BX385" s="1"/>
      <c r="BY385" s="1"/>
      <c r="BZ385" s="1"/>
      <c r="CA385" s="1"/>
      <c r="CB385" s="1"/>
      <c r="CC385" s="1"/>
      <c r="CD385" s="1"/>
      <c r="CE385" s="1"/>
      <c r="CF385" s="1"/>
      <c r="CG385" s="1"/>
      <c r="CH385" s="1"/>
      <c r="CI385" s="1"/>
      <c r="CJ385" s="1"/>
      <c r="CK385" s="1"/>
      <c r="CL385" s="1"/>
      <c r="CM385" s="1"/>
      <c r="CN385" s="1"/>
      <c r="CO385" s="1"/>
      <c r="CP385" s="1"/>
      <c r="CQ385" s="1"/>
      <c r="CR385" s="1"/>
      <c r="CS385" s="1"/>
      <c r="CT385" s="1"/>
      <c r="CU385" s="1"/>
      <c r="CV385" s="1"/>
      <c r="CW385" s="1"/>
      <c r="CX385" s="1"/>
      <c r="CY385" s="1"/>
      <c r="CZ385" s="1"/>
      <c r="DA385" s="1"/>
      <c r="DB385" s="1"/>
      <c r="DC385" s="1"/>
      <c r="DD385" s="1"/>
      <c r="DE385" s="1"/>
      <c r="DF385" s="1"/>
      <c r="DG385" s="1"/>
      <c r="DH385" s="1"/>
      <c r="DI385" s="1"/>
      <c r="DJ385" s="1"/>
      <c r="DK385" s="1"/>
      <c r="DL385" s="1"/>
      <c r="DM385" s="1"/>
      <c r="DN385" s="1"/>
      <c r="DO385" s="1"/>
      <c r="DP385" s="1"/>
      <c r="DQ385" s="1"/>
      <c r="DR385" s="1"/>
      <c r="DS385" s="1"/>
      <c r="DT385" s="1"/>
      <c r="DU385" s="1"/>
      <c r="DV385" s="1"/>
      <c r="DW385" s="1"/>
      <c r="DX385" s="1"/>
      <c r="DY385" s="1"/>
      <c r="DZ385" s="1"/>
      <c r="EA385" s="1"/>
      <c r="EB385" s="1"/>
      <c r="EC385" s="1"/>
      <c r="ED385" s="114"/>
      <c r="EE385" s="114"/>
      <c r="EF385" s="114"/>
      <c r="EG385" s="114"/>
      <c r="EH385" s="114"/>
      <c r="EI385" s="114"/>
      <c r="EJ385" s="114"/>
      <c r="EK385" s="114"/>
      <c r="EL385" s="114"/>
      <c r="EM385" s="114"/>
      <c r="EN385" s="114"/>
      <c r="EO385" s="114"/>
      <c r="EP385" s="114"/>
      <c r="EQ385" s="114"/>
      <c r="ER385" s="114"/>
      <c r="ES385" s="114"/>
      <c r="ET385" s="114"/>
      <c r="EU385" s="114"/>
      <c r="EV385" s="114"/>
      <c r="EW385" s="114"/>
      <c r="EX385" s="114"/>
      <c r="EY385" s="114"/>
      <c r="EZ385" s="114"/>
      <c r="FA385" s="114"/>
      <c r="FB385" s="114"/>
      <c r="FC385" s="114"/>
      <c r="FD385" s="114"/>
      <c r="FE385" s="114"/>
      <c r="FF385" s="114"/>
      <c r="FG385" s="114"/>
      <c r="FH385" s="114"/>
      <c r="FI385" s="114"/>
      <c r="FJ385" s="114"/>
      <c r="FK385" s="114"/>
      <c r="FL385" s="114"/>
      <c r="FM385" s="114"/>
      <c r="FN385" s="114"/>
      <c r="FO385" s="114"/>
      <c r="FP385" s="114"/>
      <c r="FQ385" s="114"/>
      <c r="FR385" s="114"/>
      <c r="FS385" s="114"/>
      <c r="FT385" s="114"/>
      <c r="FU385" s="114"/>
      <c r="FV385" s="114"/>
      <c r="FW385" s="114"/>
      <c r="FX385" s="114"/>
      <c r="FY385" s="114"/>
      <c r="FZ385" s="114"/>
      <c r="GA385" s="114"/>
      <c r="GB385" s="114"/>
      <c r="GC385" s="114"/>
      <c r="GD385" s="114"/>
      <c r="GE385" s="114"/>
      <c r="GF385" s="114"/>
      <c r="GG385" s="114"/>
      <c r="GH385" s="114"/>
      <c r="GI385" s="114"/>
      <c r="GJ385" s="114"/>
      <c r="GK385" s="114"/>
      <c r="GL385" s="114"/>
      <c r="GM385" s="114"/>
      <c r="GN385" s="114"/>
      <c r="GO385" s="114"/>
      <c r="GP385" s="114"/>
      <c r="GQ385" s="114"/>
      <c r="GR385" s="114"/>
      <c r="GS385" s="114"/>
      <c r="GT385" s="114"/>
      <c r="GU385" s="114"/>
      <c r="GV385" s="114"/>
      <c r="GW385" s="114"/>
      <c r="GX385" s="114"/>
      <c r="GY385" s="114"/>
      <c r="GZ385" s="114"/>
      <c r="HA385" s="114"/>
      <c r="HB385" s="114"/>
      <c r="HC385" s="114"/>
      <c r="HD385" s="114"/>
      <c r="HE385" s="114"/>
      <c r="HF385" s="114"/>
      <c r="HG385" s="114"/>
      <c r="HH385" s="114"/>
      <c r="HI385" s="114"/>
      <c r="HJ385" s="114"/>
      <c r="HK385" s="114"/>
      <c r="HL385" s="114"/>
      <c r="HM385" s="114"/>
      <c r="HN385" s="114"/>
      <c r="HO385" s="114"/>
      <c r="HP385" s="114"/>
      <c r="HQ385" s="114"/>
      <c r="HR385" s="114"/>
      <c r="HS385" s="114"/>
      <c r="HT385" s="114"/>
      <c r="HU385" s="114"/>
      <c r="HV385" s="114"/>
      <c r="HW385" s="114"/>
      <c r="HX385" s="114"/>
      <c r="HY385" s="114"/>
      <c r="HZ385" s="114"/>
      <c r="IA385" s="114"/>
      <c r="IB385" s="114"/>
      <c r="IC385" s="114"/>
      <c r="ID385" s="114"/>
      <c r="IE385" s="114"/>
      <c r="IF385" s="114"/>
      <c r="IG385" s="114"/>
      <c r="IH385" s="114"/>
      <c r="II385" s="114"/>
      <c r="IJ385" s="114"/>
      <c r="IK385" s="114"/>
      <c r="IL385" s="114"/>
      <c r="IM385" s="114"/>
      <c r="IN385" s="114"/>
      <c r="IO385" s="114"/>
      <c r="IP385" s="114"/>
      <c r="IQ385" s="114"/>
      <c r="IR385" s="114"/>
      <c r="IS385" s="114"/>
      <c r="IT385" s="114"/>
      <c r="IU385" s="114"/>
      <c r="IV385" s="114"/>
      <c r="IW385" s="114"/>
      <c r="IX385" s="114"/>
      <c r="IY385" s="114"/>
      <c r="IZ385" s="114"/>
      <c r="JA385" s="114"/>
      <c r="JB385" s="114"/>
      <c r="JC385" s="114"/>
      <c r="JD385" s="114"/>
      <c r="JE385" s="114"/>
      <c r="JF385" s="114"/>
      <c r="JG385" s="114"/>
      <c r="JH385" s="114"/>
      <c r="JI385" s="114"/>
      <c r="JJ385" s="114"/>
      <c r="JK385" s="114"/>
      <c r="JL385" s="114"/>
      <c r="JM385" s="114"/>
      <c r="JN385" s="114"/>
      <c r="JO385" s="114"/>
      <c r="JP385" s="114"/>
      <c r="JQ385" s="114"/>
      <c r="JR385" s="114"/>
      <c r="JS385" s="114"/>
      <c r="JT385" s="114"/>
      <c r="JU385" s="114"/>
      <c r="JV385" s="114"/>
      <c r="JW385" s="114"/>
      <c r="JX385" s="114"/>
      <c r="JY385" s="114"/>
      <c r="JZ385" s="114"/>
      <c r="KA385" s="114"/>
      <c r="KB385" s="114"/>
      <c r="KC385" s="114"/>
      <c r="KD385" s="114"/>
      <c r="KE385" s="114"/>
      <c r="KF385" s="114"/>
      <c r="KG385" s="114"/>
      <c r="KH385" s="114"/>
      <c r="KI385" s="114"/>
      <c r="KJ385" s="114"/>
      <c r="KK385" s="114"/>
      <c r="KL385" s="114"/>
      <c r="KM385" s="114"/>
      <c r="KN385" s="114"/>
      <c r="KO385" s="114"/>
      <c r="KP385" s="114"/>
      <c r="KQ385" s="114"/>
      <c r="KR385" s="114"/>
      <c r="KS385" s="114"/>
      <c r="KT385" s="114"/>
      <c r="KU385" s="114"/>
      <c r="KV385" s="114"/>
      <c r="KW385" s="114"/>
      <c r="KX385" s="114"/>
      <c r="KY385" s="114"/>
      <c r="KZ385" s="114"/>
      <c r="LA385" s="114"/>
      <c r="LB385" s="114"/>
      <c r="LC385" s="114"/>
      <c r="LD385" s="114"/>
      <c r="LE385" s="114"/>
      <c r="LF385" s="114"/>
      <c r="LG385" s="114"/>
      <c r="LH385" s="114"/>
      <c r="LI385" s="114"/>
      <c r="LJ385" s="114"/>
      <c r="LK385" s="114"/>
      <c r="LL385" s="114"/>
      <c r="LM385" s="114"/>
      <c r="LN385" s="114"/>
      <c r="LO385" s="114"/>
      <c r="LP385" s="114"/>
      <c r="LQ385" s="114"/>
      <c r="LR385" s="114"/>
      <c r="LS385" s="114"/>
      <c r="LT385" s="114"/>
      <c r="LU385" s="114"/>
      <c r="LV385" s="114"/>
      <c r="LW385" s="114"/>
      <c r="LX385" s="114"/>
      <c r="LY385" s="114"/>
      <c r="LZ385" s="114"/>
      <c r="MA385" s="114"/>
      <c r="MB385" s="114"/>
      <c r="MC385" s="114"/>
      <c r="MD385" s="114"/>
      <c r="ME385" s="114"/>
      <c r="MF385" s="114"/>
      <c r="MG385" s="114"/>
      <c r="MH385" s="114"/>
      <c r="MI385" s="114"/>
      <c r="MJ385" s="114"/>
      <c r="MK385" s="114"/>
      <c r="ML385" s="114"/>
      <c r="MM385" s="114"/>
      <c r="MN385" s="114"/>
      <c r="MO385" s="114"/>
      <c r="MP385" s="114"/>
      <c r="MQ385" s="114"/>
      <c r="MR385" s="114"/>
      <c r="MS385" s="114"/>
      <c r="MT385" s="114"/>
      <c r="MU385" s="114"/>
      <c r="MV385" s="114"/>
      <c r="MW385" s="114"/>
      <c r="MX385" s="114"/>
      <c r="MY385" s="114"/>
      <c r="MZ385" s="114"/>
      <c r="NA385" s="114"/>
      <c r="NB385" s="114"/>
      <c r="NC385" s="114"/>
      <c r="ND385" s="114"/>
      <c r="NE385" s="114"/>
      <c r="NF385" s="114"/>
      <c r="NG385" s="114"/>
      <c r="NH385" s="114"/>
      <c r="NI385" s="114"/>
      <c r="NJ385" s="114"/>
      <c r="NK385" s="114"/>
      <c r="NL385" s="114"/>
      <c r="NM385" s="114"/>
      <c r="NN385" s="114"/>
      <c r="NO385" s="114"/>
      <c r="NP385" s="114"/>
      <c r="NQ385" s="114"/>
      <c r="NR385" s="114"/>
      <c r="NS385" s="114"/>
      <c r="NT385" s="114"/>
      <c r="NU385" s="114"/>
      <c r="NV385" s="114"/>
      <c r="NW385" s="114"/>
      <c r="NX385" s="114"/>
      <c r="NY385" s="114"/>
      <c r="NZ385" s="114"/>
      <c r="OA385" s="114"/>
      <c r="OB385" s="114"/>
      <c r="OC385" s="114"/>
      <c r="OD385" s="114"/>
      <c r="OE385" s="114"/>
      <c r="OF385" s="114"/>
      <c r="OG385" s="114"/>
      <c r="OH385" s="114"/>
      <c r="OI385" s="114"/>
      <c r="OJ385" s="114"/>
      <c r="OK385" s="114"/>
      <c r="OL385" s="114"/>
      <c r="OM385" s="114"/>
      <c r="ON385" s="114"/>
      <c r="OO385" s="114"/>
      <c r="OP385" s="114"/>
      <c r="OQ385" s="114"/>
      <c r="OR385" s="114"/>
      <c r="OS385" s="114"/>
      <c r="OT385" s="114"/>
      <c r="OU385" s="114"/>
      <c r="OV385" s="114"/>
      <c r="OW385" s="114"/>
      <c r="OX385" s="114"/>
      <c r="OY385" s="114"/>
      <c r="OZ385" s="114"/>
      <c r="PA385" s="114"/>
      <c r="PB385" s="114"/>
      <c r="PC385" s="114"/>
      <c r="PD385" s="114"/>
      <c r="PE385" s="114"/>
      <c r="PF385" s="114"/>
      <c r="PG385" s="114"/>
      <c r="PH385" s="114"/>
      <c r="PI385" s="114"/>
      <c r="PJ385" s="114"/>
      <c r="PK385" s="114"/>
      <c r="PL385" s="114"/>
      <c r="PM385" s="114"/>
      <c r="PN385" s="114"/>
      <c r="PO385" s="114"/>
      <c r="PP385" s="114"/>
      <c r="PQ385" s="114"/>
      <c r="PR385" s="114"/>
      <c r="PS385" s="114"/>
      <c r="PT385" s="114"/>
      <c r="PU385" s="114"/>
      <c r="PV385" s="114"/>
      <c r="PW385" s="114"/>
      <c r="PX385" s="114"/>
      <c r="PY385" s="114"/>
      <c r="PZ385" s="114"/>
      <c r="QA385" s="114"/>
      <c r="QB385" s="114"/>
      <c r="QC385" s="114"/>
      <c r="QD385" s="114"/>
      <c r="QE385" s="114"/>
      <c r="QF385" s="114"/>
      <c r="QG385" s="114"/>
      <c r="QH385" s="114"/>
      <c r="QI385" s="114"/>
      <c r="QJ385" s="114"/>
      <c r="QK385" s="114"/>
      <c r="QL385" s="114"/>
      <c r="QM385" s="114"/>
      <c r="QN385" s="114"/>
      <c r="QO385" s="114"/>
      <c r="QP385" s="114"/>
      <c r="QQ385" s="114"/>
      <c r="QR385" s="114"/>
      <c r="QS385" s="114"/>
      <c r="QT385" s="114"/>
      <c r="QU385" s="114"/>
      <c r="QV385" s="114"/>
      <c r="QW385" s="114"/>
      <c r="QX385" s="114"/>
      <c r="QY385" s="114"/>
      <c r="QZ385" s="114"/>
      <c r="RA385" s="114"/>
      <c r="RB385" s="114"/>
      <c r="RC385" s="114"/>
      <c r="RD385" s="114"/>
      <c r="RE385" s="114"/>
      <c r="RF385" s="114"/>
      <c r="RG385" s="114"/>
      <c r="RH385" s="114"/>
      <c r="RI385" s="114"/>
      <c r="RJ385" s="114"/>
      <c r="RK385" s="114"/>
      <c r="RL385" s="114"/>
      <c r="RM385" s="114"/>
      <c r="RN385" s="114"/>
      <c r="RO385" s="114"/>
      <c r="RP385" s="114"/>
      <c r="RQ385" s="114"/>
      <c r="RR385" s="114"/>
      <c r="RS385" s="114"/>
      <c r="RT385" s="114"/>
      <c r="RU385" s="114"/>
      <c r="RV385" s="114"/>
      <c r="RW385" s="114"/>
      <c r="RX385" s="114"/>
      <c r="RY385" s="114"/>
      <c r="RZ385" s="114"/>
      <c r="SA385" s="114"/>
      <c r="SB385" s="114"/>
      <c r="SC385" s="114"/>
      <c r="SD385" s="114"/>
      <c r="SE385" s="114"/>
      <c r="SF385" s="114"/>
      <c r="SG385" s="114"/>
      <c r="SH385" s="114"/>
      <c r="SI385" s="114"/>
      <c r="SJ385" s="114"/>
      <c r="SK385" s="114"/>
      <c r="SL385" s="114"/>
      <c r="SM385" s="114"/>
      <c r="SN385" s="114"/>
      <c r="SO385" s="114"/>
      <c r="SP385" s="114"/>
      <c r="SQ385" s="114"/>
      <c r="SR385" s="114"/>
      <c r="SS385" s="114"/>
      <c r="ST385" s="114"/>
      <c r="SU385" s="114"/>
      <c r="SV385" s="114"/>
      <c r="SW385" s="114"/>
      <c r="SX385" s="114"/>
      <c r="SY385" s="114"/>
      <c r="SZ385" s="114"/>
      <c r="TA385" s="114"/>
      <c r="TB385" s="114"/>
      <c r="TC385" s="114"/>
      <c r="TD385" s="114"/>
      <c r="TE385" s="114"/>
      <c r="TF385" s="114"/>
      <c r="TG385" s="114"/>
      <c r="TH385" s="114"/>
      <c r="TI385" s="114"/>
      <c r="TJ385" s="114"/>
      <c r="TK385" s="114"/>
      <c r="TL385" s="114"/>
      <c r="TM385" s="114"/>
      <c r="TN385" s="114"/>
      <c r="TO385" s="114"/>
      <c r="TP385" s="114"/>
      <c r="TQ385" s="114"/>
      <c r="TR385" s="114"/>
      <c r="TS385" s="114"/>
      <c r="TT385" s="114"/>
      <c r="TU385" s="114"/>
      <c r="TV385" s="114"/>
      <c r="TW385" s="114"/>
      <c r="TX385" s="114"/>
      <c r="TY385" s="114"/>
      <c r="TZ385" s="114"/>
      <c r="UA385" s="114"/>
      <c r="UB385" s="114"/>
      <c r="UC385" s="114"/>
      <c r="UD385" s="114"/>
      <c r="UE385" s="114"/>
      <c r="UF385" s="114"/>
      <c r="UG385" s="114"/>
      <c r="UH385" s="114"/>
      <c r="UI385" s="114"/>
      <c r="UJ385" s="114"/>
      <c r="UK385" s="114"/>
      <c r="UL385" s="114"/>
      <c r="UM385" s="114"/>
      <c r="UN385" s="114"/>
      <c r="UO385" s="114"/>
      <c r="UP385" s="114"/>
      <c r="UQ385" s="114"/>
      <c r="UR385" s="114"/>
      <c r="US385" s="114"/>
      <c r="UT385" s="114"/>
      <c r="UU385" s="114"/>
      <c r="UV385" s="114"/>
      <c r="UW385" s="114"/>
      <c r="UX385" s="114"/>
      <c r="UY385" s="114"/>
      <c r="UZ385" s="114"/>
      <c r="VA385" s="114"/>
      <c r="VB385" s="114"/>
      <c r="VC385" s="114"/>
      <c r="VD385" s="114"/>
      <c r="VE385" s="114"/>
      <c r="VF385" s="114"/>
      <c r="VG385" s="114"/>
      <c r="VH385" s="114"/>
      <c r="VI385" s="114"/>
      <c r="VJ385" s="114"/>
      <c r="VK385" s="114"/>
      <c r="VL385" s="114"/>
      <c r="VM385" s="114"/>
      <c r="VN385" s="114"/>
      <c r="VO385" s="114"/>
      <c r="VP385" s="114"/>
      <c r="VQ385" s="114"/>
      <c r="VR385" s="114"/>
      <c r="VS385" s="114"/>
      <c r="VT385" s="114"/>
      <c r="VU385" s="114"/>
      <c r="VV385" s="114"/>
      <c r="VW385" s="114"/>
      <c r="VX385" s="114"/>
      <c r="VY385" s="114"/>
      <c r="VZ385" s="114"/>
      <c r="WA385" s="114"/>
      <c r="WB385" s="114"/>
      <c r="WC385" s="114"/>
      <c r="WD385" s="114"/>
      <c r="WE385" s="114"/>
      <c r="WF385" s="114"/>
      <c r="WG385" s="114"/>
      <c r="WH385" s="114"/>
      <c r="WI385" s="114"/>
      <c r="WJ385" s="114"/>
      <c r="WK385" s="114"/>
      <c r="WL385" s="114"/>
      <c r="WM385" s="114"/>
      <c r="WN385" s="114"/>
      <c r="WO385" s="114"/>
      <c r="WP385" s="114"/>
      <c r="WQ385" s="114"/>
      <c r="WR385" s="114"/>
      <c r="WS385" s="114"/>
      <c r="WT385" s="114"/>
      <c r="WU385" s="114"/>
      <c r="WV385" s="114"/>
      <c r="WW385" s="114"/>
      <c r="WX385" s="114"/>
      <c r="WY385" s="114"/>
      <c r="WZ385" s="114"/>
      <c r="XA385" s="114"/>
      <c r="XB385" s="114"/>
      <c r="XC385" s="114"/>
      <c r="XD385" s="114"/>
      <c r="XE385" s="114"/>
      <c r="XF385" s="114"/>
      <c r="XG385" s="114"/>
      <c r="XH385" s="114"/>
      <c r="XI385" s="114"/>
      <c r="XJ385" s="114"/>
      <c r="XK385" s="114"/>
      <c r="XL385" s="114"/>
      <c r="XM385" s="114"/>
      <c r="XN385" s="114"/>
      <c r="XO385" s="114"/>
      <c r="XP385" s="114"/>
      <c r="XQ385" s="114"/>
      <c r="XR385" s="114"/>
      <c r="XS385" s="114"/>
      <c r="XT385" s="114"/>
      <c r="XU385" s="114"/>
      <c r="XV385" s="114"/>
      <c r="XW385" s="114"/>
      <c r="XX385" s="114"/>
      <c r="XY385" s="114"/>
      <c r="XZ385" s="114"/>
      <c r="YA385" s="114"/>
      <c r="YB385" s="114"/>
      <c r="YC385" s="114"/>
      <c r="YD385" s="114"/>
      <c r="YE385" s="114"/>
      <c r="YF385" s="114"/>
      <c r="YG385" s="114"/>
      <c r="YH385" s="114"/>
      <c r="YI385" s="114"/>
      <c r="YJ385" s="114"/>
      <c r="YK385" s="114"/>
      <c r="YL385" s="114"/>
      <c r="YM385" s="114"/>
      <c r="YN385" s="114"/>
      <c r="YO385" s="114"/>
      <c r="YP385" s="114"/>
      <c r="YQ385" s="114"/>
      <c r="YR385" s="114"/>
      <c r="YS385" s="114"/>
      <c r="YT385" s="114"/>
      <c r="YU385" s="114"/>
      <c r="YV385" s="114"/>
      <c r="YW385" s="114"/>
      <c r="YX385" s="114"/>
      <c r="YY385" s="114"/>
      <c r="YZ385" s="114"/>
      <c r="ZA385" s="114"/>
      <c r="ZB385" s="114"/>
      <c r="ZC385" s="114"/>
      <c r="ZD385" s="114"/>
      <c r="ZE385" s="114"/>
      <c r="ZF385" s="114"/>
      <c r="ZG385" s="114"/>
      <c r="ZH385" s="114"/>
      <c r="ZI385" s="114"/>
      <c r="ZJ385" s="114"/>
      <c r="ZK385" s="114"/>
      <c r="ZL385" s="114"/>
      <c r="ZM385" s="114"/>
      <c r="ZN385" s="114"/>
      <c r="ZO385" s="114"/>
      <c r="ZP385" s="114"/>
      <c r="ZQ385" s="114"/>
      <c r="ZR385" s="114"/>
      <c r="ZS385" s="114"/>
      <c r="ZT385" s="114"/>
      <c r="ZU385" s="114"/>
      <c r="ZV385" s="114"/>
      <c r="ZW385" s="114"/>
      <c r="ZX385" s="114"/>
      <c r="ZY385" s="114"/>
      <c r="ZZ385" s="114"/>
      <c r="AAA385" s="114"/>
      <c r="AAB385" s="114"/>
      <c r="AAC385" s="114"/>
      <c r="AAD385" s="114"/>
      <c r="AAE385" s="114"/>
      <c r="AAF385" s="114"/>
      <c r="AAG385" s="114"/>
      <c r="AAH385" s="114"/>
      <c r="AAI385" s="114"/>
      <c r="AAJ385" s="114"/>
      <c r="AAK385" s="114"/>
      <c r="AAL385" s="114"/>
      <c r="AAM385" s="114"/>
      <c r="AAN385" s="114"/>
      <c r="AAO385" s="114"/>
      <c r="AAP385" s="114"/>
      <c r="AAQ385" s="114"/>
      <c r="AAR385" s="114"/>
      <c r="AAS385" s="114"/>
      <c r="AAT385" s="114"/>
      <c r="AAU385" s="114"/>
      <c r="AAV385" s="114"/>
      <c r="AAW385" s="114"/>
      <c r="AAX385" s="114"/>
      <c r="AAY385" s="114"/>
      <c r="AAZ385" s="114"/>
      <c r="ABA385" s="114"/>
      <c r="ABB385" s="114"/>
      <c r="ABC385" s="114"/>
      <c r="ABD385" s="114"/>
      <c r="ABE385" s="114"/>
      <c r="ABF385" s="114"/>
      <c r="ABG385" s="114"/>
      <c r="ABH385" s="114"/>
      <c r="ABI385" s="114"/>
      <c r="ABJ385" s="114"/>
      <c r="ABK385" s="114"/>
      <c r="ABL385" s="114"/>
      <c r="ABM385" s="114"/>
      <c r="ABN385" s="114"/>
      <c r="ABO385" s="114"/>
      <c r="ABP385" s="114"/>
      <c r="ABQ385" s="114"/>
      <c r="ABR385" s="114"/>
      <c r="ABS385" s="114"/>
      <c r="ABT385" s="114"/>
      <c r="ABU385" s="114"/>
      <c r="ABV385" s="114"/>
      <c r="ABW385" s="114"/>
      <c r="ABX385" s="114"/>
      <c r="ABY385" s="114"/>
      <c r="ABZ385" s="114"/>
      <c r="ACA385" s="114"/>
      <c r="ACB385" s="114"/>
      <c r="ACC385" s="114"/>
      <c r="ACD385" s="114"/>
      <c r="ACE385" s="114"/>
      <c r="ACF385" s="114"/>
      <c r="ACG385" s="114"/>
      <c r="ACH385" s="114"/>
      <c r="ACI385" s="114"/>
      <c r="ACJ385" s="114"/>
      <c r="ACK385" s="114"/>
      <c r="ACL385" s="114"/>
      <c r="ACM385" s="114"/>
      <c r="ACN385" s="114"/>
      <c r="ACO385" s="114"/>
      <c r="ACP385" s="114"/>
      <c r="ACQ385" s="114"/>
      <c r="ACR385" s="114"/>
      <c r="ACS385" s="114"/>
      <c r="ACT385" s="114"/>
      <c r="ACU385" s="114"/>
      <c r="ACV385" s="114"/>
      <c r="ACW385" s="114"/>
      <c r="ACX385" s="114"/>
      <c r="ACY385" s="114"/>
      <c r="ACZ385" s="114"/>
      <c r="ADA385" s="114"/>
    </row>
    <row r="386" spans="1:781" s="76" customFormat="1" ht="15.6" x14ac:dyDescent="0.3">
      <c r="A386" s="40">
        <v>3</v>
      </c>
      <c r="B386" s="91" t="s">
        <v>1062</v>
      </c>
      <c r="C386" s="92" t="s">
        <v>235</v>
      </c>
      <c r="D386" s="93"/>
      <c r="E386" s="93"/>
      <c r="F386" s="93"/>
      <c r="G386" s="48"/>
      <c r="H386" s="93">
        <v>1</v>
      </c>
      <c r="I386" s="93" t="s">
        <v>41</v>
      </c>
      <c r="J386" s="93" t="s">
        <v>42</v>
      </c>
      <c r="K386" s="94">
        <v>1959</v>
      </c>
      <c r="L386" s="62">
        <v>21781</v>
      </c>
      <c r="M386" s="95">
        <v>8400</v>
      </c>
      <c r="N386" s="96"/>
      <c r="O386" s="96"/>
      <c r="P386" s="52" t="s">
        <v>593</v>
      </c>
      <c r="Q386" s="73" t="s">
        <v>1063</v>
      </c>
      <c r="R386" s="31"/>
      <c r="S386" s="32" t="str">
        <f>C386</f>
        <v>U</v>
      </c>
      <c r="T386" s="33"/>
      <c r="U386" s="33"/>
      <c r="V386" s="33"/>
      <c r="W386" s="33"/>
      <c r="X386" s="33"/>
      <c r="Y386" s="33"/>
      <c r="Z386" s="33"/>
      <c r="AA386" s="1"/>
      <c r="AB386" s="34">
        <f t="shared" si="85"/>
        <v>4.4288544082655076E-3</v>
      </c>
      <c r="AC386" s="34">
        <f t="shared" si="86"/>
        <v>0</v>
      </c>
      <c r="AD386" s="34">
        <f t="shared" si="87"/>
        <v>0</v>
      </c>
      <c r="AE386" s="34">
        <f t="shared" si="88"/>
        <v>4.4288544082655076E-3</v>
      </c>
      <c r="AF386" s="35"/>
      <c r="AG386" s="35">
        <f>IF(A386=1,AE386,0)</f>
        <v>0</v>
      </c>
      <c r="AH386" s="35">
        <f>IF(A386=2,AE386,0)</f>
        <v>0</v>
      </c>
      <c r="AI386" s="35">
        <f>IF(A386=3,AE386,0)</f>
        <v>4.4288544082655076E-3</v>
      </c>
      <c r="AK386" s="123"/>
      <c r="AL386" s="123"/>
      <c r="AM386" s="123"/>
      <c r="AN386" s="123"/>
      <c r="AO386" s="123"/>
      <c r="AP386" s="123"/>
      <c r="AQ386" s="123"/>
      <c r="AR386" s="123"/>
      <c r="AS386" s="123"/>
      <c r="AT386" s="123"/>
      <c r="AU386" s="123"/>
      <c r="AV386" s="123"/>
      <c r="AW386" s="123"/>
      <c r="AX386" s="123"/>
      <c r="AY386" s="123"/>
      <c r="AZ386" s="123"/>
      <c r="BA386" s="123"/>
      <c r="BB386" s="123"/>
      <c r="BC386" s="123"/>
      <c r="BD386" s="123"/>
      <c r="BE386" s="123"/>
      <c r="BF386" s="123"/>
      <c r="BG386" s="123"/>
      <c r="BH386" s="123"/>
      <c r="BI386" s="123"/>
      <c r="BJ386" s="123"/>
      <c r="BK386" s="123"/>
      <c r="BL386" s="123"/>
      <c r="BM386" s="123"/>
      <c r="BN386" s="123"/>
      <c r="BO386" s="123"/>
      <c r="BP386" s="123"/>
      <c r="BQ386" s="123"/>
      <c r="BR386" s="123"/>
      <c r="BS386" s="123"/>
      <c r="BT386" s="123"/>
      <c r="BU386" s="123"/>
      <c r="BV386" s="123"/>
      <c r="BW386" s="123"/>
      <c r="BX386" s="123"/>
      <c r="BY386" s="123"/>
      <c r="BZ386" s="123"/>
      <c r="CA386" s="123"/>
      <c r="CB386" s="123"/>
      <c r="CC386" s="123"/>
      <c r="CD386" s="123"/>
      <c r="CE386" s="123"/>
      <c r="CF386" s="123"/>
      <c r="CG386" s="123"/>
      <c r="CH386" s="123"/>
      <c r="CI386" s="123"/>
      <c r="CJ386" s="123"/>
      <c r="CK386" s="123"/>
      <c r="CL386" s="123"/>
      <c r="CM386" s="123"/>
      <c r="CN386" s="123"/>
      <c r="CO386" s="123"/>
      <c r="CP386" s="123"/>
      <c r="CQ386" s="123"/>
      <c r="CR386" s="123"/>
      <c r="CS386" s="123"/>
      <c r="CT386" s="123"/>
      <c r="CU386" s="123"/>
      <c r="CV386" s="123"/>
      <c r="CW386" s="123"/>
      <c r="CX386" s="123"/>
      <c r="CY386" s="123"/>
      <c r="CZ386" s="123"/>
      <c r="DA386" s="123"/>
      <c r="DB386" s="123"/>
      <c r="DC386" s="123"/>
      <c r="DD386" s="123"/>
      <c r="DE386" s="123"/>
      <c r="DF386" s="123"/>
      <c r="DG386" s="123"/>
      <c r="DH386" s="123"/>
      <c r="DI386" s="123"/>
      <c r="DJ386" s="123"/>
      <c r="DK386" s="123"/>
      <c r="DL386" s="123"/>
      <c r="DM386" s="123"/>
      <c r="DN386" s="123"/>
      <c r="DO386" s="123"/>
      <c r="DP386" s="123"/>
      <c r="DQ386" s="123"/>
      <c r="DR386" s="123"/>
      <c r="DS386" s="123"/>
      <c r="DT386" s="123"/>
      <c r="DU386" s="123"/>
      <c r="DV386" s="123"/>
      <c r="DW386" s="123"/>
      <c r="DX386" s="123"/>
      <c r="DY386" s="123"/>
      <c r="DZ386" s="123"/>
      <c r="EA386" s="123"/>
      <c r="EB386" s="123"/>
      <c r="EC386" s="123"/>
      <c r="ED386" s="123"/>
      <c r="EE386" s="123"/>
      <c r="EF386" s="123"/>
      <c r="EG386" s="123"/>
      <c r="EH386" s="123"/>
      <c r="EI386" s="123"/>
      <c r="EJ386" s="123"/>
      <c r="EK386" s="123"/>
      <c r="EL386" s="123"/>
      <c r="EM386" s="123"/>
      <c r="EN386" s="123"/>
      <c r="EO386" s="123"/>
      <c r="EP386" s="123"/>
      <c r="EQ386" s="123"/>
      <c r="ER386" s="123"/>
      <c r="ES386" s="123"/>
      <c r="ET386" s="123"/>
      <c r="EU386" s="123"/>
      <c r="EV386" s="123"/>
      <c r="EW386" s="123"/>
      <c r="EX386" s="123"/>
      <c r="EY386" s="123"/>
      <c r="EZ386" s="123"/>
      <c r="FA386" s="123"/>
      <c r="FB386" s="123"/>
      <c r="FC386" s="123"/>
      <c r="FD386" s="123"/>
      <c r="FE386" s="123"/>
      <c r="FF386" s="123"/>
      <c r="FG386" s="123"/>
      <c r="FH386" s="123"/>
      <c r="FI386" s="123"/>
      <c r="FJ386" s="123"/>
      <c r="FK386" s="123"/>
      <c r="FL386" s="123"/>
      <c r="FM386" s="123"/>
      <c r="FN386" s="123"/>
      <c r="FO386" s="123"/>
      <c r="FP386" s="123"/>
      <c r="FQ386" s="123"/>
      <c r="FR386" s="123"/>
      <c r="FS386" s="123"/>
      <c r="FT386" s="123"/>
      <c r="FU386" s="123"/>
      <c r="FV386" s="123"/>
      <c r="FW386" s="123"/>
      <c r="FX386" s="123"/>
      <c r="FY386" s="123"/>
      <c r="FZ386" s="123"/>
      <c r="GA386" s="123"/>
      <c r="GB386" s="123"/>
      <c r="GC386" s="123"/>
      <c r="GD386" s="123"/>
      <c r="GE386" s="123"/>
      <c r="GF386" s="123"/>
      <c r="GG386" s="123"/>
      <c r="GH386" s="123"/>
      <c r="GI386" s="123"/>
      <c r="GJ386" s="123"/>
      <c r="GK386" s="123"/>
      <c r="GL386" s="123"/>
      <c r="GM386" s="123"/>
      <c r="GN386" s="123"/>
      <c r="GO386" s="123"/>
      <c r="GP386" s="123"/>
      <c r="GQ386" s="123"/>
      <c r="GR386" s="123"/>
      <c r="GS386" s="123"/>
      <c r="GT386" s="123"/>
      <c r="GU386" s="123"/>
      <c r="GV386" s="123"/>
      <c r="GW386" s="123"/>
      <c r="GX386" s="123"/>
      <c r="GY386" s="123"/>
      <c r="GZ386" s="123"/>
      <c r="HA386" s="123"/>
      <c r="HB386" s="123"/>
      <c r="HC386" s="123"/>
      <c r="HD386" s="123"/>
      <c r="HE386" s="123"/>
      <c r="HF386" s="123"/>
      <c r="HG386" s="123"/>
      <c r="HH386" s="123"/>
      <c r="HI386" s="123"/>
      <c r="HJ386" s="123"/>
      <c r="HK386" s="123"/>
      <c r="HL386" s="123"/>
      <c r="HM386" s="123"/>
      <c r="HN386" s="123"/>
      <c r="HO386" s="123"/>
      <c r="HP386" s="123"/>
      <c r="HQ386" s="123"/>
      <c r="HR386" s="123"/>
      <c r="HS386" s="123"/>
      <c r="HT386" s="123"/>
      <c r="HU386" s="123"/>
      <c r="HV386" s="123"/>
      <c r="HW386" s="123"/>
      <c r="HX386" s="123"/>
      <c r="HY386" s="123"/>
      <c r="HZ386" s="123"/>
      <c r="IA386" s="123"/>
      <c r="IB386" s="123"/>
      <c r="IC386" s="123"/>
      <c r="ID386" s="123"/>
      <c r="IE386" s="123"/>
      <c r="IF386" s="123"/>
      <c r="IG386" s="123"/>
      <c r="IH386" s="123"/>
      <c r="II386" s="123"/>
      <c r="IJ386" s="123"/>
      <c r="IK386" s="123"/>
      <c r="IL386" s="123"/>
      <c r="IM386" s="123"/>
      <c r="IN386" s="123"/>
      <c r="IO386" s="123"/>
      <c r="IP386" s="123"/>
      <c r="IQ386" s="123"/>
      <c r="IR386" s="123"/>
      <c r="IS386" s="123"/>
      <c r="IT386" s="123"/>
      <c r="IU386" s="123"/>
      <c r="IV386" s="123"/>
      <c r="IW386" s="123"/>
      <c r="IX386" s="123"/>
      <c r="IY386" s="123"/>
      <c r="IZ386" s="123"/>
      <c r="JA386" s="123"/>
      <c r="JB386" s="123"/>
      <c r="JC386" s="123"/>
      <c r="JD386" s="123"/>
      <c r="JE386" s="123"/>
      <c r="JF386" s="123"/>
      <c r="JG386" s="123"/>
      <c r="JH386" s="123"/>
      <c r="JI386" s="123"/>
      <c r="JJ386" s="123"/>
      <c r="JK386" s="123"/>
      <c r="JL386" s="123"/>
      <c r="JM386" s="123"/>
      <c r="JN386" s="123"/>
      <c r="JO386" s="123"/>
      <c r="JP386" s="123"/>
      <c r="JQ386" s="123"/>
      <c r="JR386" s="123"/>
      <c r="JS386" s="123"/>
      <c r="JT386" s="123"/>
      <c r="JU386" s="123"/>
      <c r="JV386" s="123"/>
      <c r="JW386" s="123"/>
      <c r="JX386" s="123"/>
      <c r="JY386" s="123"/>
      <c r="JZ386" s="123"/>
      <c r="KA386" s="123"/>
      <c r="KB386" s="123"/>
      <c r="KC386" s="123"/>
      <c r="KD386" s="123"/>
      <c r="KE386" s="123"/>
      <c r="KF386" s="123"/>
      <c r="KG386" s="123"/>
      <c r="KH386" s="123"/>
      <c r="KI386" s="123"/>
      <c r="KJ386" s="123"/>
      <c r="KK386" s="123"/>
      <c r="KL386" s="123"/>
      <c r="KM386" s="123"/>
      <c r="KN386" s="123"/>
      <c r="KO386" s="123"/>
      <c r="KP386" s="123"/>
      <c r="KQ386" s="123"/>
      <c r="KR386" s="123"/>
      <c r="KS386" s="123"/>
      <c r="KT386" s="123"/>
      <c r="KU386" s="123"/>
      <c r="KV386" s="123"/>
      <c r="KW386" s="123"/>
      <c r="KX386" s="123"/>
      <c r="KY386" s="123"/>
      <c r="KZ386" s="123"/>
      <c r="LA386" s="123"/>
      <c r="LB386" s="123"/>
      <c r="LC386" s="123"/>
      <c r="LD386" s="123"/>
      <c r="LE386" s="123"/>
      <c r="LF386" s="123"/>
      <c r="LG386" s="123"/>
      <c r="LH386" s="123"/>
      <c r="LI386" s="123"/>
      <c r="LJ386" s="123"/>
      <c r="LK386" s="123"/>
      <c r="LL386" s="123"/>
      <c r="LM386" s="123"/>
      <c r="LN386" s="123"/>
      <c r="LO386" s="123"/>
      <c r="LP386" s="123"/>
      <c r="LQ386" s="123"/>
      <c r="LR386" s="123"/>
      <c r="LS386" s="123"/>
      <c r="LT386" s="123"/>
      <c r="LU386" s="123"/>
      <c r="LV386" s="123"/>
      <c r="LW386" s="123"/>
      <c r="LX386" s="123"/>
      <c r="LY386" s="123"/>
      <c r="LZ386" s="123"/>
      <c r="MA386" s="123"/>
      <c r="MB386" s="123"/>
      <c r="MC386" s="123"/>
      <c r="MD386" s="123"/>
      <c r="ME386" s="123"/>
      <c r="MF386" s="123"/>
      <c r="MG386" s="123"/>
      <c r="MH386" s="123"/>
      <c r="MI386" s="123"/>
      <c r="MJ386" s="123"/>
      <c r="MK386" s="123"/>
      <c r="ML386" s="123"/>
      <c r="MM386" s="123"/>
      <c r="MN386" s="123"/>
      <c r="MO386" s="123"/>
      <c r="MP386" s="123"/>
      <c r="MQ386" s="123"/>
      <c r="MR386" s="123"/>
      <c r="MS386" s="123"/>
      <c r="MT386" s="123"/>
      <c r="MU386" s="123"/>
      <c r="MV386" s="123"/>
      <c r="MW386" s="123"/>
      <c r="MX386" s="123"/>
      <c r="MY386" s="123"/>
      <c r="MZ386" s="123"/>
      <c r="NA386" s="123"/>
      <c r="NB386" s="123"/>
      <c r="NC386" s="123"/>
      <c r="ND386" s="123"/>
      <c r="NE386" s="123"/>
      <c r="NF386" s="123"/>
      <c r="NG386" s="123"/>
      <c r="NH386" s="123"/>
      <c r="NI386" s="123"/>
      <c r="NJ386" s="123"/>
      <c r="NK386" s="123"/>
      <c r="NL386" s="123"/>
      <c r="NM386" s="123"/>
      <c r="NN386" s="123"/>
      <c r="NO386" s="123"/>
      <c r="NP386" s="123"/>
      <c r="NQ386" s="123"/>
      <c r="NR386" s="123"/>
      <c r="NS386" s="123"/>
      <c r="NT386" s="123"/>
      <c r="NU386" s="123"/>
      <c r="NV386" s="123"/>
      <c r="NW386" s="123"/>
      <c r="NX386" s="123"/>
      <c r="NY386" s="123"/>
      <c r="NZ386" s="123"/>
      <c r="OA386" s="123"/>
      <c r="OB386" s="123"/>
      <c r="OC386" s="123"/>
      <c r="OD386" s="123"/>
      <c r="OE386" s="123"/>
      <c r="OF386" s="123"/>
      <c r="OG386" s="123"/>
      <c r="OH386" s="123"/>
      <c r="OI386" s="123"/>
      <c r="OJ386" s="123"/>
      <c r="OK386" s="123"/>
      <c r="OL386" s="123"/>
      <c r="OM386" s="123"/>
      <c r="ON386" s="123"/>
      <c r="OO386" s="123"/>
      <c r="OP386" s="123"/>
      <c r="OQ386" s="123"/>
      <c r="OR386" s="123"/>
      <c r="OS386" s="123"/>
      <c r="OT386" s="123"/>
      <c r="OU386" s="123"/>
      <c r="OV386" s="123"/>
      <c r="OW386" s="123"/>
      <c r="OX386" s="123"/>
      <c r="OY386" s="123"/>
      <c r="OZ386" s="123"/>
      <c r="PA386" s="123"/>
      <c r="PB386" s="123"/>
      <c r="PC386" s="123"/>
      <c r="PD386" s="123"/>
      <c r="PE386" s="123"/>
      <c r="PF386" s="123"/>
      <c r="PG386" s="123"/>
      <c r="PH386" s="123"/>
      <c r="PI386" s="123"/>
      <c r="PJ386" s="123"/>
      <c r="PK386" s="123"/>
      <c r="PL386" s="123"/>
      <c r="PM386" s="123"/>
      <c r="PN386" s="123"/>
      <c r="PO386" s="123"/>
      <c r="PP386" s="123"/>
      <c r="PQ386" s="123"/>
      <c r="PR386" s="123"/>
      <c r="PS386" s="123"/>
      <c r="PT386" s="123"/>
      <c r="PU386" s="123"/>
      <c r="PV386" s="123"/>
      <c r="PW386" s="123"/>
      <c r="PX386" s="123"/>
      <c r="PY386" s="123"/>
      <c r="PZ386" s="123"/>
      <c r="QA386" s="123"/>
      <c r="QB386" s="123"/>
      <c r="QC386" s="123"/>
      <c r="QD386" s="123"/>
      <c r="QE386" s="123"/>
      <c r="QF386" s="123"/>
      <c r="QG386" s="123"/>
      <c r="QH386" s="123"/>
      <c r="QI386" s="123"/>
      <c r="QJ386" s="123"/>
      <c r="QK386" s="123"/>
      <c r="QL386" s="123"/>
      <c r="QM386" s="123"/>
      <c r="QN386" s="123"/>
      <c r="QO386" s="123"/>
      <c r="QP386" s="123"/>
      <c r="QQ386" s="123"/>
      <c r="QR386" s="123"/>
      <c r="QS386" s="123"/>
      <c r="QT386" s="123"/>
      <c r="QU386" s="123"/>
      <c r="QV386" s="123"/>
      <c r="QW386" s="123"/>
      <c r="QX386" s="123"/>
      <c r="QY386" s="123"/>
      <c r="QZ386" s="123"/>
      <c r="RA386" s="123"/>
      <c r="RB386" s="123"/>
      <c r="RC386" s="123"/>
      <c r="RD386" s="123"/>
      <c r="RE386" s="123"/>
      <c r="RF386" s="123"/>
      <c r="RG386" s="123"/>
      <c r="RH386" s="123"/>
      <c r="RI386" s="123"/>
      <c r="RJ386" s="123"/>
      <c r="RK386" s="123"/>
      <c r="RL386" s="123"/>
      <c r="RM386" s="123"/>
      <c r="RN386" s="123"/>
      <c r="RO386" s="123"/>
      <c r="RP386" s="123"/>
      <c r="RQ386" s="123"/>
      <c r="RR386" s="123"/>
      <c r="RS386" s="123"/>
      <c r="RT386" s="123"/>
      <c r="RU386" s="123"/>
      <c r="RV386" s="123"/>
      <c r="RW386" s="123"/>
      <c r="RX386" s="123"/>
      <c r="RY386" s="123"/>
      <c r="RZ386" s="123"/>
      <c r="SA386" s="123"/>
      <c r="SB386" s="123"/>
      <c r="SC386" s="123"/>
      <c r="SD386" s="123"/>
      <c r="SE386" s="123"/>
      <c r="SF386" s="123"/>
      <c r="SG386" s="123"/>
      <c r="SH386" s="123"/>
      <c r="SI386" s="123"/>
      <c r="SJ386" s="123"/>
      <c r="SK386" s="123"/>
      <c r="SL386" s="123"/>
      <c r="SM386" s="123"/>
      <c r="SN386" s="123"/>
      <c r="SO386" s="123"/>
      <c r="SP386" s="123"/>
      <c r="SQ386" s="123"/>
      <c r="SR386" s="123"/>
      <c r="SS386" s="123"/>
      <c r="ST386" s="123"/>
      <c r="SU386" s="123"/>
      <c r="SV386" s="123"/>
      <c r="SW386" s="123"/>
      <c r="SX386" s="123"/>
      <c r="SY386" s="123"/>
      <c r="SZ386" s="123"/>
      <c r="TA386" s="123"/>
      <c r="TB386" s="123"/>
      <c r="TC386" s="123"/>
      <c r="TD386" s="123"/>
      <c r="TE386" s="123"/>
      <c r="TF386" s="123"/>
      <c r="TG386" s="123"/>
      <c r="TH386" s="123"/>
      <c r="TI386" s="123"/>
      <c r="TJ386" s="123"/>
      <c r="TK386" s="123"/>
      <c r="TL386" s="123"/>
      <c r="TM386" s="123"/>
      <c r="TN386" s="123"/>
      <c r="TO386" s="123"/>
      <c r="TP386" s="123"/>
      <c r="TQ386" s="123"/>
      <c r="TR386" s="123"/>
      <c r="TS386" s="123"/>
      <c r="TT386" s="123"/>
      <c r="TU386" s="123"/>
      <c r="TV386" s="123"/>
      <c r="TW386" s="123"/>
      <c r="TX386" s="123"/>
      <c r="TY386" s="123"/>
      <c r="TZ386" s="123"/>
      <c r="UA386" s="123"/>
      <c r="UB386" s="123"/>
      <c r="UC386" s="123"/>
      <c r="UD386" s="123"/>
      <c r="UE386" s="123"/>
      <c r="UF386" s="123"/>
      <c r="UG386" s="123"/>
      <c r="UH386" s="123"/>
      <c r="UI386" s="123"/>
      <c r="UJ386" s="123"/>
      <c r="UK386" s="123"/>
      <c r="UL386" s="123"/>
      <c r="UM386" s="123"/>
      <c r="UN386" s="123"/>
      <c r="UO386" s="123"/>
      <c r="UP386" s="123"/>
      <c r="UQ386" s="123"/>
      <c r="UR386" s="123"/>
      <c r="US386" s="123"/>
      <c r="UT386" s="123"/>
      <c r="UU386" s="123"/>
      <c r="UV386" s="123"/>
      <c r="UW386" s="123"/>
      <c r="UX386" s="123"/>
      <c r="UY386" s="123"/>
      <c r="UZ386" s="123"/>
      <c r="VA386" s="123"/>
      <c r="VB386" s="123"/>
      <c r="VC386" s="123"/>
      <c r="VD386" s="123"/>
      <c r="VE386" s="123"/>
      <c r="VF386" s="123"/>
      <c r="VG386" s="123"/>
      <c r="VH386" s="123"/>
      <c r="VI386" s="123"/>
      <c r="VJ386" s="123"/>
      <c r="VK386" s="123"/>
      <c r="VL386" s="123"/>
      <c r="VM386" s="123"/>
      <c r="VN386" s="123"/>
      <c r="VO386" s="123"/>
      <c r="VP386" s="123"/>
      <c r="VQ386" s="123"/>
      <c r="VR386" s="123"/>
      <c r="VS386" s="123"/>
      <c r="VT386" s="123"/>
      <c r="VU386" s="123"/>
      <c r="VV386" s="123"/>
      <c r="VW386" s="123"/>
      <c r="VX386" s="123"/>
      <c r="VY386" s="123"/>
      <c r="VZ386" s="123"/>
      <c r="WA386" s="123"/>
      <c r="WB386" s="123"/>
      <c r="WC386" s="123"/>
      <c r="WD386" s="123"/>
      <c r="WE386" s="123"/>
      <c r="WF386" s="123"/>
      <c r="WG386" s="123"/>
      <c r="WH386" s="123"/>
      <c r="WI386" s="123"/>
      <c r="WJ386" s="123"/>
      <c r="WK386" s="123"/>
      <c r="WL386" s="123"/>
      <c r="WM386" s="123"/>
      <c r="WN386" s="123"/>
      <c r="WO386" s="123"/>
      <c r="WP386" s="123"/>
      <c r="WQ386" s="123"/>
      <c r="WR386" s="123"/>
      <c r="WS386" s="123"/>
      <c r="WT386" s="123"/>
      <c r="WU386" s="123"/>
      <c r="WV386" s="123"/>
      <c r="WW386" s="123"/>
      <c r="WX386" s="123"/>
      <c r="WY386" s="123"/>
      <c r="WZ386" s="123"/>
      <c r="XA386" s="123"/>
      <c r="XB386" s="123"/>
      <c r="XC386" s="123"/>
      <c r="XD386" s="123"/>
      <c r="XE386" s="123"/>
      <c r="XF386" s="123"/>
      <c r="XG386" s="123"/>
      <c r="XH386" s="123"/>
      <c r="XI386" s="123"/>
      <c r="XJ386" s="123"/>
      <c r="XK386" s="123"/>
      <c r="XL386" s="123"/>
      <c r="XM386" s="123"/>
      <c r="XN386" s="123"/>
      <c r="XO386" s="123"/>
      <c r="XP386" s="123"/>
      <c r="XQ386" s="123"/>
      <c r="XR386" s="123"/>
      <c r="XS386" s="123"/>
      <c r="XT386" s="123"/>
      <c r="XU386" s="123"/>
      <c r="XV386" s="123"/>
      <c r="XW386" s="123"/>
      <c r="XX386" s="123"/>
      <c r="XY386" s="123"/>
      <c r="XZ386" s="123"/>
      <c r="YA386" s="123"/>
      <c r="YB386" s="123"/>
      <c r="YC386" s="123"/>
      <c r="YD386" s="123"/>
      <c r="YE386" s="123"/>
      <c r="YF386" s="123"/>
      <c r="YG386" s="123"/>
      <c r="YH386" s="123"/>
      <c r="YI386" s="123"/>
      <c r="YJ386" s="123"/>
      <c r="YK386" s="123"/>
      <c r="YL386" s="123"/>
      <c r="YM386" s="123"/>
      <c r="YN386" s="123"/>
      <c r="YO386" s="123"/>
      <c r="YP386" s="123"/>
      <c r="YQ386" s="123"/>
      <c r="YR386" s="123"/>
      <c r="YS386" s="123"/>
      <c r="YT386" s="123"/>
      <c r="YU386" s="123"/>
      <c r="YV386" s="123"/>
      <c r="YW386" s="123"/>
      <c r="YX386" s="123"/>
      <c r="YY386" s="123"/>
      <c r="YZ386" s="123"/>
      <c r="ZA386" s="123"/>
      <c r="ZB386" s="123"/>
      <c r="ZC386" s="123"/>
      <c r="ZD386" s="123"/>
      <c r="ZE386" s="123"/>
      <c r="ZF386" s="123"/>
      <c r="ZG386" s="123"/>
      <c r="ZH386" s="123"/>
      <c r="ZI386" s="123"/>
      <c r="ZJ386" s="123"/>
      <c r="ZK386" s="123"/>
      <c r="ZL386" s="123"/>
      <c r="ZM386" s="123"/>
      <c r="ZN386" s="123"/>
      <c r="ZO386" s="123"/>
      <c r="ZP386" s="123"/>
      <c r="ZQ386" s="123"/>
      <c r="ZR386" s="123"/>
      <c r="ZS386" s="123"/>
      <c r="ZT386" s="123"/>
      <c r="ZU386" s="123"/>
      <c r="ZV386" s="123"/>
      <c r="ZW386" s="123"/>
      <c r="ZX386" s="123"/>
      <c r="ZY386" s="123"/>
      <c r="ZZ386" s="123"/>
      <c r="AAA386" s="123"/>
      <c r="AAB386" s="123"/>
      <c r="AAC386" s="123"/>
      <c r="AAD386" s="123"/>
      <c r="AAE386" s="123"/>
      <c r="AAF386" s="123"/>
      <c r="AAG386" s="123"/>
      <c r="AAH386" s="123"/>
      <c r="AAI386" s="123"/>
      <c r="AAJ386" s="123"/>
      <c r="AAK386" s="123"/>
      <c r="AAL386" s="123"/>
      <c r="AAM386" s="123"/>
      <c r="AAN386" s="123"/>
      <c r="AAO386" s="123"/>
      <c r="AAP386" s="123"/>
      <c r="AAQ386" s="123"/>
      <c r="AAR386" s="123"/>
      <c r="AAS386" s="123"/>
      <c r="AAT386" s="123"/>
      <c r="AAU386" s="123"/>
      <c r="AAV386" s="123"/>
      <c r="AAW386" s="123"/>
      <c r="AAX386" s="123"/>
      <c r="AAY386" s="123"/>
      <c r="AAZ386" s="123"/>
      <c r="ABA386" s="123"/>
      <c r="ABB386" s="123"/>
      <c r="ABC386" s="123"/>
      <c r="ABD386" s="123"/>
      <c r="ABE386" s="123"/>
      <c r="ABF386" s="123"/>
      <c r="ABG386" s="123"/>
      <c r="ABH386" s="123"/>
      <c r="ABI386" s="123"/>
      <c r="ABJ386" s="123"/>
      <c r="ABK386" s="123"/>
      <c r="ABL386" s="123"/>
      <c r="ABM386" s="123"/>
      <c r="ABN386" s="123"/>
      <c r="ABO386" s="123"/>
      <c r="ABP386" s="123"/>
      <c r="ABQ386" s="123"/>
      <c r="ABR386" s="123"/>
      <c r="ABS386" s="123"/>
      <c r="ABT386" s="123"/>
      <c r="ABU386" s="123"/>
      <c r="ABV386" s="123"/>
      <c r="ABW386" s="123"/>
      <c r="ABX386" s="123"/>
      <c r="ABY386" s="123"/>
      <c r="ABZ386" s="123"/>
      <c r="ACA386" s="123"/>
      <c r="ACB386" s="123"/>
      <c r="ACC386" s="123"/>
      <c r="ACD386" s="123"/>
      <c r="ACE386" s="123"/>
      <c r="ACF386" s="123"/>
      <c r="ACG386" s="123"/>
      <c r="ACH386" s="123"/>
      <c r="ACI386" s="123"/>
      <c r="ACJ386" s="123"/>
      <c r="ACK386" s="123"/>
      <c r="ACL386" s="123"/>
      <c r="ACM386" s="123"/>
      <c r="ACN386" s="123"/>
      <c r="ACO386" s="123"/>
      <c r="ACP386" s="123"/>
      <c r="ACQ386" s="123"/>
      <c r="ACR386" s="123"/>
      <c r="ACS386" s="123"/>
      <c r="ACT386" s="123"/>
      <c r="ACU386" s="123"/>
      <c r="ACV386" s="123"/>
      <c r="ACW386" s="123"/>
      <c r="ACX386" s="123"/>
      <c r="ACY386" s="123"/>
      <c r="ACZ386" s="123"/>
      <c r="ADA386" s="123"/>
    </row>
    <row r="387" spans="1:781" s="76" customFormat="1" ht="40.200000000000003" customHeight="1" x14ac:dyDescent="0.3">
      <c r="A387" s="42">
        <v>2</v>
      </c>
      <c r="B387" s="91" t="s">
        <v>1064</v>
      </c>
      <c r="C387" s="92" t="s">
        <v>235</v>
      </c>
      <c r="D387" s="93"/>
      <c r="E387" s="93"/>
      <c r="F387" s="93"/>
      <c r="G387" s="48">
        <v>1200000</v>
      </c>
      <c r="H387" s="93">
        <v>1</v>
      </c>
      <c r="I387" s="93" t="s">
        <v>41</v>
      </c>
      <c r="J387" s="93" t="s">
        <v>386</v>
      </c>
      <c r="K387" s="94">
        <v>1958</v>
      </c>
      <c r="L387" s="62">
        <v>21291</v>
      </c>
      <c r="M387" s="95">
        <v>600000</v>
      </c>
      <c r="N387" s="96">
        <v>40</v>
      </c>
      <c r="O387" s="96">
        <v>2</v>
      </c>
      <c r="P387" s="52" t="s">
        <v>1065</v>
      </c>
      <c r="Q387" s="73" t="s">
        <v>1066</v>
      </c>
      <c r="R387" s="31"/>
      <c r="S387" s="32" t="str">
        <f>C387</f>
        <v>U</v>
      </c>
      <c r="T387" s="33"/>
      <c r="U387" s="33"/>
      <c r="V387" s="33"/>
      <c r="W387" s="33"/>
      <c r="X387" s="33"/>
      <c r="Y387" s="33"/>
      <c r="Z387" s="33"/>
      <c r="AA387" s="1"/>
      <c r="AB387" s="34">
        <f t="shared" si="85"/>
        <v>0.31634674344753627</v>
      </c>
      <c r="AC387" s="34">
        <f t="shared" si="86"/>
        <v>1.0256410256410255</v>
      </c>
      <c r="AD387" s="34">
        <f t="shared" si="87"/>
        <v>0.14285714285714285</v>
      </c>
      <c r="AE387" s="34">
        <f t="shared" si="88"/>
        <v>1.4848449119457046</v>
      </c>
      <c r="AF387" s="35"/>
      <c r="AG387" s="35">
        <f>IF(A387=1,AE387,0)</f>
        <v>0</v>
      </c>
      <c r="AH387" s="35">
        <f>IF(A387=2,AE387,0)</f>
        <v>1.4848449119457046</v>
      </c>
      <c r="AI387" s="35">
        <f>IF(A387=3,AE387,0)</f>
        <v>0</v>
      </c>
      <c r="AK387" s="123"/>
      <c r="AL387" s="123"/>
      <c r="AM387" s="123"/>
      <c r="AN387" s="123"/>
      <c r="AO387" s="123"/>
      <c r="AP387" s="123"/>
      <c r="AQ387" s="123"/>
      <c r="AR387" s="123"/>
      <c r="AS387" s="123"/>
      <c r="AT387" s="123"/>
      <c r="AU387" s="123"/>
      <c r="AV387" s="123"/>
      <c r="AW387" s="123"/>
      <c r="AX387" s="123"/>
      <c r="AY387" s="123"/>
      <c r="AZ387" s="123"/>
      <c r="BA387" s="123"/>
      <c r="BB387" s="123"/>
      <c r="BC387" s="123"/>
      <c r="BD387" s="123"/>
      <c r="BE387" s="123"/>
      <c r="BF387" s="123"/>
      <c r="BG387" s="123"/>
      <c r="BH387" s="123"/>
      <c r="BI387" s="123"/>
      <c r="BJ387" s="123"/>
      <c r="BK387" s="123"/>
      <c r="BL387" s="123"/>
      <c r="BM387" s="123"/>
      <c r="BN387" s="123"/>
      <c r="BO387" s="123"/>
      <c r="BP387" s="123"/>
      <c r="BQ387" s="123"/>
      <c r="BR387" s="123"/>
      <c r="BS387" s="123"/>
      <c r="BT387" s="123"/>
      <c r="BU387" s="123"/>
      <c r="BV387" s="123"/>
      <c r="BW387" s="123"/>
      <c r="BX387" s="123"/>
      <c r="BY387" s="123"/>
      <c r="BZ387" s="123"/>
      <c r="CA387" s="123"/>
      <c r="CB387" s="123"/>
      <c r="CC387" s="123"/>
      <c r="CD387" s="123"/>
      <c r="CE387" s="123"/>
      <c r="CF387" s="123"/>
      <c r="CG387" s="123"/>
      <c r="CH387" s="123"/>
      <c r="CI387" s="123"/>
      <c r="CJ387" s="123"/>
      <c r="CK387" s="123"/>
      <c r="CL387" s="123"/>
      <c r="CM387" s="123"/>
      <c r="CN387" s="123"/>
      <c r="CO387" s="123"/>
      <c r="CP387" s="123"/>
      <c r="CQ387" s="123"/>
      <c r="CR387" s="123"/>
      <c r="CS387" s="123"/>
      <c r="CT387" s="123"/>
      <c r="CU387" s="123"/>
      <c r="CV387" s="123"/>
      <c r="CW387" s="123"/>
      <c r="CX387" s="123"/>
      <c r="CY387" s="123"/>
      <c r="CZ387" s="123"/>
      <c r="DA387" s="123"/>
      <c r="DB387" s="123"/>
      <c r="DC387" s="123"/>
      <c r="DD387" s="123"/>
      <c r="DE387" s="123"/>
      <c r="DF387" s="123"/>
      <c r="DG387" s="123"/>
      <c r="DH387" s="123"/>
      <c r="DI387" s="123"/>
      <c r="DJ387" s="123"/>
      <c r="DK387" s="123"/>
      <c r="DL387" s="123"/>
      <c r="DM387" s="123"/>
      <c r="DN387" s="123"/>
      <c r="DO387" s="123"/>
      <c r="DP387" s="123"/>
      <c r="DQ387" s="123"/>
      <c r="DR387" s="123"/>
      <c r="DS387" s="123"/>
      <c r="DT387" s="123"/>
      <c r="DU387" s="123"/>
      <c r="DV387" s="123"/>
      <c r="DW387" s="123"/>
      <c r="DX387" s="123"/>
      <c r="DY387" s="123"/>
      <c r="DZ387" s="123"/>
      <c r="EA387" s="123"/>
      <c r="EB387" s="123"/>
      <c r="EC387" s="123"/>
      <c r="ED387" s="123"/>
      <c r="EE387" s="123"/>
      <c r="EF387" s="123"/>
      <c r="EG387" s="123"/>
      <c r="EH387" s="123"/>
      <c r="EI387" s="123"/>
      <c r="EJ387" s="123"/>
      <c r="EK387" s="123"/>
      <c r="EL387" s="123"/>
      <c r="EM387" s="123"/>
      <c r="EN387" s="123"/>
      <c r="EO387" s="123"/>
      <c r="EP387" s="123"/>
      <c r="EQ387" s="123"/>
      <c r="ER387" s="123"/>
      <c r="ES387" s="123"/>
      <c r="ET387" s="123"/>
      <c r="EU387" s="123"/>
      <c r="EV387" s="123"/>
      <c r="EW387" s="123"/>
      <c r="EX387" s="123"/>
      <c r="EY387" s="123"/>
      <c r="EZ387" s="123"/>
      <c r="FA387" s="123"/>
      <c r="FB387" s="123"/>
      <c r="FC387" s="123"/>
      <c r="FD387" s="123"/>
      <c r="FE387" s="123"/>
      <c r="FF387" s="123"/>
      <c r="FG387" s="123"/>
      <c r="FH387" s="123"/>
      <c r="FI387" s="123"/>
      <c r="FJ387" s="123"/>
      <c r="FK387" s="123"/>
      <c r="FL387" s="123"/>
      <c r="FM387" s="123"/>
      <c r="FN387" s="123"/>
      <c r="FO387" s="123"/>
      <c r="FP387" s="123"/>
      <c r="FQ387" s="123"/>
      <c r="FR387" s="123"/>
      <c r="FS387" s="123"/>
      <c r="FT387" s="123"/>
      <c r="FU387" s="123"/>
      <c r="FV387" s="123"/>
      <c r="FW387" s="123"/>
      <c r="FX387" s="123"/>
      <c r="FY387" s="123"/>
      <c r="FZ387" s="123"/>
      <c r="GA387" s="123"/>
      <c r="GB387" s="123"/>
      <c r="GC387" s="123"/>
      <c r="GD387" s="123"/>
      <c r="GE387" s="123"/>
      <c r="GF387" s="123"/>
      <c r="GG387" s="123"/>
      <c r="GH387" s="123"/>
      <c r="GI387" s="123"/>
      <c r="GJ387" s="123"/>
      <c r="GK387" s="123"/>
      <c r="GL387" s="123"/>
      <c r="GM387" s="123"/>
      <c r="GN387" s="123"/>
      <c r="GO387" s="123"/>
      <c r="GP387" s="123"/>
      <c r="GQ387" s="123"/>
      <c r="GR387" s="123"/>
      <c r="GS387" s="123"/>
      <c r="GT387" s="123"/>
      <c r="GU387" s="123"/>
      <c r="GV387" s="123"/>
      <c r="GW387" s="123"/>
      <c r="GX387" s="123"/>
      <c r="GY387" s="123"/>
      <c r="GZ387" s="123"/>
      <c r="HA387" s="123"/>
      <c r="HB387" s="123"/>
      <c r="HC387" s="123"/>
      <c r="HD387" s="123"/>
      <c r="HE387" s="123"/>
      <c r="HF387" s="123"/>
      <c r="HG387" s="123"/>
      <c r="HH387" s="123"/>
      <c r="HI387" s="123"/>
      <c r="HJ387" s="123"/>
      <c r="HK387" s="123"/>
      <c r="HL387" s="123"/>
      <c r="HM387" s="123"/>
      <c r="HN387" s="123"/>
      <c r="HO387" s="123"/>
      <c r="HP387" s="123"/>
      <c r="HQ387" s="123"/>
      <c r="HR387" s="123"/>
      <c r="HS387" s="123"/>
      <c r="HT387" s="123"/>
      <c r="HU387" s="123"/>
      <c r="HV387" s="123"/>
      <c r="HW387" s="123"/>
      <c r="HX387" s="123"/>
      <c r="HY387" s="123"/>
      <c r="HZ387" s="123"/>
      <c r="IA387" s="123"/>
      <c r="IB387" s="123"/>
      <c r="IC387" s="123"/>
      <c r="ID387" s="123"/>
      <c r="IE387" s="123"/>
      <c r="IF387" s="123"/>
      <c r="IG387" s="123"/>
      <c r="IH387" s="123"/>
      <c r="II387" s="123"/>
      <c r="IJ387" s="123"/>
      <c r="IK387" s="123"/>
      <c r="IL387" s="123"/>
      <c r="IM387" s="123"/>
      <c r="IN387" s="123"/>
      <c r="IO387" s="123"/>
      <c r="IP387" s="123"/>
      <c r="IQ387" s="123"/>
      <c r="IR387" s="123"/>
      <c r="IS387" s="123"/>
      <c r="IT387" s="123"/>
      <c r="IU387" s="123"/>
      <c r="IV387" s="123"/>
      <c r="IW387" s="123"/>
      <c r="IX387" s="123"/>
      <c r="IY387" s="123"/>
      <c r="IZ387" s="123"/>
      <c r="JA387" s="123"/>
      <c r="JB387" s="123"/>
      <c r="JC387" s="123"/>
      <c r="JD387" s="123"/>
      <c r="JE387" s="123"/>
      <c r="JF387" s="123"/>
      <c r="JG387" s="123"/>
      <c r="JH387" s="123"/>
      <c r="JI387" s="123"/>
      <c r="JJ387" s="123"/>
      <c r="JK387" s="123"/>
      <c r="JL387" s="123"/>
      <c r="JM387" s="123"/>
      <c r="JN387" s="123"/>
      <c r="JO387" s="123"/>
      <c r="JP387" s="123"/>
      <c r="JQ387" s="123"/>
      <c r="JR387" s="123"/>
      <c r="JS387" s="123"/>
      <c r="JT387" s="123"/>
      <c r="JU387" s="123"/>
      <c r="JV387" s="123"/>
      <c r="JW387" s="123"/>
      <c r="JX387" s="123"/>
      <c r="JY387" s="123"/>
      <c r="JZ387" s="123"/>
      <c r="KA387" s="123"/>
      <c r="KB387" s="123"/>
      <c r="KC387" s="123"/>
      <c r="KD387" s="123"/>
      <c r="KE387" s="123"/>
      <c r="KF387" s="123"/>
      <c r="KG387" s="123"/>
      <c r="KH387" s="123"/>
      <c r="KI387" s="123"/>
      <c r="KJ387" s="123"/>
      <c r="KK387" s="123"/>
      <c r="KL387" s="123"/>
      <c r="KM387" s="123"/>
      <c r="KN387" s="123"/>
      <c r="KO387" s="123"/>
      <c r="KP387" s="123"/>
      <c r="KQ387" s="123"/>
      <c r="KR387" s="123"/>
      <c r="KS387" s="123"/>
      <c r="KT387" s="123"/>
      <c r="KU387" s="123"/>
      <c r="KV387" s="123"/>
      <c r="KW387" s="123"/>
      <c r="KX387" s="123"/>
      <c r="KY387" s="123"/>
      <c r="KZ387" s="123"/>
      <c r="LA387" s="123"/>
      <c r="LB387" s="123"/>
      <c r="LC387" s="123"/>
      <c r="LD387" s="123"/>
      <c r="LE387" s="123"/>
      <c r="LF387" s="123"/>
      <c r="LG387" s="123"/>
      <c r="LH387" s="123"/>
      <c r="LI387" s="123"/>
      <c r="LJ387" s="123"/>
      <c r="LK387" s="123"/>
      <c r="LL387" s="123"/>
      <c r="LM387" s="123"/>
      <c r="LN387" s="123"/>
      <c r="LO387" s="123"/>
      <c r="LP387" s="123"/>
      <c r="LQ387" s="123"/>
      <c r="LR387" s="123"/>
      <c r="LS387" s="123"/>
      <c r="LT387" s="123"/>
      <c r="LU387" s="123"/>
      <c r="LV387" s="123"/>
      <c r="LW387" s="123"/>
      <c r="LX387" s="123"/>
      <c r="LY387" s="123"/>
      <c r="LZ387" s="123"/>
      <c r="MA387" s="123"/>
      <c r="MB387" s="123"/>
      <c r="MC387" s="123"/>
      <c r="MD387" s="123"/>
      <c r="ME387" s="123"/>
      <c r="MF387" s="123"/>
      <c r="MG387" s="123"/>
      <c r="MH387" s="123"/>
      <c r="MI387" s="123"/>
      <c r="MJ387" s="123"/>
      <c r="MK387" s="123"/>
      <c r="ML387" s="123"/>
      <c r="MM387" s="123"/>
      <c r="MN387" s="123"/>
      <c r="MO387" s="123"/>
      <c r="MP387" s="123"/>
      <c r="MQ387" s="123"/>
      <c r="MR387" s="123"/>
      <c r="MS387" s="123"/>
      <c r="MT387" s="123"/>
      <c r="MU387" s="123"/>
      <c r="MV387" s="123"/>
      <c r="MW387" s="123"/>
      <c r="MX387" s="123"/>
      <c r="MY387" s="123"/>
      <c r="MZ387" s="123"/>
      <c r="NA387" s="123"/>
      <c r="NB387" s="123"/>
      <c r="NC387" s="123"/>
      <c r="ND387" s="123"/>
      <c r="NE387" s="123"/>
      <c r="NF387" s="123"/>
      <c r="NG387" s="123"/>
      <c r="NH387" s="123"/>
      <c r="NI387" s="123"/>
      <c r="NJ387" s="123"/>
      <c r="NK387" s="123"/>
      <c r="NL387" s="123"/>
      <c r="NM387" s="123"/>
      <c r="NN387" s="123"/>
      <c r="NO387" s="123"/>
      <c r="NP387" s="123"/>
      <c r="NQ387" s="123"/>
      <c r="NR387" s="123"/>
      <c r="NS387" s="123"/>
      <c r="NT387" s="123"/>
      <c r="NU387" s="123"/>
      <c r="NV387" s="123"/>
      <c r="NW387" s="123"/>
      <c r="NX387" s="123"/>
      <c r="NY387" s="123"/>
      <c r="NZ387" s="123"/>
      <c r="OA387" s="123"/>
      <c r="OB387" s="123"/>
      <c r="OC387" s="123"/>
      <c r="OD387" s="123"/>
      <c r="OE387" s="123"/>
      <c r="OF387" s="123"/>
      <c r="OG387" s="123"/>
      <c r="OH387" s="123"/>
      <c r="OI387" s="123"/>
      <c r="OJ387" s="123"/>
      <c r="OK387" s="123"/>
      <c r="OL387" s="123"/>
      <c r="OM387" s="123"/>
      <c r="ON387" s="123"/>
      <c r="OO387" s="123"/>
      <c r="OP387" s="123"/>
      <c r="OQ387" s="123"/>
      <c r="OR387" s="123"/>
      <c r="OS387" s="123"/>
      <c r="OT387" s="123"/>
      <c r="OU387" s="123"/>
      <c r="OV387" s="123"/>
      <c r="OW387" s="123"/>
      <c r="OX387" s="123"/>
      <c r="OY387" s="123"/>
      <c r="OZ387" s="123"/>
      <c r="PA387" s="123"/>
      <c r="PB387" s="123"/>
      <c r="PC387" s="123"/>
      <c r="PD387" s="123"/>
      <c r="PE387" s="123"/>
      <c r="PF387" s="123"/>
      <c r="PG387" s="123"/>
      <c r="PH387" s="123"/>
      <c r="PI387" s="123"/>
      <c r="PJ387" s="123"/>
      <c r="PK387" s="123"/>
      <c r="PL387" s="123"/>
      <c r="PM387" s="123"/>
      <c r="PN387" s="123"/>
      <c r="PO387" s="123"/>
      <c r="PP387" s="123"/>
      <c r="PQ387" s="123"/>
      <c r="PR387" s="123"/>
      <c r="PS387" s="123"/>
      <c r="PT387" s="123"/>
      <c r="PU387" s="123"/>
      <c r="PV387" s="123"/>
      <c r="PW387" s="123"/>
      <c r="PX387" s="123"/>
      <c r="PY387" s="123"/>
      <c r="PZ387" s="123"/>
      <c r="QA387" s="123"/>
      <c r="QB387" s="123"/>
      <c r="QC387" s="123"/>
      <c r="QD387" s="123"/>
      <c r="QE387" s="123"/>
      <c r="QF387" s="123"/>
      <c r="QG387" s="123"/>
      <c r="QH387" s="123"/>
      <c r="QI387" s="123"/>
      <c r="QJ387" s="123"/>
      <c r="QK387" s="123"/>
      <c r="QL387" s="123"/>
      <c r="QM387" s="123"/>
      <c r="QN387" s="123"/>
      <c r="QO387" s="123"/>
      <c r="QP387" s="123"/>
      <c r="QQ387" s="123"/>
      <c r="QR387" s="123"/>
      <c r="QS387" s="123"/>
      <c r="QT387" s="123"/>
      <c r="QU387" s="123"/>
      <c r="QV387" s="123"/>
      <c r="QW387" s="123"/>
      <c r="QX387" s="123"/>
      <c r="QY387" s="123"/>
      <c r="QZ387" s="123"/>
      <c r="RA387" s="123"/>
      <c r="RB387" s="123"/>
      <c r="RC387" s="123"/>
      <c r="RD387" s="123"/>
      <c r="RE387" s="123"/>
      <c r="RF387" s="123"/>
      <c r="RG387" s="123"/>
      <c r="RH387" s="123"/>
      <c r="RI387" s="123"/>
      <c r="RJ387" s="123"/>
      <c r="RK387" s="123"/>
      <c r="RL387" s="123"/>
      <c r="RM387" s="123"/>
      <c r="RN387" s="123"/>
      <c r="RO387" s="123"/>
      <c r="RP387" s="123"/>
      <c r="RQ387" s="123"/>
      <c r="RR387" s="123"/>
      <c r="RS387" s="123"/>
      <c r="RT387" s="123"/>
      <c r="RU387" s="123"/>
      <c r="RV387" s="123"/>
      <c r="RW387" s="123"/>
      <c r="RX387" s="123"/>
      <c r="RY387" s="123"/>
      <c r="RZ387" s="123"/>
      <c r="SA387" s="123"/>
      <c r="SB387" s="123"/>
      <c r="SC387" s="123"/>
      <c r="SD387" s="123"/>
      <c r="SE387" s="123"/>
      <c r="SF387" s="123"/>
      <c r="SG387" s="123"/>
      <c r="SH387" s="123"/>
      <c r="SI387" s="123"/>
      <c r="SJ387" s="123"/>
      <c r="SK387" s="123"/>
      <c r="SL387" s="123"/>
      <c r="SM387" s="123"/>
      <c r="SN387" s="123"/>
      <c r="SO387" s="123"/>
      <c r="SP387" s="123"/>
      <c r="SQ387" s="123"/>
      <c r="SR387" s="123"/>
      <c r="SS387" s="123"/>
      <c r="ST387" s="123"/>
      <c r="SU387" s="123"/>
      <c r="SV387" s="123"/>
      <c r="SW387" s="123"/>
      <c r="SX387" s="123"/>
      <c r="SY387" s="123"/>
      <c r="SZ387" s="123"/>
      <c r="TA387" s="123"/>
      <c r="TB387" s="123"/>
      <c r="TC387" s="123"/>
      <c r="TD387" s="123"/>
      <c r="TE387" s="123"/>
      <c r="TF387" s="123"/>
      <c r="TG387" s="123"/>
      <c r="TH387" s="123"/>
      <c r="TI387" s="123"/>
      <c r="TJ387" s="123"/>
      <c r="TK387" s="123"/>
      <c r="TL387" s="123"/>
      <c r="TM387" s="123"/>
      <c r="TN387" s="123"/>
      <c r="TO387" s="123"/>
      <c r="TP387" s="123"/>
      <c r="TQ387" s="123"/>
      <c r="TR387" s="123"/>
      <c r="TS387" s="123"/>
      <c r="TT387" s="123"/>
      <c r="TU387" s="123"/>
      <c r="TV387" s="123"/>
      <c r="TW387" s="123"/>
      <c r="TX387" s="123"/>
      <c r="TY387" s="123"/>
      <c r="TZ387" s="123"/>
      <c r="UA387" s="123"/>
      <c r="UB387" s="123"/>
      <c r="UC387" s="123"/>
      <c r="UD387" s="123"/>
      <c r="UE387" s="123"/>
      <c r="UF387" s="123"/>
      <c r="UG387" s="123"/>
      <c r="UH387" s="123"/>
      <c r="UI387" s="123"/>
      <c r="UJ387" s="123"/>
      <c r="UK387" s="123"/>
      <c r="UL387" s="123"/>
      <c r="UM387" s="123"/>
      <c r="UN387" s="123"/>
      <c r="UO387" s="123"/>
      <c r="UP387" s="123"/>
      <c r="UQ387" s="123"/>
      <c r="UR387" s="123"/>
      <c r="US387" s="123"/>
      <c r="UT387" s="123"/>
      <c r="UU387" s="123"/>
      <c r="UV387" s="123"/>
      <c r="UW387" s="123"/>
      <c r="UX387" s="123"/>
      <c r="UY387" s="123"/>
      <c r="UZ387" s="123"/>
      <c r="VA387" s="123"/>
      <c r="VB387" s="123"/>
      <c r="VC387" s="123"/>
      <c r="VD387" s="123"/>
      <c r="VE387" s="123"/>
      <c r="VF387" s="123"/>
      <c r="VG387" s="123"/>
      <c r="VH387" s="123"/>
      <c r="VI387" s="123"/>
      <c r="VJ387" s="123"/>
      <c r="VK387" s="123"/>
      <c r="VL387" s="123"/>
      <c r="VM387" s="123"/>
      <c r="VN387" s="123"/>
      <c r="VO387" s="123"/>
      <c r="VP387" s="123"/>
      <c r="VQ387" s="123"/>
      <c r="VR387" s="123"/>
      <c r="VS387" s="123"/>
      <c r="VT387" s="123"/>
      <c r="VU387" s="123"/>
      <c r="VV387" s="123"/>
      <c r="VW387" s="123"/>
      <c r="VX387" s="123"/>
      <c r="VY387" s="123"/>
      <c r="VZ387" s="123"/>
      <c r="WA387" s="123"/>
      <c r="WB387" s="123"/>
      <c r="WC387" s="123"/>
      <c r="WD387" s="123"/>
      <c r="WE387" s="123"/>
      <c r="WF387" s="123"/>
      <c r="WG387" s="123"/>
      <c r="WH387" s="123"/>
      <c r="WI387" s="123"/>
      <c r="WJ387" s="123"/>
      <c r="WK387" s="123"/>
      <c r="WL387" s="123"/>
      <c r="WM387" s="123"/>
      <c r="WN387" s="123"/>
      <c r="WO387" s="123"/>
      <c r="WP387" s="123"/>
      <c r="WQ387" s="123"/>
      <c r="WR387" s="123"/>
      <c r="WS387" s="123"/>
      <c r="WT387" s="123"/>
      <c r="WU387" s="123"/>
      <c r="WV387" s="123"/>
      <c r="WW387" s="123"/>
      <c r="WX387" s="123"/>
      <c r="WY387" s="123"/>
      <c r="WZ387" s="123"/>
      <c r="XA387" s="123"/>
      <c r="XB387" s="123"/>
      <c r="XC387" s="123"/>
      <c r="XD387" s="123"/>
      <c r="XE387" s="123"/>
      <c r="XF387" s="123"/>
      <c r="XG387" s="123"/>
      <c r="XH387" s="123"/>
      <c r="XI387" s="123"/>
      <c r="XJ387" s="123"/>
      <c r="XK387" s="123"/>
      <c r="XL387" s="123"/>
      <c r="XM387" s="123"/>
      <c r="XN387" s="123"/>
      <c r="XO387" s="123"/>
      <c r="XP387" s="123"/>
      <c r="XQ387" s="123"/>
      <c r="XR387" s="123"/>
      <c r="XS387" s="123"/>
      <c r="XT387" s="123"/>
      <c r="XU387" s="123"/>
      <c r="XV387" s="123"/>
      <c r="XW387" s="123"/>
      <c r="XX387" s="123"/>
      <c r="XY387" s="123"/>
      <c r="XZ387" s="123"/>
      <c r="YA387" s="123"/>
      <c r="YB387" s="123"/>
      <c r="YC387" s="123"/>
      <c r="YD387" s="123"/>
      <c r="YE387" s="123"/>
      <c r="YF387" s="123"/>
      <c r="YG387" s="123"/>
      <c r="YH387" s="123"/>
      <c r="YI387" s="123"/>
      <c r="YJ387" s="123"/>
      <c r="YK387" s="123"/>
      <c r="YL387" s="123"/>
      <c r="YM387" s="123"/>
      <c r="YN387" s="123"/>
      <c r="YO387" s="123"/>
      <c r="YP387" s="123"/>
      <c r="YQ387" s="123"/>
      <c r="YR387" s="123"/>
      <c r="YS387" s="123"/>
      <c r="YT387" s="123"/>
      <c r="YU387" s="123"/>
      <c r="YV387" s="123"/>
      <c r="YW387" s="123"/>
      <c r="YX387" s="123"/>
      <c r="YY387" s="123"/>
      <c r="YZ387" s="123"/>
      <c r="ZA387" s="123"/>
      <c r="ZB387" s="123"/>
      <c r="ZC387" s="123"/>
      <c r="ZD387" s="123"/>
      <c r="ZE387" s="123"/>
      <c r="ZF387" s="123"/>
      <c r="ZG387" s="123"/>
      <c r="ZH387" s="123"/>
      <c r="ZI387" s="123"/>
      <c r="ZJ387" s="123"/>
      <c r="ZK387" s="123"/>
      <c r="ZL387" s="123"/>
      <c r="ZM387" s="123"/>
      <c r="ZN387" s="123"/>
      <c r="ZO387" s="123"/>
      <c r="ZP387" s="123"/>
      <c r="ZQ387" s="123"/>
      <c r="ZR387" s="123"/>
      <c r="ZS387" s="123"/>
      <c r="ZT387" s="123"/>
      <c r="ZU387" s="123"/>
      <c r="ZV387" s="123"/>
      <c r="ZW387" s="123"/>
      <c r="ZX387" s="123"/>
      <c r="ZY387" s="123"/>
      <c r="ZZ387" s="123"/>
      <c r="AAA387" s="123"/>
      <c r="AAB387" s="123"/>
      <c r="AAC387" s="123"/>
      <c r="AAD387" s="123"/>
      <c r="AAE387" s="123"/>
      <c r="AAF387" s="123"/>
      <c r="AAG387" s="123"/>
      <c r="AAH387" s="123"/>
      <c r="AAI387" s="123"/>
      <c r="AAJ387" s="123"/>
      <c r="AAK387" s="123"/>
      <c r="AAL387" s="123"/>
      <c r="AAM387" s="123"/>
      <c r="AAN387" s="123"/>
      <c r="AAO387" s="123"/>
      <c r="AAP387" s="123"/>
      <c r="AAQ387" s="123"/>
      <c r="AAR387" s="123"/>
      <c r="AAS387" s="123"/>
      <c r="AAT387" s="123"/>
      <c r="AAU387" s="123"/>
      <c r="AAV387" s="123"/>
      <c r="AAW387" s="123"/>
      <c r="AAX387" s="123"/>
      <c r="AAY387" s="123"/>
      <c r="AAZ387" s="123"/>
      <c r="ABA387" s="123"/>
      <c r="ABB387" s="123"/>
      <c r="ABC387" s="123"/>
      <c r="ABD387" s="123"/>
      <c r="ABE387" s="123"/>
      <c r="ABF387" s="123"/>
      <c r="ABG387" s="123"/>
      <c r="ABH387" s="123"/>
      <c r="ABI387" s="123"/>
      <c r="ABJ387" s="123"/>
      <c r="ABK387" s="123"/>
      <c r="ABL387" s="123"/>
      <c r="ABM387" s="123"/>
      <c r="ABN387" s="123"/>
      <c r="ABO387" s="123"/>
      <c r="ABP387" s="123"/>
      <c r="ABQ387" s="123"/>
      <c r="ABR387" s="123"/>
      <c r="ABS387" s="123"/>
      <c r="ABT387" s="123"/>
      <c r="ABU387" s="123"/>
      <c r="ABV387" s="123"/>
      <c r="ABW387" s="123"/>
      <c r="ABX387" s="123"/>
      <c r="ABY387" s="123"/>
      <c r="ABZ387" s="123"/>
      <c r="ACA387" s="123"/>
      <c r="ACB387" s="123"/>
      <c r="ACC387" s="123"/>
      <c r="ACD387" s="123"/>
      <c r="ACE387" s="123"/>
      <c r="ACF387" s="123"/>
      <c r="ACG387" s="123"/>
      <c r="ACH387" s="123"/>
      <c r="ACI387" s="123"/>
      <c r="ACJ387" s="123"/>
      <c r="ACK387" s="123"/>
      <c r="ACL387" s="123"/>
      <c r="ACM387" s="123"/>
      <c r="ACN387" s="123"/>
      <c r="ACO387" s="123"/>
      <c r="ACP387" s="123"/>
      <c r="ACQ387" s="123"/>
      <c r="ACR387" s="123"/>
      <c r="ACS387" s="123"/>
      <c r="ACT387" s="123"/>
      <c r="ACU387" s="123"/>
      <c r="ACV387" s="123"/>
      <c r="ACW387" s="123"/>
      <c r="ACX387" s="123"/>
      <c r="ACY387" s="123"/>
      <c r="ACZ387" s="123"/>
      <c r="ADA387" s="123"/>
    </row>
    <row r="388" spans="1:781" s="76" customFormat="1" ht="15.6" x14ac:dyDescent="0.3">
      <c r="A388" s="42">
        <v>2</v>
      </c>
      <c r="B388" s="91" t="s">
        <v>1067</v>
      </c>
      <c r="C388" s="92"/>
      <c r="D388" s="93"/>
      <c r="E388" s="93"/>
      <c r="F388" s="93">
        <v>60</v>
      </c>
      <c r="G388" s="48"/>
      <c r="H388" s="93">
        <v>1</v>
      </c>
      <c r="I388" s="93" t="s">
        <v>71</v>
      </c>
      <c r="J388" s="93" t="s">
        <v>386</v>
      </c>
      <c r="K388" s="94">
        <v>1956</v>
      </c>
      <c r="L388" s="111">
        <v>1956</v>
      </c>
      <c r="M388" s="95"/>
      <c r="N388" s="96"/>
      <c r="O388" s="96" t="s">
        <v>903</v>
      </c>
      <c r="P388" s="52" t="s">
        <v>1068</v>
      </c>
      <c r="Q388" s="73" t="s">
        <v>1069</v>
      </c>
      <c r="R388" s="31"/>
      <c r="S388" s="32"/>
      <c r="T388" s="33"/>
      <c r="U388" s="33"/>
      <c r="V388" s="33"/>
      <c r="W388" s="33"/>
      <c r="X388" s="33"/>
      <c r="Y388" s="33"/>
      <c r="Z388" s="33"/>
      <c r="AA388" s="1"/>
      <c r="AB388" s="34"/>
      <c r="AC388" s="34"/>
      <c r="AD388" s="34"/>
      <c r="AE388" s="34"/>
      <c r="AF388" s="35"/>
      <c r="AG388" s="35"/>
      <c r="AH388" s="35"/>
      <c r="AI388" s="35"/>
      <c r="AK388" s="123"/>
      <c r="AL388" s="123"/>
      <c r="AM388" s="123"/>
      <c r="AN388" s="123"/>
      <c r="AO388" s="123"/>
      <c r="AP388" s="123"/>
      <c r="AQ388" s="123"/>
      <c r="AR388" s="123"/>
      <c r="AS388" s="123"/>
      <c r="AT388" s="123"/>
      <c r="AU388" s="123"/>
      <c r="AV388" s="123"/>
      <c r="AW388" s="123"/>
      <c r="AX388" s="123"/>
      <c r="AY388" s="123"/>
      <c r="AZ388" s="123"/>
      <c r="BA388" s="123"/>
      <c r="BB388" s="123"/>
      <c r="BC388" s="123"/>
      <c r="BD388" s="123"/>
      <c r="BE388" s="123"/>
      <c r="BF388" s="123"/>
      <c r="BG388" s="123"/>
      <c r="BH388" s="123"/>
      <c r="BI388" s="123"/>
      <c r="BJ388" s="123"/>
      <c r="BK388" s="123"/>
      <c r="BL388" s="123"/>
      <c r="BM388" s="123"/>
      <c r="BN388" s="123"/>
      <c r="BO388" s="123"/>
      <c r="BP388" s="123"/>
      <c r="BQ388" s="123"/>
      <c r="BR388" s="123"/>
      <c r="BS388" s="123"/>
      <c r="BT388" s="123"/>
      <c r="BU388" s="123"/>
      <c r="BV388" s="123"/>
      <c r="BW388" s="123"/>
      <c r="BX388" s="123"/>
      <c r="BY388" s="123"/>
      <c r="BZ388" s="123"/>
      <c r="CA388" s="123"/>
      <c r="CB388" s="123"/>
      <c r="CC388" s="123"/>
      <c r="CD388" s="123"/>
      <c r="CE388" s="123"/>
      <c r="CF388" s="123"/>
      <c r="CG388" s="123"/>
      <c r="CH388" s="123"/>
      <c r="CI388" s="123"/>
      <c r="CJ388" s="123"/>
      <c r="CK388" s="123"/>
      <c r="CL388" s="123"/>
      <c r="CM388" s="123"/>
      <c r="CN388" s="123"/>
      <c r="CO388" s="123"/>
      <c r="CP388" s="123"/>
      <c r="CQ388" s="123"/>
      <c r="CR388" s="123"/>
      <c r="CS388" s="123"/>
      <c r="CT388" s="123"/>
      <c r="CU388" s="123"/>
      <c r="CV388" s="123"/>
      <c r="CW388" s="123"/>
      <c r="CX388" s="123"/>
      <c r="CY388" s="123"/>
      <c r="CZ388" s="123"/>
      <c r="DA388" s="123"/>
      <c r="DB388" s="123"/>
      <c r="DC388" s="123"/>
      <c r="DD388" s="123"/>
      <c r="DE388" s="123"/>
      <c r="DF388" s="123"/>
      <c r="DG388" s="123"/>
      <c r="DH388" s="123"/>
      <c r="DI388" s="123"/>
      <c r="DJ388" s="123"/>
      <c r="DK388" s="123"/>
      <c r="DL388" s="123"/>
      <c r="DM388" s="123"/>
      <c r="DN388" s="123"/>
      <c r="DO388" s="123"/>
      <c r="DP388" s="123"/>
      <c r="DQ388" s="123"/>
      <c r="DR388" s="123"/>
      <c r="DS388" s="123"/>
      <c r="DT388" s="123"/>
      <c r="DU388" s="123"/>
      <c r="DV388" s="123"/>
      <c r="DW388" s="123"/>
      <c r="DX388" s="123"/>
      <c r="DY388" s="123"/>
      <c r="DZ388" s="123"/>
      <c r="EA388" s="123"/>
      <c r="EB388" s="123"/>
      <c r="EC388" s="123"/>
      <c r="ED388" s="123"/>
      <c r="EE388" s="123"/>
      <c r="EF388" s="123"/>
      <c r="EG388" s="123"/>
      <c r="EH388" s="123"/>
      <c r="EI388" s="123"/>
      <c r="EJ388" s="123"/>
      <c r="EK388" s="123"/>
      <c r="EL388" s="123"/>
      <c r="EM388" s="123"/>
      <c r="EN388" s="123"/>
      <c r="EO388" s="123"/>
      <c r="EP388" s="123"/>
      <c r="EQ388" s="123"/>
      <c r="ER388" s="123"/>
      <c r="ES388" s="123"/>
      <c r="ET388" s="123"/>
      <c r="EU388" s="123"/>
      <c r="EV388" s="123"/>
      <c r="EW388" s="123"/>
      <c r="EX388" s="123"/>
      <c r="EY388" s="123"/>
      <c r="EZ388" s="123"/>
      <c r="FA388" s="123"/>
      <c r="FB388" s="123"/>
      <c r="FC388" s="123"/>
      <c r="FD388" s="123"/>
      <c r="FE388" s="123"/>
      <c r="FF388" s="123"/>
      <c r="FG388" s="123"/>
      <c r="FH388" s="123"/>
      <c r="FI388" s="123"/>
      <c r="FJ388" s="123"/>
      <c r="FK388" s="123"/>
      <c r="FL388" s="123"/>
      <c r="FM388" s="123"/>
      <c r="FN388" s="123"/>
      <c r="FO388" s="123"/>
      <c r="FP388" s="123"/>
      <c r="FQ388" s="123"/>
      <c r="FR388" s="123"/>
      <c r="FS388" s="123"/>
      <c r="FT388" s="123"/>
      <c r="FU388" s="123"/>
      <c r="FV388" s="123"/>
      <c r="FW388" s="123"/>
      <c r="FX388" s="123"/>
      <c r="FY388" s="123"/>
      <c r="FZ388" s="123"/>
      <c r="GA388" s="123"/>
      <c r="GB388" s="123"/>
      <c r="GC388" s="123"/>
      <c r="GD388" s="123"/>
      <c r="GE388" s="123"/>
      <c r="GF388" s="123"/>
      <c r="GG388" s="123"/>
      <c r="GH388" s="123"/>
      <c r="GI388" s="123"/>
      <c r="GJ388" s="123"/>
      <c r="GK388" s="123"/>
      <c r="GL388" s="123"/>
      <c r="GM388" s="123"/>
      <c r="GN388" s="123"/>
      <c r="GO388" s="123"/>
      <c r="GP388" s="123"/>
      <c r="GQ388" s="123"/>
      <c r="GR388" s="123"/>
      <c r="GS388" s="123"/>
      <c r="GT388" s="123"/>
      <c r="GU388" s="123"/>
      <c r="GV388" s="123"/>
      <c r="GW388" s="123"/>
      <c r="GX388" s="123"/>
      <c r="GY388" s="123"/>
      <c r="GZ388" s="123"/>
      <c r="HA388" s="123"/>
      <c r="HB388" s="123"/>
      <c r="HC388" s="123"/>
      <c r="HD388" s="123"/>
      <c r="HE388" s="123"/>
      <c r="HF388" s="123"/>
      <c r="HG388" s="123"/>
      <c r="HH388" s="123"/>
      <c r="HI388" s="123"/>
      <c r="HJ388" s="123"/>
      <c r="HK388" s="123"/>
      <c r="HL388" s="123"/>
      <c r="HM388" s="123"/>
      <c r="HN388" s="123"/>
      <c r="HO388" s="123"/>
      <c r="HP388" s="123"/>
      <c r="HQ388" s="123"/>
      <c r="HR388" s="123"/>
      <c r="HS388" s="123"/>
      <c r="HT388" s="123"/>
      <c r="HU388" s="123"/>
      <c r="HV388" s="123"/>
      <c r="HW388" s="123"/>
      <c r="HX388" s="123"/>
      <c r="HY388" s="123"/>
      <c r="HZ388" s="123"/>
      <c r="IA388" s="123"/>
      <c r="IB388" s="123"/>
      <c r="IC388" s="123"/>
      <c r="ID388" s="123"/>
      <c r="IE388" s="123"/>
      <c r="IF388" s="123"/>
      <c r="IG388" s="123"/>
      <c r="IH388" s="123"/>
      <c r="II388" s="123"/>
      <c r="IJ388" s="123"/>
      <c r="IK388" s="123"/>
      <c r="IL388" s="123"/>
      <c r="IM388" s="123"/>
      <c r="IN388" s="123"/>
      <c r="IO388" s="123"/>
      <c r="IP388" s="123"/>
      <c r="IQ388" s="123"/>
      <c r="IR388" s="123"/>
      <c r="IS388" s="123"/>
      <c r="IT388" s="123"/>
      <c r="IU388" s="123"/>
      <c r="IV388" s="123"/>
      <c r="IW388" s="123"/>
      <c r="IX388" s="123"/>
      <c r="IY388" s="123"/>
      <c r="IZ388" s="123"/>
      <c r="JA388" s="123"/>
      <c r="JB388" s="123"/>
      <c r="JC388" s="123"/>
      <c r="JD388" s="123"/>
      <c r="JE388" s="123"/>
      <c r="JF388" s="123"/>
      <c r="JG388" s="123"/>
      <c r="JH388" s="123"/>
      <c r="JI388" s="123"/>
      <c r="JJ388" s="123"/>
      <c r="JK388" s="123"/>
      <c r="JL388" s="123"/>
      <c r="JM388" s="123"/>
      <c r="JN388" s="123"/>
      <c r="JO388" s="123"/>
      <c r="JP388" s="123"/>
      <c r="JQ388" s="123"/>
      <c r="JR388" s="123"/>
      <c r="JS388" s="123"/>
      <c r="JT388" s="123"/>
      <c r="JU388" s="123"/>
      <c r="JV388" s="123"/>
      <c r="JW388" s="123"/>
      <c r="JX388" s="123"/>
      <c r="JY388" s="123"/>
      <c r="JZ388" s="123"/>
      <c r="KA388" s="123"/>
      <c r="KB388" s="123"/>
      <c r="KC388" s="123"/>
      <c r="KD388" s="123"/>
      <c r="KE388" s="123"/>
      <c r="KF388" s="123"/>
      <c r="KG388" s="123"/>
      <c r="KH388" s="123"/>
      <c r="KI388" s="123"/>
      <c r="KJ388" s="123"/>
      <c r="KK388" s="123"/>
      <c r="KL388" s="123"/>
      <c r="KM388" s="123"/>
      <c r="KN388" s="123"/>
      <c r="KO388" s="123"/>
      <c r="KP388" s="123"/>
      <c r="KQ388" s="123"/>
      <c r="KR388" s="123"/>
      <c r="KS388" s="123"/>
      <c r="KT388" s="123"/>
      <c r="KU388" s="123"/>
      <c r="KV388" s="123"/>
      <c r="KW388" s="123"/>
      <c r="KX388" s="123"/>
      <c r="KY388" s="123"/>
      <c r="KZ388" s="123"/>
      <c r="LA388" s="123"/>
      <c r="LB388" s="123"/>
      <c r="LC388" s="123"/>
      <c r="LD388" s="123"/>
      <c r="LE388" s="123"/>
      <c r="LF388" s="123"/>
      <c r="LG388" s="123"/>
      <c r="LH388" s="123"/>
      <c r="LI388" s="123"/>
      <c r="LJ388" s="123"/>
      <c r="LK388" s="123"/>
      <c r="LL388" s="123"/>
      <c r="LM388" s="123"/>
      <c r="LN388" s="123"/>
      <c r="LO388" s="123"/>
      <c r="LP388" s="123"/>
      <c r="LQ388" s="123"/>
      <c r="LR388" s="123"/>
      <c r="LS388" s="123"/>
      <c r="LT388" s="123"/>
      <c r="LU388" s="123"/>
      <c r="LV388" s="123"/>
      <c r="LW388" s="123"/>
      <c r="LX388" s="123"/>
      <c r="LY388" s="123"/>
      <c r="LZ388" s="123"/>
      <c r="MA388" s="123"/>
      <c r="MB388" s="123"/>
      <c r="MC388" s="123"/>
      <c r="MD388" s="123"/>
      <c r="ME388" s="123"/>
      <c r="MF388" s="123"/>
      <c r="MG388" s="123"/>
      <c r="MH388" s="123"/>
      <c r="MI388" s="123"/>
      <c r="MJ388" s="123"/>
      <c r="MK388" s="123"/>
      <c r="ML388" s="123"/>
      <c r="MM388" s="123"/>
      <c r="MN388" s="123"/>
      <c r="MO388" s="123"/>
      <c r="MP388" s="123"/>
      <c r="MQ388" s="123"/>
      <c r="MR388" s="123"/>
      <c r="MS388" s="123"/>
      <c r="MT388" s="123"/>
      <c r="MU388" s="123"/>
      <c r="MV388" s="123"/>
      <c r="MW388" s="123"/>
      <c r="MX388" s="123"/>
      <c r="MY388" s="123"/>
      <c r="MZ388" s="123"/>
      <c r="NA388" s="123"/>
      <c r="NB388" s="123"/>
      <c r="NC388" s="123"/>
      <c r="ND388" s="123"/>
      <c r="NE388" s="123"/>
      <c r="NF388" s="123"/>
      <c r="NG388" s="123"/>
      <c r="NH388" s="123"/>
      <c r="NI388" s="123"/>
      <c r="NJ388" s="123"/>
      <c r="NK388" s="123"/>
      <c r="NL388" s="123"/>
      <c r="NM388" s="123"/>
      <c r="NN388" s="123"/>
      <c r="NO388" s="123"/>
      <c r="NP388" s="123"/>
      <c r="NQ388" s="123"/>
      <c r="NR388" s="123"/>
      <c r="NS388" s="123"/>
      <c r="NT388" s="123"/>
      <c r="NU388" s="123"/>
      <c r="NV388" s="123"/>
      <c r="NW388" s="123"/>
      <c r="NX388" s="123"/>
      <c r="NY388" s="123"/>
      <c r="NZ388" s="123"/>
      <c r="OA388" s="123"/>
      <c r="OB388" s="123"/>
      <c r="OC388" s="123"/>
      <c r="OD388" s="123"/>
      <c r="OE388" s="123"/>
      <c r="OF388" s="123"/>
      <c r="OG388" s="123"/>
      <c r="OH388" s="123"/>
      <c r="OI388" s="123"/>
      <c r="OJ388" s="123"/>
      <c r="OK388" s="123"/>
      <c r="OL388" s="123"/>
      <c r="OM388" s="123"/>
      <c r="ON388" s="123"/>
      <c r="OO388" s="123"/>
      <c r="OP388" s="123"/>
      <c r="OQ388" s="123"/>
      <c r="OR388" s="123"/>
      <c r="OS388" s="123"/>
      <c r="OT388" s="123"/>
      <c r="OU388" s="123"/>
      <c r="OV388" s="123"/>
      <c r="OW388" s="123"/>
      <c r="OX388" s="123"/>
      <c r="OY388" s="123"/>
      <c r="OZ388" s="123"/>
      <c r="PA388" s="123"/>
      <c r="PB388" s="123"/>
      <c r="PC388" s="123"/>
      <c r="PD388" s="123"/>
      <c r="PE388" s="123"/>
      <c r="PF388" s="123"/>
      <c r="PG388" s="123"/>
      <c r="PH388" s="123"/>
      <c r="PI388" s="123"/>
      <c r="PJ388" s="123"/>
      <c r="PK388" s="123"/>
      <c r="PL388" s="123"/>
      <c r="PM388" s="123"/>
      <c r="PN388" s="123"/>
      <c r="PO388" s="123"/>
      <c r="PP388" s="123"/>
      <c r="PQ388" s="123"/>
      <c r="PR388" s="123"/>
      <c r="PS388" s="123"/>
      <c r="PT388" s="123"/>
      <c r="PU388" s="123"/>
      <c r="PV388" s="123"/>
      <c r="PW388" s="123"/>
      <c r="PX388" s="123"/>
      <c r="PY388" s="123"/>
      <c r="PZ388" s="123"/>
      <c r="QA388" s="123"/>
      <c r="QB388" s="123"/>
      <c r="QC388" s="123"/>
      <c r="QD388" s="123"/>
      <c r="QE388" s="123"/>
      <c r="QF388" s="123"/>
      <c r="QG388" s="123"/>
      <c r="QH388" s="123"/>
      <c r="QI388" s="123"/>
      <c r="QJ388" s="123"/>
      <c r="QK388" s="123"/>
      <c r="QL388" s="123"/>
      <c r="QM388" s="123"/>
      <c r="QN388" s="123"/>
      <c r="QO388" s="123"/>
      <c r="QP388" s="123"/>
      <c r="QQ388" s="123"/>
      <c r="QR388" s="123"/>
      <c r="QS388" s="123"/>
      <c r="QT388" s="123"/>
      <c r="QU388" s="123"/>
      <c r="QV388" s="123"/>
      <c r="QW388" s="123"/>
      <c r="QX388" s="123"/>
      <c r="QY388" s="123"/>
      <c r="QZ388" s="123"/>
      <c r="RA388" s="123"/>
      <c r="RB388" s="123"/>
      <c r="RC388" s="123"/>
      <c r="RD388" s="123"/>
      <c r="RE388" s="123"/>
      <c r="RF388" s="123"/>
      <c r="RG388" s="123"/>
      <c r="RH388" s="123"/>
      <c r="RI388" s="123"/>
      <c r="RJ388" s="123"/>
      <c r="RK388" s="123"/>
      <c r="RL388" s="123"/>
      <c r="RM388" s="123"/>
      <c r="RN388" s="123"/>
      <c r="RO388" s="123"/>
      <c r="RP388" s="123"/>
      <c r="RQ388" s="123"/>
      <c r="RR388" s="123"/>
      <c r="RS388" s="123"/>
      <c r="RT388" s="123"/>
      <c r="RU388" s="123"/>
      <c r="RV388" s="123"/>
      <c r="RW388" s="123"/>
      <c r="RX388" s="123"/>
      <c r="RY388" s="123"/>
      <c r="RZ388" s="123"/>
      <c r="SA388" s="123"/>
      <c r="SB388" s="123"/>
      <c r="SC388" s="123"/>
      <c r="SD388" s="123"/>
      <c r="SE388" s="123"/>
      <c r="SF388" s="123"/>
      <c r="SG388" s="123"/>
      <c r="SH388" s="123"/>
      <c r="SI388" s="123"/>
      <c r="SJ388" s="123"/>
      <c r="SK388" s="123"/>
      <c r="SL388" s="123"/>
      <c r="SM388" s="123"/>
      <c r="SN388" s="123"/>
      <c r="SO388" s="123"/>
      <c r="SP388" s="123"/>
      <c r="SQ388" s="123"/>
      <c r="SR388" s="123"/>
      <c r="SS388" s="123"/>
      <c r="ST388" s="123"/>
      <c r="SU388" s="123"/>
      <c r="SV388" s="123"/>
      <c r="SW388" s="123"/>
      <c r="SX388" s="123"/>
      <c r="SY388" s="123"/>
      <c r="SZ388" s="123"/>
      <c r="TA388" s="123"/>
      <c r="TB388" s="123"/>
      <c r="TC388" s="123"/>
      <c r="TD388" s="123"/>
      <c r="TE388" s="123"/>
      <c r="TF388" s="123"/>
      <c r="TG388" s="123"/>
      <c r="TH388" s="123"/>
      <c r="TI388" s="123"/>
      <c r="TJ388" s="123"/>
      <c r="TK388" s="123"/>
      <c r="TL388" s="123"/>
      <c r="TM388" s="123"/>
      <c r="TN388" s="123"/>
      <c r="TO388" s="123"/>
      <c r="TP388" s="123"/>
      <c r="TQ388" s="123"/>
      <c r="TR388" s="123"/>
      <c r="TS388" s="123"/>
      <c r="TT388" s="123"/>
      <c r="TU388" s="123"/>
      <c r="TV388" s="123"/>
      <c r="TW388" s="123"/>
      <c r="TX388" s="123"/>
      <c r="TY388" s="123"/>
      <c r="TZ388" s="123"/>
      <c r="UA388" s="123"/>
      <c r="UB388" s="123"/>
      <c r="UC388" s="123"/>
      <c r="UD388" s="123"/>
      <c r="UE388" s="123"/>
      <c r="UF388" s="123"/>
      <c r="UG388" s="123"/>
      <c r="UH388" s="123"/>
      <c r="UI388" s="123"/>
      <c r="UJ388" s="123"/>
      <c r="UK388" s="123"/>
      <c r="UL388" s="123"/>
      <c r="UM388" s="123"/>
      <c r="UN388" s="123"/>
      <c r="UO388" s="123"/>
      <c r="UP388" s="123"/>
      <c r="UQ388" s="123"/>
      <c r="UR388" s="123"/>
      <c r="US388" s="123"/>
      <c r="UT388" s="123"/>
      <c r="UU388" s="123"/>
      <c r="UV388" s="123"/>
      <c r="UW388" s="123"/>
      <c r="UX388" s="123"/>
      <c r="UY388" s="123"/>
      <c r="UZ388" s="123"/>
      <c r="VA388" s="123"/>
      <c r="VB388" s="123"/>
      <c r="VC388" s="123"/>
      <c r="VD388" s="123"/>
      <c r="VE388" s="123"/>
      <c r="VF388" s="123"/>
      <c r="VG388" s="123"/>
      <c r="VH388" s="123"/>
      <c r="VI388" s="123"/>
      <c r="VJ388" s="123"/>
      <c r="VK388" s="123"/>
      <c r="VL388" s="123"/>
      <c r="VM388" s="123"/>
      <c r="VN388" s="123"/>
      <c r="VO388" s="123"/>
      <c r="VP388" s="123"/>
      <c r="VQ388" s="123"/>
      <c r="VR388" s="123"/>
      <c r="VS388" s="123"/>
      <c r="VT388" s="123"/>
      <c r="VU388" s="123"/>
      <c r="VV388" s="123"/>
      <c r="VW388" s="123"/>
      <c r="VX388" s="123"/>
      <c r="VY388" s="123"/>
      <c r="VZ388" s="123"/>
      <c r="WA388" s="123"/>
      <c r="WB388" s="123"/>
      <c r="WC388" s="123"/>
      <c r="WD388" s="123"/>
      <c r="WE388" s="123"/>
      <c r="WF388" s="123"/>
      <c r="WG388" s="123"/>
      <c r="WH388" s="123"/>
      <c r="WI388" s="123"/>
      <c r="WJ388" s="123"/>
      <c r="WK388" s="123"/>
      <c r="WL388" s="123"/>
      <c r="WM388" s="123"/>
      <c r="WN388" s="123"/>
      <c r="WO388" s="123"/>
      <c r="WP388" s="123"/>
      <c r="WQ388" s="123"/>
      <c r="WR388" s="123"/>
      <c r="WS388" s="123"/>
      <c r="WT388" s="123"/>
      <c r="WU388" s="123"/>
      <c r="WV388" s="123"/>
      <c r="WW388" s="123"/>
      <c r="WX388" s="123"/>
      <c r="WY388" s="123"/>
      <c r="WZ388" s="123"/>
      <c r="XA388" s="123"/>
      <c r="XB388" s="123"/>
      <c r="XC388" s="123"/>
      <c r="XD388" s="123"/>
      <c r="XE388" s="123"/>
      <c r="XF388" s="123"/>
      <c r="XG388" s="123"/>
      <c r="XH388" s="123"/>
      <c r="XI388" s="123"/>
      <c r="XJ388" s="123"/>
      <c r="XK388" s="123"/>
      <c r="XL388" s="123"/>
      <c r="XM388" s="123"/>
      <c r="XN388" s="123"/>
      <c r="XO388" s="123"/>
      <c r="XP388" s="123"/>
      <c r="XQ388" s="123"/>
      <c r="XR388" s="123"/>
      <c r="XS388" s="123"/>
      <c r="XT388" s="123"/>
      <c r="XU388" s="123"/>
      <c r="XV388" s="123"/>
      <c r="XW388" s="123"/>
      <c r="XX388" s="123"/>
      <c r="XY388" s="123"/>
      <c r="XZ388" s="123"/>
      <c r="YA388" s="123"/>
      <c r="YB388" s="123"/>
      <c r="YC388" s="123"/>
      <c r="YD388" s="123"/>
      <c r="YE388" s="123"/>
      <c r="YF388" s="123"/>
      <c r="YG388" s="123"/>
      <c r="YH388" s="123"/>
      <c r="YI388" s="123"/>
      <c r="YJ388" s="123"/>
      <c r="YK388" s="123"/>
      <c r="YL388" s="123"/>
      <c r="YM388" s="123"/>
      <c r="YN388" s="123"/>
      <c r="YO388" s="123"/>
      <c r="YP388" s="123"/>
      <c r="YQ388" s="123"/>
      <c r="YR388" s="123"/>
      <c r="YS388" s="123"/>
      <c r="YT388" s="123"/>
      <c r="YU388" s="123"/>
      <c r="YV388" s="123"/>
      <c r="YW388" s="123"/>
      <c r="YX388" s="123"/>
      <c r="YY388" s="123"/>
      <c r="YZ388" s="123"/>
      <c r="ZA388" s="123"/>
      <c r="ZB388" s="123"/>
      <c r="ZC388" s="123"/>
      <c r="ZD388" s="123"/>
      <c r="ZE388" s="123"/>
      <c r="ZF388" s="123"/>
      <c r="ZG388" s="123"/>
      <c r="ZH388" s="123"/>
      <c r="ZI388" s="123"/>
      <c r="ZJ388" s="123"/>
      <c r="ZK388" s="123"/>
      <c r="ZL388" s="123"/>
      <c r="ZM388" s="123"/>
      <c r="ZN388" s="123"/>
      <c r="ZO388" s="123"/>
      <c r="ZP388" s="123"/>
      <c r="ZQ388" s="123"/>
      <c r="ZR388" s="123"/>
      <c r="ZS388" s="123"/>
      <c r="ZT388" s="123"/>
      <c r="ZU388" s="123"/>
      <c r="ZV388" s="123"/>
      <c r="ZW388" s="123"/>
      <c r="ZX388" s="123"/>
      <c r="ZY388" s="123"/>
      <c r="ZZ388" s="123"/>
      <c r="AAA388" s="123"/>
      <c r="AAB388" s="123"/>
      <c r="AAC388" s="123"/>
      <c r="AAD388" s="123"/>
      <c r="AAE388" s="123"/>
      <c r="AAF388" s="123"/>
      <c r="AAG388" s="123"/>
      <c r="AAH388" s="123"/>
      <c r="AAI388" s="123"/>
      <c r="AAJ388" s="123"/>
      <c r="AAK388" s="123"/>
      <c r="AAL388" s="123"/>
      <c r="AAM388" s="123"/>
      <c r="AAN388" s="123"/>
      <c r="AAO388" s="123"/>
      <c r="AAP388" s="123"/>
      <c r="AAQ388" s="123"/>
      <c r="AAR388" s="123"/>
      <c r="AAS388" s="123"/>
      <c r="AAT388" s="123"/>
      <c r="AAU388" s="123"/>
      <c r="AAV388" s="123"/>
      <c r="AAW388" s="123"/>
      <c r="AAX388" s="123"/>
      <c r="AAY388" s="123"/>
      <c r="AAZ388" s="123"/>
      <c r="ABA388" s="123"/>
      <c r="ABB388" s="123"/>
      <c r="ABC388" s="123"/>
      <c r="ABD388" s="123"/>
      <c r="ABE388" s="123"/>
      <c r="ABF388" s="123"/>
      <c r="ABG388" s="123"/>
      <c r="ABH388" s="123"/>
      <c r="ABI388" s="123"/>
      <c r="ABJ388" s="123"/>
      <c r="ABK388" s="123"/>
      <c r="ABL388" s="123"/>
      <c r="ABM388" s="123"/>
      <c r="ABN388" s="123"/>
      <c r="ABO388" s="123"/>
      <c r="ABP388" s="123"/>
      <c r="ABQ388" s="123"/>
      <c r="ABR388" s="123"/>
      <c r="ABS388" s="123"/>
      <c r="ABT388" s="123"/>
      <c r="ABU388" s="123"/>
      <c r="ABV388" s="123"/>
      <c r="ABW388" s="123"/>
      <c r="ABX388" s="123"/>
      <c r="ABY388" s="123"/>
      <c r="ABZ388" s="123"/>
      <c r="ACA388" s="123"/>
      <c r="ACB388" s="123"/>
      <c r="ACC388" s="123"/>
      <c r="ACD388" s="123"/>
      <c r="ACE388" s="123"/>
      <c r="ACF388" s="123"/>
      <c r="ACG388" s="123"/>
      <c r="ACH388" s="123"/>
      <c r="ACI388" s="123"/>
      <c r="ACJ388" s="123"/>
      <c r="ACK388" s="123"/>
      <c r="ACL388" s="123"/>
      <c r="ACM388" s="123"/>
      <c r="ACN388" s="123"/>
      <c r="ACO388" s="123"/>
      <c r="ACP388" s="123"/>
      <c r="ACQ388" s="123"/>
      <c r="ACR388" s="123"/>
      <c r="ACS388" s="123"/>
      <c r="ACT388" s="123"/>
      <c r="ACU388" s="123"/>
      <c r="ACV388" s="123"/>
      <c r="ACW388" s="123"/>
      <c r="ACX388" s="123"/>
      <c r="ACY388" s="123"/>
      <c r="ACZ388" s="123"/>
      <c r="ADA388" s="123"/>
    </row>
    <row r="389" spans="1:781" s="76" customFormat="1" ht="36" x14ac:dyDescent="0.3">
      <c r="A389" s="40">
        <v>3</v>
      </c>
      <c r="B389" s="91" t="s">
        <v>1070</v>
      </c>
      <c r="C389" s="92" t="s">
        <v>65</v>
      </c>
      <c r="D389" s="93" t="s">
        <v>204</v>
      </c>
      <c r="E389" s="93" t="s">
        <v>222</v>
      </c>
      <c r="F389" s="93"/>
      <c r="G389" s="48"/>
      <c r="H389" s="93">
        <v>1</v>
      </c>
      <c r="I389" s="93" t="s">
        <v>41</v>
      </c>
      <c r="J389" s="93" t="s">
        <v>72</v>
      </c>
      <c r="K389" s="94">
        <v>1956</v>
      </c>
      <c r="L389" s="111">
        <v>1956</v>
      </c>
      <c r="M389" s="95"/>
      <c r="N389" s="96"/>
      <c r="O389" s="96"/>
      <c r="P389" s="52" t="s">
        <v>593</v>
      </c>
      <c r="Q389" s="73" t="s">
        <v>1071</v>
      </c>
      <c r="R389" s="31" t="s">
        <v>637</v>
      </c>
      <c r="S389" s="32" t="str">
        <f t="shared" ref="S389:S410" si="92">C389</f>
        <v>Au</v>
      </c>
      <c r="T389" s="33"/>
      <c r="U389" s="33"/>
      <c r="V389" s="33"/>
      <c r="W389" s="33"/>
      <c r="X389" s="33"/>
      <c r="Y389" s="33"/>
      <c r="Z389" s="33"/>
      <c r="AA389" s="1"/>
      <c r="AB389" s="34">
        <f>M389/1896653</f>
        <v>0</v>
      </c>
      <c r="AC389" s="34">
        <f>N389/39</f>
        <v>0</v>
      </c>
      <c r="AD389" s="34">
        <f>O389/14</f>
        <v>0</v>
      </c>
      <c r="AE389" s="34">
        <f>SUM(AB389:AD389)</f>
        <v>0</v>
      </c>
      <c r="AF389" s="35"/>
      <c r="AG389" s="35">
        <f>IF(A389=1,AE389,0)</f>
        <v>0</v>
      </c>
      <c r="AH389" s="35">
        <f>IF(A389=2,AE389,0)</f>
        <v>0</v>
      </c>
      <c r="AI389" s="35">
        <f>IF(A389=3,AE389,0)</f>
        <v>0</v>
      </c>
      <c r="AK389" s="123"/>
      <c r="AL389" s="123"/>
      <c r="AM389" s="123"/>
      <c r="AN389" s="123"/>
      <c r="AO389" s="123"/>
      <c r="AP389" s="123"/>
      <c r="AQ389" s="123"/>
      <c r="AR389" s="123"/>
      <c r="AS389" s="123"/>
      <c r="AT389" s="123"/>
      <c r="AU389" s="123"/>
      <c r="AV389" s="123"/>
      <c r="AW389" s="123"/>
      <c r="AX389" s="123"/>
      <c r="AY389" s="123"/>
      <c r="AZ389" s="123"/>
      <c r="BA389" s="123"/>
      <c r="BB389" s="123"/>
      <c r="BC389" s="123"/>
      <c r="BD389" s="123"/>
      <c r="BE389" s="123"/>
      <c r="BF389" s="123"/>
      <c r="BG389" s="123"/>
      <c r="BH389" s="123"/>
      <c r="BI389" s="123"/>
      <c r="BJ389" s="123"/>
      <c r="BK389" s="123"/>
      <c r="BL389" s="123"/>
      <c r="BM389" s="123"/>
      <c r="BN389" s="123"/>
      <c r="BO389" s="123"/>
      <c r="BP389" s="123"/>
      <c r="BQ389" s="123"/>
      <c r="BR389" s="123"/>
      <c r="BS389" s="123"/>
      <c r="BT389" s="123"/>
      <c r="BU389" s="123"/>
      <c r="BV389" s="123"/>
      <c r="BW389" s="123"/>
      <c r="BX389" s="123"/>
      <c r="BY389" s="123"/>
      <c r="BZ389" s="123"/>
      <c r="CA389" s="123"/>
      <c r="CB389" s="123"/>
      <c r="CC389" s="123"/>
      <c r="CD389" s="123"/>
      <c r="CE389" s="123"/>
      <c r="CF389" s="123"/>
      <c r="CG389" s="123"/>
      <c r="CH389" s="123"/>
      <c r="CI389" s="123"/>
      <c r="CJ389" s="123"/>
      <c r="CK389" s="123"/>
      <c r="CL389" s="123"/>
      <c r="CM389" s="123"/>
      <c r="CN389" s="123"/>
      <c r="CO389" s="123"/>
      <c r="CP389" s="123"/>
      <c r="CQ389" s="123"/>
      <c r="CR389" s="123"/>
      <c r="CS389" s="123"/>
      <c r="CT389" s="123"/>
      <c r="CU389" s="123"/>
      <c r="CV389" s="123"/>
      <c r="CW389" s="123"/>
      <c r="CX389" s="123"/>
      <c r="CY389" s="123"/>
      <c r="CZ389" s="123"/>
      <c r="DA389" s="123"/>
      <c r="DB389" s="123"/>
      <c r="DC389" s="123"/>
      <c r="DD389" s="123"/>
      <c r="DE389" s="123"/>
      <c r="DF389" s="123"/>
      <c r="DG389" s="123"/>
      <c r="DH389" s="123"/>
      <c r="DI389" s="123"/>
      <c r="DJ389" s="123"/>
      <c r="DK389" s="123"/>
      <c r="DL389" s="123"/>
      <c r="DM389" s="123"/>
      <c r="DN389" s="123"/>
      <c r="DO389" s="123"/>
      <c r="DP389" s="123"/>
      <c r="DQ389" s="123"/>
      <c r="DR389" s="123"/>
      <c r="DS389" s="123"/>
      <c r="DT389" s="123"/>
      <c r="DU389" s="123"/>
      <c r="DV389" s="123"/>
      <c r="DW389" s="123"/>
      <c r="DX389" s="123"/>
      <c r="DY389" s="123"/>
      <c r="DZ389" s="123"/>
      <c r="EA389" s="123"/>
      <c r="EB389" s="123"/>
      <c r="EC389" s="123"/>
      <c r="ED389" s="123"/>
      <c r="EE389" s="123"/>
      <c r="EF389" s="123"/>
      <c r="EG389" s="123"/>
      <c r="EH389" s="123"/>
      <c r="EI389" s="123"/>
      <c r="EJ389" s="123"/>
      <c r="EK389" s="123"/>
      <c r="EL389" s="123"/>
      <c r="EM389" s="123"/>
      <c r="EN389" s="123"/>
      <c r="EO389" s="123"/>
      <c r="EP389" s="123"/>
      <c r="EQ389" s="123"/>
      <c r="ER389" s="123"/>
      <c r="ES389" s="123"/>
      <c r="ET389" s="123"/>
      <c r="EU389" s="123"/>
      <c r="EV389" s="123"/>
      <c r="EW389" s="123"/>
      <c r="EX389" s="123"/>
      <c r="EY389" s="123"/>
      <c r="EZ389" s="123"/>
      <c r="FA389" s="123"/>
      <c r="FB389" s="123"/>
      <c r="FC389" s="123"/>
      <c r="FD389" s="123"/>
      <c r="FE389" s="123"/>
      <c r="FF389" s="123"/>
      <c r="FG389" s="123"/>
      <c r="FH389" s="123"/>
      <c r="FI389" s="123"/>
      <c r="FJ389" s="123"/>
      <c r="FK389" s="123"/>
      <c r="FL389" s="123"/>
      <c r="FM389" s="123"/>
      <c r="FN389" s="123"/>
      <c r="FO389" s="123"/>
      <c r="FP389" s="123"/>
      <c r="FQ389" s="123"/>
      <c r="FR389" s="123"/>
      <c r="FS389" s="123"/>
      <c r="FT389" s="123"/>
      <c r="FU389" s="123"/>
      <c r="FV389" s="123"/>
      <c r="FW389" s="123"/>
      <c r="FX389" s="123"/>
      <c r="FY389" s="123"/>
      <c r="FZ389" s="123"/>
      <c r="GA389" s="123"/>
      <c r="GB389" s="123"/>
      <c r="GC389" s="123"/>
      <c r="GD389" s="123"/>
      <c r="GE389" s="123"/>
      <c r="GF389" s="123"/>
      <c r="GG389" s="123"/>
      <c r="GH389" s="123"/>
      <c r="GI389" s="123"/>
      <c r="GJ389" s="123"/>
      <c r="GK389" s="123"/>
      <c r="GL389" s="123"/>
      <c r="GM389" s="123"/>
      <c r="GN389" s="123"/>
      <c r="GO389" s="123"/>
      <c r="GP389" s="123"/>
      <c r="GQ389" s="123"/>
      <c r="GR389" s="123"/>
      <c r="GS389" s="123"/>
      <c r="GT389" s="123"/>
      <c r="GU389" s="123"/>
      <c r="GV389" s="123"/>
      <c r="GW389" s="123"/>
      <c r="GX389" s="123"/>
      <c r="GY389" s="123"/>
      <c r="GZ389" s="123"/>
      <c r="HA389" s="123"/>
      <c r="HB389" s="123"/>
      <c r="HC389" s="123"/>
      <c r="HD389" s="123"/>
      <c r="HE389" s="123"/>
      <c r="HF389" s="123"/>
      <c r="HG389" s="123"/>
      <c r="HH389" s="123"/>
      <c r="HI389" s="123"/>
      <c r="HJ389" s="123"/>
      <c r="HK389" s="123"/>
      <c r="HL389" s="123"/>
      <c r="HM389" s="123"/>
      <c r="HN389" s="123"/>
      <c r="HO389" s="123"/>
      <c r="HP389" s="123"/>
      <c r="HQ389" s="123"/>
      <c r="HR389" s="123"/>
      <c r="HS389" s="123"/>
      <c r="HT389" s="123"/>
      <c r="HU389" s="123"/>
      <c r="HV389" s="123"/>
      <c r="HW389" s="123"/>
      <c r="HX389" s="123"/>
      <c r="HY389" s="123"/>
      <c r="HZ389" s="123"/>
      <c r="IA389" s="123"/>
      <c r="IB389" s="123"/>
      <c r="IC389" s="123"/>
      <c r="ID389" s="123"/>
      <c r="IE389" s="123"/>
      <c r="IF389" s="123"/>
      <c r="IG389" s="123"/>
      <c r="IH389" s="123"/>
      <c r="II389" s="123"/>
      <c r="IJ389" s="123"/>
      <c r="IK389" s="123"/>
      <c r="IL389" s="123"/>
      <c r="IM389" s="123"/>
      <c r="IN389" s="123"/>
      <c r="IO389" s="123"/>
      <c r="IP389" s="123"/>
      <c r="IQ389" s="123"/>
      <c r="IR389" s="123"/>
      <c r="IS389" s="123"/>
      <c r="IT389" s="123"/>
      <c r="IU389" s="123"/>
      <c r="IV389" s="123"/>
      <c r="IW389" s="123"/>
      <c r="IX389" s="123"/>
      <c r="IY389" s="123"/>
      <c r="IZ389" s="123"/>
      <c r="JA389" s="123"/>
      <c r="JB389" s="123"/>
      <c r="JC389" s="123"/>
      <c r="JD389" s="123"/>
      <c r="JE389" s="123"/>
      <c r="JF389" s="123"/>
      <c r="JG389" s="123"/>
      <c r="JH389" s="123"/>
      <c r="JI389" s="123"/>
      <c r="JJ389" s="123"/>
      <c r="JK389" s="123"/>
      <c r="JL389" s="123"/>
      <c r="JM389" s="123"/>
      <c r="JN389" s="123"/>
      <c r="JO389" s="123"/>
      <c r="JP389" s="123"/>
      <c r="JQ389" s="123"/>
      <c r="JR389" s="123"/>
      <c r="JS389" s="123"/>
      <c r="JT389" s="123"/>
      <c r="JU389" s="123"/>
      <c r="JV389" s="123"/>
      <c r="JW389" s="123"/>
      <c r="JX389" s="123"/>
      <c r="JY389" s="123"/>
      <c r="JZ389" s="123"/>
      <c r="KA389" s="123"/>
      <c r="KB389" s="123"/>
      <c r="KC389" s="123"/>
      <c r="KD389" s="123"/>
      <c r="KE389" s="123"/>
      <c r="KF389" s="123"/>
      <c r="KG389" s="123"/>
      <c r="KH389" s="123"/>
      <c r="KI389" s="123"/>
      <c r="KJ389" s="123"/>
      <c r="KK389" s="123"/>
      <c r="KL389" s="123"/>
      <c r="KM389" s="123"/>
      <c r="KN389" s="123"/>
      <c r="KO389" s="123"/>
      <c r="KP389" s="123"/>
      <c r="KQ389" s="123"/>
      <c r="KR389" s="123"/>
      <c r="KS389" s="123"/>
      <c r="KT389" s="123"/>
      <c r="KU389" s="123"/>
      <c r="KV389" s="123"/>
      <c r="KW389" s="123"/>
      <c r="KX389" s="123"/>
      <c r="KY389" s="123"/>
      <c r="KZ389" s="123"/>
      <c r="LA389" s="123"/>
      <c r="LB389" s="123"/>
      <c r="LC389" s="123"/>
      <c r="LD389" s="123"/>
      <c r="LE389" s="123"/>
      <c r="LF389" s="123"/>
      <c r="LG389" s="123"/>
      <c r="LH389" s="123"/>
      <c r="LI389" s="123"/>
      <c r="LJ389" s="123"/>
      <c r="LK389" s="123"/>
      <c r="LL389" s="123"/>
      <c r="LM389" s="123"/>
      <c r="LN389" s="123"/>
      <c r="LO389" s="123"/>
      <c r="LP389" s="123"/>
      <c r="LQ389" s="123"/>
      <c r="LR389" s="123"/>
      <c r="LS389" s="123"/>
      <c r="LT389" s="123"/>
      <c r="LU389" s="123"/>
      <c r="LV389" s="123"/>
      <c r="LW389" s="123"/>
      <c r="LX389" s="123"/>
      <c r="LY389" s="123"/>
      <c r="LZ389" s="123"/>
      <c r="MA389" s="123"/>
      <c r="MB389" s="123"/>
      <c r="MC389" s="123"/>
      <c r="MD389" s="123"/>
      <c r="ME389" s="123"/>
      <c r="MF389" s="123"/>
      <c r="MG389" s="123"/>
      <c r="MH389" s="123"/>
      <c r="MI389" s="123"/>
      <c r="MJ389" s="123"/>
      <c r="MK389" s="123"/>
      <c r="ML389" s="123"/>
      <c r="MM389" s="123"/>
      <c r="MN389" s="123"/>
      <c r="MO389" s="123"/>
      <c r="MP389" s="123"/>
      <c r="MQ389" s="123"/>
      <c r="MR389" s="123"/>
      <c r="MS389" s="123"/>
      <c r="MT389" s="123"/>
      <c r="MU389" s="123"/>
      <c r="MV389" s="123"/>
      <c r="MW389" s="123"/>
      <c r="MX389" s="123"/>
      <c r="MY389" s="123"/>
      <c r="MZ389" s="123"/>
      <c r="NA389" s="123"/>
      <c r="NB389" s="123"/>
      <c r="NC389" s="123"/>
      <c r="ND389" s="123"/>
      <c r="NE389" s="123"/>
      <c r="NF389" s="123"/>
      <c r="NG389" s="123"/>
      <c r="NH389" s="123"/>
      <c r="NI389" s="123"/>
      <c r="NJ389" s="123"/>
      <c r="NK389" s="123"/>
      <c r="NL389" s="123"/>
      <c r="NM389" s="123"/>
      <c r="NN389" s="123"/>
      <c r="NO389" s="123"/>
      <c r="NP389" s="123"/>
      <c r="NQ389" s="123"/>
      <c r="NR389" s="123"/>
      <c r="NS389" s="123"/>
      <c r="NT389" s="123"/>
      <c r="NU389" s="123"/>
      <c r="NV389" s="123"/>
      <c r="NW389" s="123"/>
      <c r="NX389" s="123"/>
      <c r="NY389" s="123"/>
      <c r="NZ389" s="123"/>
      <c r="OA389" s="123"/>
      <c r="OB389" s="123"/>
      <c r="OC389" s="123"/>
      <c r="OD389" s="123"/>
      <c r="OE389" s="123"/>
      <c r="OF389" s="123"/>
      <c r="OG389" s="123"/>
      <c r="OH389" s="123"/>
      <c r="OI389" s="123"/>
      <c r="OJ389" s="123"/>
      <c r="OK389" s="123"/>
      <c r="OL389" s="123"/>
      <c r="OM389" s="123"/>
      <c r="ON389" s="123"/>
      <c r="OO389" s="123"/>
      <c r="OP389" s="123"/>
      <c r="OQ389" s="123"/>
      <c r="OR389" s="123"/>
      <c r="OS389" s="123"/>
      <c r="OT389" s="123"/>
      <c r="OU389" s="123"/>
      <c r="OV389" s="123"/>
      <c r="OW389" s="123"/>
      <c r="OX389" s="123"/>
      <c r="OY389" s="123"/>
      <c r="OZ389" s="123"/>
      <c r="PA389" s="123"/>
      <c r="PB389" s="123"/>
      <c r="PC389" s="123"/>
      <c r="PD389" s="123"/>
      <c r="PE389" s="123"/>
      <c r="PF389" s="123"/>
      <c r="PG389" s="123"/>
      <c r="PH389" s="123"/>
      <c r="PI389" s="123"/>
      <c r="PJ389" s="123"/>
      <c r="PK389" s="123"/>
      <c r="PL389" s="123"/>
      <c r="PM389" s="123"/>
      <c r="PN389" s="123"/>
      <c r="PO389" s="123"/>
      <c r="PP389" s="123"/>
      <c r="PQ389" s="123"/>
      <c r="PR389" s="123"/>
      <c r="PS389" s="123"/>
      <c r="PT389" s="123"/>
      <c r="PU389" s="123"/>
      <c r="PV389" s="123"/>
      <c r="PW389" s="123"/>
      <c r="PX389" s="123"/>
      <c r="PY389" s="123"/>
      <c r="PZ389" s="123"/>
      <c r="QA389" s="123"/>
      <c r="QB389" s="123"/>
      <c r="QC389" s="123"/>
      <c r="QD389" s="123"/>
      <c r="QE389" s="123"/>
      <c r="QF389" s="123"/>
      <c r="QG389" s="123"/>
      <c r="QH389" s="123"/>
      <c r="QI389" s="123"/>
      <c r="QJ389" s="123"/>
      <c r="QK389" s="123"/>
      <c r="QL389" s="123"/>
      <c r="QM389" s="123"/>
      <c r="QN389" s="123"/>
      <c r="QO389" s="123"/>
      <c r="QP389" s="123"/>
      <c r="QQ389" s="123"/>
      <c r="QR389" s="123"/>
      <c r="QS389" s="123"/>
      <c r="QT389" s="123"/>
      <c r="QU389" s="123"/>
      <c r="QV389" s="123"/>
      <c r="QW389" s="123"/>
      <c r="QX389" s="123"/>
      <c r="QY389" s="123"/>
      <c r="QZ389" s="123"/>
      <c r="RA389" s="123"/>
      <c r="RB389" s="123"/>
      <c r="RC389" s="123"/>
      <c r="RD389" s="123"/>
      <c r="RE389" s="123"/>
      <c r="RF389" s="123"/>
      <c r="RG389" s="123"/>
      <c r="RH389" s="123"/>
      <c r="RI389" s="123"/>
      <c r="RJ389" s="123"/>
      <c r="RK389" s="123"/>
      <c r="RL389" s="123"/>
      <c r="RM389" s="123"/>
      <c r="RN389" s="123"/>
      <c r="RO389" s="123"/>
      <c r="RP389" s="123"/>
      <c r="RQ389" s="123"/>
      <c r="RR389" s="123"/>
      <c r="RS389" s="123"/>
      <c r="RT389" s="123"/>
      <c r="RU389" s="123"/>
      <c r="RV389" s="123"/>
      <c r="RW389" s="123"/>
      <c r="RX389" s="123"/>
      <c r="RY389" s="123"/>
      <c r="RZ389" s="123"/>
      <c r="SA389" s="123"/>
      <c r="SB389" s="123"/>
      <c r="SC389" s="123"/>
      <c r="SD389" s="123"/>
      <c r="SE389" s="123"/>
      <c r="SF389" s="123"/>
      <c r="SG389" s="123"/>
      <c r="SH389" s="123"/>
      <c r="SI389" s="123"/>
      <c r="SJ389" s="123"/>
      <c r="SK389" s="123"/>
      <c r="SL389" s="123"/>
      <c r="SM389" s="123"/>
      <c r="SN389" s="123"/>
      <c r="SO389" s="123"/>
      <c r="SP389" s="123"/>
      <c r="SQ389" s="123"/>
      <c r="SR389" s="123"/>
      <c r="SS389" s="123"/>
      <c r="ST389" s="123"/>
      <c r="SU389" s="123"/>
      <c r="SV389" s="123"/>
      <c r="SW389" s="123"/>
      <c r="SX389" s="123"/>
      <c r="SY389" s="123"/>
      <c r="SZ389" s="123"/>
      <c r="TA389" s="123"/>
      <c r="TB389" s="123"/>
      <c r="TC389" s="123"/>
      <c r="TD389" s="123"/>
      <c r="TE389" s="123"/>
      <c r="TF389" s="123"/>
      <c r="TG389" s="123"/>
      <c r="TH389" s="123"/>
      <c r="TI389" s="123"/>
      <c r="TJ389" s="123"/>
      <c r="TK389" s="123"/>
      <c r="TL389" s="123"/>
      <c r="TM389" s="123"/>
      <c r="TN389" s="123"/>
      <c r="TO389" s="123"/>
      <c r="TP389" s="123"/>
      <c r="TQ389" s="123"/>
      <c r="TR389" s="123"/>
      <c r="TS389" s="123"/>
      <c r="TT389" s="123"/>
      <c r="TU389" s="123"/>
      <c r="TV389" s="123"/>
      <c r="TW389" s="123"/>
      <c r="TX389" s="123"/>
      <c r="TY389" s="123"/>
      <c r="TZ389" s="123"/>
      <c r="UA389" s="123"/>
      <c r="UB389" s="123"/>
      <c r="UC389" s="123"/>
      <c r="UD389" s="123"/>
      <c r="UE389" s="123"/>
      <c r="UF389" s="123"/>
      <c r="UG389" s="123"/>
      <c r="UH389" s="123"/>
      <c r="UI389" s="123"/>
      <c r="UJ389" s="123"/>
      <c r="UK389" s="123"/>
      <c r="UL389" s="123"/>
      <c r="UM389" s="123"/>
      <c r="UN389" s="123"/>
      <c r="UO389" s="123"/>
      <c r="UP389" s="123"/>
      <c r="UQ389" s="123"/>
      <c r="UR389" s="123"/>
      <c r="US389" s="123"/>
      <c r="UT389" s="123"/>
      <c r="UU389" s="123"/>
      <c r="UV389" s="123"/>
      <c r="UW389" s="123"/>
      <c r="UX389" s="123"/>
      <c r="UY389" s="123"/>
      <c r="UZ389" s="123"/>
      <c r="VA389" s="123"/>
      <c r="VB389" s="123"/>
      <c r="VC389" s="123"/>
      <c r="VD389" s="123"/>
      <c r="VE389" s="123"/>
      <c r="VF389" s="123"/>
      <c r="VG389" s="123"/>
      <c r="VH389" s="123"/>
      <c r="VI389" s="123"/>
      <c r="VJ389" s="123"/>
      <c r="VK389" s="123"/>
      <c r="VL389" s="123"/>
      <c r="VM389" s="123"/>
      <c r="VN389" s="123"/>
      <c r="VO389" s="123"/>
      <c r="VP389" s="123"/>
      <c r="VQ389" s="123"/>
      <c r="VR389" s="123"/>
      <c r="VS389" s="123"/>
      <c r="VT389" s="123"/>
      <c r="VU389" s="123"/>
      <c r="VV389" s="123"/>
      <c r="VW389" s="123"/>
      <c r="VX389" s="123"/>
      <c r="VY389" s="123"/>
      <c r="VZ389" s="123"/>
      <c r="WA389" s="123"/>
      <c r="WB389" s="123"/>
      <c r="WC389" s="123"/>
      <c r="WD389" s="123"/>
      <c r="WE389" s="123"/>
      <c r="WF389" s="123"/>
      <c r="WG389" s="123"/>
      <c r="WH389" s="123"/>
      <c r="WI389" s="123"/>
      <c r="WJ389" s="123"/>
      <c r="WK389" s="123"/>
      <c r="WL389" s="123"/>
      <c r="WM389" s="123"/>
      <c r="WN389" s="123"/>
      <c r="WO389" s="123"/>
      <c r="WP389" s="123"/>
      <c r="WQ389" s="123"/>
      <c r="WR389" s="123"/>
      <c r="WS389" s="123"/>
      <c r="WT389" s="123"/>
      <c r="WU389" s="123"/>
      <c r="WV389" s="123"/>
      <c r="WW389" s="123"/>
      <c r="WX389" s="123"/>
      <c r="WY389" s="123"/>
      <c r="WZ389" s="123"/>
      <c r="XA389" s="123"/>
      <c r="XB389" s="123"/>
      <c r="XC389" s="123"/>
      <c r="XD389" s="123"/>
      <c r="XE389" s="123"/>
      <c r="XF389" s="123"/>
      <c r="XG389" s="123"/>
      <c r="XH389" s="123"/>
      <c r="XI389" s="123"/>
      <c r="XJ389" s="123"/>
      <c r="XK389" s="123"/>
      <c r="XL389" s="123"/>
      <c r="XM389" s="123"/>
      <c r="XN389" s="123"/>
      <c r="XO389" s="123"/>
      <c r="XP389" s="123"/>
      <c r="XQ389" s="123"/>
      <c r="XR389" s="123"/>
      <c r="XS389" s="123"/>
      <c r="XT389" s="123"/>
      <c r="XU389" s="123"/>
      <c r="XV389" s="123"/>
      <c r="XW389" s="123"/>
      <c r="XX389" s="123"/>
      <c r="XY389" s="123"/>
      <c r="XZ389" s="123"/>
      <c r="YA389" s="123"/>
      <c r="YB389" s="123"/>
      <c r="YC389" s="123"/>
      <c r="YD389" s="123"/>
      <c r="YE389" s="123"/>
      <c r="YF389" s="123"/>
      <c r="YG389" s="123"/>
      <c r="YH389" s="123"/>
      <c r="YI389" s="123"/>
      <c r="YJ389" s="123"/>
      <c r="YK389" s="123"/>
      <c r="YL389" s="123"/>
      <c r="YM389" s="123"/>
      <c r="YN389" s="123"/>
      <c r="YO389" s="123"/>
      <c r="YP389" s="123"/>
      <c r="YQ389" s="123"/>
      <c r="YR389" s="123"/>
      <c r="YS389" s="123"/>
      <c r="YT389" s="123"/>
      <c r="YU389" s="123"/>
      <c r="YV389" s="123"/>
      <c r="YW389" s="123"/>
      <c r="YX389" s="123"/>
      <c r="YY389" s="123"/>
      <c r="YZ389" s="123"/>
      <c r="ZA389" s="123"/>
      <c r="ZB389" s="123"/>
      <c r="ZC389" s="123"/>
      <c r="ZD389" s="123"/>
      <c r="ZE389" s="123"/>
      <c r="ZF389" s="123"/>
      <c r="ZG389" s="123"/>
      <c r="ZH389" s="123"/>
      <c r="ZI389" s="123"/>
      <c r="ZJ389" s="123"/>
      <c r="ZK389" s="123"/>
      <c r="ZL389" s="123"/>
      <c r="ZM389" s="123"/>
      <c r="ZN389" s="123"/>
      <c r="ZO389" s="123"/>
      <c r="ZP389" s="123"/>
      <c r="ZQ389" s="123"/>
      <c r="ZR389" s="123"/>
      <c r="ZS389" s="123"/>
      <c r="ZT389" s="123"/>
      <c r="ZU389" s="123"/>
      <c r="ZV389" s="123"/>
      <c r="ZW389" s="123"/>
      <c r="ZX389" s="123"/>
      <c r="ZY389" s="123"/>
      <c r="ZZ389" s="123"/>
      <c r="AAA389" s="123"/>
      <c r="AAB389" s="123"/>
      <c r="AAC389" s="123"/>
      <c r="AAD389" s="123"/>
      <c r="AAE389" s="123"/>
      <c r="AAF389" s="123"/>
      <c r="AAG389" s="123"/>
      <c r="AAH389" s="123"/>
      <c r="AAI389" s="123"/>
      <c r="AAJ389" s="123"/>
      <c r="AAK389" s="123"/>
      <c r="AAL389" s="123"/>
      <c r="AAM389" s="123"/>
      <c r="AAN389" s="123"/>
      <c r="AAO389" s="123"/>
      <c r="AAP389" s="123"/>
      <c r="AAQ389" s="123"/>
      <c r="AAR389" s="123"/>
      <c r="AAS389" s="123"/>
      <c r="AAT389" s="123"/>
      <c r="AAU389" s="123"/>
      <c r="AAV389" s="123"/>
      <c r="AAW389" s="123"/>
      <c r="AAX389" s="123"/>
      <c r="AAY389" s="123"/>
      <c r="AAZ389" s="123"/>
      <c r="ABA389" s="123"/>
      <c r="ABB389" s="123"/>
      <c r="ABC389" s="123"/>
      <c r="ABD389" s="123"/>
      <c r="ABE389" s="123"/>
      <c r="ABF389" s="123"/>
      <c r="ABG389" s="123"/>
      <c r="ABH389" s="123"/>
      <c r="ABI389" s="123"/>
      <c r="ABJ389" s="123"/>
      <c r="ABK389" s="123"/>
      <c r="ABL389" s="123"/>
      <c r="ABM389" s="123"/>
      <c r="ABN389" s="123"/>
      <c r="ABO389" s="123"/>
      <c r="ABP389" s="123"/>
      <c r="ABQ389" s="123"/>
      <c r="ABR389" s="123"/>
      <c r="ABS389" s="123"/>
      <c r="ABT389" s="123"/>
      <c r="ABU389" s="123"/>
      <c r="ABV389" s="123"/>
      <c r="ABW389" s="123"/>
      <c r="ABX389" s="123"/>
      <c r="ABY389" s="123"/>
      <c r="ABZ389" s="123"/>
      <c r="ACA389" s="123"/>
      <c r="ACB389" s="123"/>
      <c r="ACC389" s="123"/>
      <c r="ACD389" s="123"/>
      <c r="ACE389" s="123"/>
      <c r="ACF389" s="123"/>
      <c r="ACG389" s="123"/>
      <c r="ACH389" s="123"/>
      <c r="ACI389" s="123"/>
      <c r="ACJ389" s="123"/>
      <c r="ACK389" s="123"/>
      <c r="ACL389" s="123"/>
      <c r="ACM389" s="123"/>
      <c r="ACN389" s="123"/>
      <c r="ACO389" s="123"/>
      <c r="ACP389" s="123"/>
      <c r="ACQ389" s="123"/>
      <c r="ACR389" s="123"/>
      <c r="ACS389" s="123"/>
      <c r="ACT389" s="123"/>
      <c r="ACU389" s="123"/>
      <c r="ACV389" s="123"/>
      <c r="ACW389" s="123"/>
      <c r="ACX389" s="123"/>
      <c r="ACY389" s="123"/>
      <c r="ACZ389" s="123"/>
      <c r="ADA389" s="123"/>
    </row>
    <row r="390" spans="1:781" s="76" customFormat="1" ht="15.6" x14ac:dyDescent="0.3">
      <c r="A390" s="40">
        <v>3</v>
      </c>
      <c r="B390" s="91" t="s">
        <v>1072</v>
      </c>
      <c r="C390" s="92" t="s">
        <v>265</v>
      </c>
      <c r="D390" s="93" t="s">
        <v>426</v>
      </c>
      <c r="E390" s="93" t="s">
        <v>356</v>
      </c>
      <c r="F390" s="93">
        <v>8</v>
      </c>
      <c r="G390" s="48"/>
      <c r="H390" s="93">
        <v>1</v>
      </c>
      <c r="I390" s="93" t="s">
        <v>41</v>
      </c>
      <c r="J390" s="93" t="s">
        <v>72</v>
      </c>
      <c r="K390" s="94">
        <v>1952</v>
      </c>
      <c r="L390" s="57">
        <v>19054</v>
      </c>
      <c r="M390" s="95"/>
      <c r="N390" s="96"/>
      <c r="O390" s="96"/>
      <c r="P390" s="52" t="s">
        <v>593</v>
      </c>
      <c r="Q390" s="73" t="s">
        <v>1073</v>
      </c>
      <c r="R390" s="31" t="s">
        <v>424</v>
      </c>
      <c r="S390" s="32" t="str">
        <f t="shared" si="92"/>
        <v>P</v>
      </c>
      <c r="T390" s="33"/>
      <c r="U390" s="33"/>
      <c r="V390" s="33"/>
      <c r="W390" s="33"/>
      <c r="X390" s="33"/>
      <c r="Y390" s="33"/>
      <c r="Z390" s="33"/>
      <c r="AA390" s="1"/>
      <c r="AB390" s="34">
        <f>M390/1896653</f>
        <v>0</v>
      </c>
      <c r="AC390" s="34">
        <f>N390/39</f>
        <v>0</v>
      </c>
      <c r="AD390" s="34">
        <f>O390/14</f>
        <v>0</v>
      </c>
      <c r="AE390" s="34">
        <f>SUM(AB390:AD390)</f>
        <v>0</v>
      </c>
      <c r="AF390" s="35"/>
      <c r="AG390" s="35">
        <f>IF(A390=1,AE390,0)</f>
        <v>0</v>
      </c>
      <c r="AH390" s="35">
        <f>IF(A390=2,AE390,0)</f>
        <v>0</v>
      </c>
      <c r="AI390" s="35">
        <f>IF(A390=3,AE390,0)</f>
        <v>0</v>
      </c>
      <c r="AK390" s="123"/>
      <c r="AL390" s="123"/>
      <c r="AM390" s="123"/>
      <c r="AN390" s="123"/>
      <c r="AO390" s="123"/>
      <c r="AP390" s="123"/>
      <c r="AQ390" s="123"/>
      <c r="AR390" s="123"/>
      <c r="AS390" s="123"/>
      <c r="AT390" s="123"/>
      <c r="AU390" s="123"/>
      <c r="AV390" s="123"/>
      <c r="AW390" s="123"/>
      <c r="AX390" s="123"/>
      <c r="AY390" s="123"/>
      <c r="AZ390" s="123"/>
      <c r="BA390" s="123"/>
      <c r="BB390" s="123"/>
      <c r="BC390" s="123"/>
      <c r="BD390" s="123"/>
      <c r="BE390" s="123"/>
      <c r="BF390" s="123"/>
      <c r="BG390" s="123"/>
      <c r="BH390" s="123"/>
      <c r="BI390" s="123"/>
      <c r="BJ390" s="123"/>
      <c r="BK390" s="123"/>
      <c r="BL390" s="123"/>
      <c r="BM390" s="123"/>
      <c r="BN390" s="123"/>
      <c r="BO390" s="123"/>
      <c r="BP390" s="123"/>
      <c r="BQ390" s="123"/>
      <c r="BR390" s="123"/>
      <c r="BS390" s="123"/>
      <c r="BT390" s="123"/>
      <c r="BU390" s="123"/>
      <c r="BV390" s="123"/>
      <c r="BW390" s="123"/>
      <c r="BX390" s="123"/>
      <c r="BY390" s="123"/>
      <c r="BZ390" s="123"/>
      <c r="CA390" s="123"/>
      <c r="CB390" s="123"/>
      <c r="CC390" s="123"/>
      <c r="CD390" s="123"/>
      <c r="CE390" s="123"/>
      <c r="CF390" s="123"/>
      <c r="CG390" s="123"/>
      <c r="CH390" s="123"/>
      <c r="CI390" s="123"/>
      <c r="CJ390" s="123"/>
      <c r="CK390" s="123"/>
      <c r="CL390" s="123"/>
      <c r="CM390" s="123"/>
      <c r="CN390" s="123"/>
      <c r="CO390" s="123"/>
      <c r="CP390" s="123"/>
      <c r="CQ390" s="123"/>
      <c r="CR390" s="123"/>
      <c r="CS390" s="123"/>
      <c r="CT390" s="123"/>
      <c r="CU390" s="123"/>
      <c r="CV390" s="123"/>
      <c r="CW390" s="123"/>
      <c r="CX390" s="123"/>
      <c r="CY390" s="123"/>
      <c r="CZ390" s="123"/>
      <c r="DA390" s="123"/>
      <c r="DB390" s="123"/>
      <c r="DC390" s="123"/>
      <c r="DD390" s="123"/>
      <c r="DE390" s="123"/>
      <c r="DF390" s="123"/>
      <c r="DG390" s="123"/>
      <c r="DH390" s="123"/>
      <c r="DI390" s="123"/>
      <c r="DJ390" s="123"/>
      <c r="DK390" s="123"/>
      <c r="DL390" s="123"/>
      <c r="DM390" s="123"/>
      <c r="DN390" s="123"/>
      <c r="DO390" s="123"/>
      <c r="DP390" s="123"/>
      <c r="DQ390" s="123"/>
      <c r="DR390" s="123"/>
      <c r="DS390" s="123"/>
      <c r="DT390" s="123"/>
      <c r="DU390" s="123"/>
      <c r="DV390" s="123"/>
      <c r="DW390" s="123"/>
      <c r="DX390" s="123"/>
      <c r="DY390" s="123"/>
      <c r="DZ390" s="123"/>
      <c r="EA390" s="123"/>
      <c r="EB390" s="123"/>
      <c r="EC390" s="123"/>
      <c r="ED390" s="123"/>
      <c r="EE390" s="123"/>
      <c r="EF390" s="123"/>
      <c r="EG390" s="123"/>
      <c r="EH390" s="123"/>
      <c r="EI390" s="123"/>
      <c r="EJ390" s="123"/>
      <c r="EK390" s="123"/>
      <c r="EL390" s="123"/>
      <c r="EM390" s="123"/>
      <c r="EN390" s="123"/>
      <c r="EO390" s="123"/>
      <c r="EP390" s="123"/>
      <c r="EQ390" s="123"/>
      <c r="ER390" s="123"/>
      <c r="ES390" s="123"/>
      <c r="ET390" s="123"/>
      <c r="EU390" s="123"/>
      <c r="EV390" s="123"/>
      <c r="EW390" s="123"/>
      <c r="EX390" s="123"/>
      <c r="EY390" s="123"/>
      <c r="EZ390" s="123"/>
      <c r="FA390" s="123"/>
      <c r="FB390" s="123"/>
      <c r="FC390" s="123"/>
      <c r="FD390" s="123"/>
      <c r="FE390" s="123"/>
      <c r="FF390" s="123"/>
      <c r="FG390" s="123"/>
      <c r="FH390" s="123"/>
      <c r="FI390" s="123"/>
      <c r="FJ390" s="123"/>
      <c r="FK390" s="123"/>
      <c r="FL390" s="123"/>
      <c r="FM390" s="123"/>
      <c r="FN390" s="123"/>
      <c r="FO390" s="123"/>
      <c r="FP390" s="123"/>
      <c r="FQ390" s="123"/>
      <c r="FR390" s="123"/>
      <c r="FS390" s="123"/>
      <c r="FT390" s="123"/>
      <c r="FU390" s="123"/>
      <c r="FV390" s="123"/>
      <c r="FW390" s="123"/>
      <c r="FX390" s="123"/>
      <c r="FY390" s="123"/>
      <c r="FZ390" s="123"/>
      <c r="GA390" s="123"/>
      <c r="GB390" s="123"/>
      <c r="GC390" s="123"/>
      <c r="GD390" s="123"/>
      <c r="GE390" s="123"/>
      <c r="GF390" s="123"/>
      <c r="GG390" s="123"/>
      <c r="GH390" s="123"/>
      <c r="GI390" s="123"/>
      <c r="GJ390" s="123"/>
      <c r="GK390" s="123"/>
      <c r="GL390" s="123"/>
      <c r="GM390" s="123"/>
      <c r="GN390" s="123"/>
      <c r="GO390" s="123"/>
      <c r="GP390" s="123"/>
      <c r="GQ390" s="123"/>
      <c r="GR390" s="123"/>
      <c r="GS390" s="123"/>
      <c r="GT390" s="123"/>
      <c r="GU390" s="123"/>
      <c r="GV390" s="123"/>
      <c r="GW390" s="123"/>
      <c r="GX390" s="123"/>
      <c r="GY390" s="123"/>
      <c r="GZ390" s="123"/>
      <c r="HA390" s="123"/>
      <c r="HB390" s="123"/>
      <c r="HC390" s="123"/>
      <c r="HD390" s="123"/>
      <c r="HE390" s="123"/>
      <c r="HF390" s="123"/>
      <c r="HG390" s="123"/>
      <c r="HH390" s="123"/>
      <c r="HI390" s="123"/>
      <c r="HJ390" s="123"/>
      <c r="HK390" s="123"/>
      <c r="HL390" s="123"/>
      <c r="HM390" s="123"/>
      <c r="HN390" s="123"/>
      <c r="HO390" s="123"/>
      <c r="HP390" s="123"/>
      <c r="HQ390" s="123"/>
      <c r="HR390" s="123"/>
      <c r="HS390" s="123"/>
      <c r="HT390" s="123"/>
      <c r="HU390" s="123"/>
      <c r="HV390" s="123"/>
      <c r="HW390" s="123"/>
      <c r="HX390" s="123"/>
      <c r="HY390" s="123"/>
      <c r="HZ390" s="123"/>
      <c r="IA390" s="123"/>
      <c r="IB390" s="123"/>
      <c r="IC390" s="123"/>
      <c r="ID390" s="123"/>
      <c r="IE390" s="123"/>
      <c r="IF390" s="123"/>
      <c r="IG390" s="123"/>
      <c r="IH390" s="123"/>
      <c r="II390" s="123"/>
      <c r="IJ390" s="123"/>
      <c r="IK390" s="123"/>
      <c r="IL390" s="123"/>
      <c r="IM390" s="123"/>
      <c r="IN390" s="123"/>
      <c r="IO390" s="123"/>
      <c r="IP390" s="123"/>
      <c r="IQ390" s="123"/>
      <c r="IR390" s="123"/>
      <c r="IS390" s="123"/>
      <c r="IT390" s="123"/>
      <c r="IU390" s="123"/>
      <c r="IV390" s="123"/>
      <c r="IW390" s="123"/>
      <c r="IX390" s="123"/>
      <c r="IY390" s="123"/>
      <c r="IZ390" s="123"/>
      <c r="JA390" s="123"/>
      <c r="JB390" s="123"/>
      <c r="JC390" s="123"/>
      <c r="JD390" s="123"/>
      <c r="JE390" s="123"/>
      <c r="JF390" s="123"/>
      <c r="JG390" s="123"/>
      <c r="JH390" s="123"/>
      <c r="JI390" s="123"/>
      <c r="JJ390" s="123"/>
      <c r="JK390" s="123"/>
      <c r="JL390" s="123"/>
      <c r="JM390" s="123"/>
      <c r="JN390" s="123"/>
      <c r="JO390" s="123"/>
      <c r="JP390" s="123"/>
      <c r="JQ390" s="123"/>
      <c r="JR390" s="123"/>
      <c r="JS390" s="123"/>
      <c r="JT390" s="123"/>
      <c r="JU390" s="123"/>
      <c r="JV390" s="123"/>
      <c r="JW390" s="123"/>
      <c r="JX390" s="123"/>
      <c r="JY390" s="123"/>
      <c r="JZ390" s="123"/>
      <c r="KA390" s="123"/>
      <c r="KB390" s="123"/>
      <c r="KC390" s="123"/>
      <c r="KD390" s="123"/>
      <c r="KE390" s="123"/>
      <c r="KF390" s="123"/>
      <c r="KG390" s="123"/>
      <c r="KH390" s="123"/>
      <c r="KI390" s="123"/>
      <c r="KJ390" s="123"/>
      <c r="KK390" s="123"/>
      <c r="KL390" s="123"/>
      <c r="KM390" s="123"/>
      <c r="KN390" s="123"/>
      <c r="KO390" s="123"/>
      <c r="KP390" s="123"/>
      <c r="KQ390" s="123"/>
      <c r="KR390" s="123"/>
      <c r="KS390" s="123"/>
      <c r="KT390" s="123"/>
      <c r="KU390" s="123"/>
      <c r="KV390" s="123"/>
      <c r="KW390" s="123"/>
      <c r="KX390" s="123"/>
      <c r="KY390" s="123"/>
      <c r="KZ390" s="123"/>
      <c r="LA390" s="123"/>
      <c r="LB390" s="123"/>
      <c r="LC390" s="123"/>
      <c r="LD390" s="123"/>
      <c r="LE390" s="123"/>
      <c r="LF390" s="123"/>
      <c r="LG390" s="123"/>
      <c r="LH390" s="123"/>
      <c r="LI390" s="123"/>
      <c r="LJ390" s="123"/>
      <c r="LK390" s="123"/>
      <c r="LL390" s="123"/>
      <c r="LM390" s="123"/>
      <c r="LN390" s="123"/>
      <c r="LO390" s="123"/>
      <c r="LP390" s="123"/>
      <c r="LQ390" s="123"/>
      <c r="LR390" s="123"/>
      <c r="LS390" s="123"/>
      <c r="LT390" s="123"/>
      <c r="LU390" s="123"/>
      <c r="LV390" s="123"/>
      <c r="LW390" s="123"/>
      <c r="LX390" s="123"/>
      <c r="LY390" s="123"/>
      <c r="LZ390" s="123"/>
      <c r="MA390" s="123"/>
      <c r="MB390" s="123"/>
      <c r="MC390" s="123"/>
      <c r="MD390" s="123"/>
      <c r="ME390" s="123"/>
      <c r="MF390" s="123"/>
      <c r="MG390" s="123"/>
      <c r="MH390" s="123"/>
      <c r="MI390" s="123"/>
      <c r="MJ390" s="123"/>
      <c r="MK390" s="123"/>
      <c r="ML390" s="123"/>
      <c r="MM390" s="123"/>
      <c r="MN390" s="123"/>
      <c r="MO390" s="123"/>
      <c r="MP390" s="123"/>
      <c r="MQ390" s="123"/>
      <c r="MR390" s="123"/>
      <c r="MS390" s="123"/>
      <c r="MT390" s="123"/>
      <c r="MU390" s="123"/>
      <c r="MV390" s="123"/>
      <c r="MW390" s="123"/>
      <c r="MX390" s="123"/>
      <c r="MY390" s="123"/>
      <c r="MZ390" s="123"/>
      <c r="NA390" s="123"/>
      <c r="NB390" s="123"/>
      <c r="NC390" s="123"/>
      <c r="ND390" s="123"/>
      <c r="NE390" s="123"/>
      <c r="NF390" s="123"/>
      <c r="NG390" s="123"/>
      <c r="NH390" s="123"/>
      <c r="NI390" s="123"/>
      <c r="NJ390" s="123"/>
      <c r="NK390" s="123"/>
      <c r="NL390" s="123"/>
      <c r="NM390" s="123"/>
      <c r="NN390" s="123"/>
      <c r="NO390" s="123"/>
      <c r="NP390" s="123"/>
      <c r="NQ390" s="123"/>
      <c r="NR390" s="123"/>
      <c r="NS390" s="123"/>
      <c r="NT390" s="123"/>
      <c r="NU390" s="123"/>
      <c r="NV390" s="123"/>
      <c r="NW390" s="123"/>
      <c r="NX390" s="123"/>
      <c r="NY390" s="123"/>
      <c r="NZ390" s="123"/>
      <c r="OA390" s="123"/>
      <c r="OB390" s="123"/>
      <c r="OC390" s="123"/>
      <c r="OD390" s="123"/>
      <c r="OE390" s="123"/>
      <c r="OF390" s="123"/>
      <c r="OG390" s="123"/>
      <c r="OH390" s="123"/>
      <c r="OI390" s="123"/>
      <c r="OJ390" s="123"/>
      <c r="OK390" s="123"/>
      <c r="OL390" s="123"/>
      <c r="OM390" s="123"/>
      <c r="ON390" s="123"/>
      <c r="OO390" s="123"/>
      <c r="OP390" s="123"/>
      <c r="OQ390" s="123"/>
      <c r="OR390" s="123"/>
      <c r="OS390" s="123"/>
      <c r="OT390" s="123"/>
      <c r="OU390" s="123"/>
      <c r="OV390" s="123"/>
      <c r="OW390" s="123"/>
      <c r="OX390" s="123"/>
      <c r="OY390" s="123"/>
      <c r="OZ390" s="123"/>
      <c r="PA390" s="123"/>
      <c r="PB390" s="123"/>
      <c r="PC390" s="123"/>
      <c r="PD390" s="123"/>
      <c r="PE390" s="123"/>
      <c r="PF390" s="123"/>
      <c r="PG390" s="123"/>
      <c r="PH390" s="123"/>
      <c r="PI390" s="123"/>
      <c r="PJ390" s="123"/>
      <c r="PK390" s="123"/>
      <c r="PL390" s="123"/>
      <c r="PM390" s="123"/>
      <c r="PN390" s="123"/>
      <c r="PO390" s="123"/>
      <c r="PP390" s="123"/>
      <c r="PQ390" s="123"/>
      <c r="PR390" s="123"/>
      <c r="PS390" s="123"/>
      <c r="PT390" s="123"/>
      <c r="PU390" s="123"/>
      <c r="PV390" s="123"/>
      <c r="PW390" s="123"/>
      <c r="PX390" s="123"/>
      <c r="PY390" s="123"/>
      <c r="PZ390" s="123"/>
      <c r="QA390" s="123"/>
      <c r="QB390" s="123"/>
      <c r="QC390" s="123"/>
      <c r="QD390" s="123"/>
      <c r="QE390" s="123"/>
      <c r="QF390" s="123"/>
      <c r="QG390" s="123"/>
      <c r="QH390" s="123"/>
      <c r="QI390" s="123"/>
      <c r="QJ390" s="123"/>
      <c r="QK390" s="123"/>
      <c r="QL390" s="123"/>
      <c r="QM390" s="123"/>
      <c r="QN390" s="123"/>
      <c r="QO390" s="123"/>
      <c r="QP390" s="123"/>
      <c r="QQ390" s="123"/>
      <c r="QR390" s="123"/>
      <c r="QS390" s="123"/>
      <c r="QT390" s="123"/>
      <c r="QU390" s="123"/>
      <c r="QV390" s="123"/>
      <c r="QW390" s="123"/>
      <c r="QX390" s="123"/>
      <c r="QY390" s="123"/>
      <c r="QZ390" s="123"/>
      <c r="RA390" s="123"/>
      <c r="RB390" s="123"/>
      <c r="RC390" s="123"/>
      <c r="RD390" s="123"/>
      <c r="RE390" s="123"/>
      <c r="RF390" s="123"/>
      <c r="RG390" s="123"/>
      <c r="RH390" s="123"/>
      <c r="RI390" s="123"/>
      <c r="RJ390" s="123"/>
      <c r="RK390" s="123"/>
      <c r="RL390" s="123"/>
      <c r="RM390" s="123"/>
      <c r="RN390" s="123"/>
      <c r="RO390" s="123"/>
      <c r="RP390" s="123"/>
      <c r="RQ390" s="123"/>
      <c r="RR390" s="123"/>
      <c r="RS390" s="123"/>
      <c r="RT390" s="123"/>
      <c r="RU390" s="123"/>
      <c r="RV390" s="123"/>
      <c r="RW390" s="123"/>
      <c r="RX390" s="123"/>
      <c r="RY390" s="123"/>
      <c r="RZ390" s="123"/>
      <c r="SA390" s="123"/>
      <c r="SB390" s="123"/>
      <c r="SC390" s="123"/>
      <c r="SD390" s="123"/>
      <c r="SE390" s="123"/>
      <c r="SF390" s="123"/>
      <c r="SG390" s="123"/>
      <c r="SH390" s="123"/>
      <c r="SI390" s="123"/>
      <c r="SJ390" s="123"/>
      <c r="SK390" s="123"/>
      <c r="SL390" s="123"/>
      <c r="SM390" s="123"/>
      <c r="SN390" s="123"/>
      <c r="SO390" s="123"/>
      <c r="SP390" s="123"/>
      <c r="SQ390" s="123"/>
      <c r="SR390" s="123"/>
      <c r="SS390" s="123"/>
      <c r="ST390" s="123"/>
      <c r="SU390" s="123"/>
      <c r="SV390" s="123"/>
      <c r="SW390" s="123"/>
      <c r="SX390" s="123"/>
      <c r="SY390" s="123"/>
      <c r="SZ390" s="123"/>
      <c r="TA390" s="123"/>
      <c r="TB390" s="123"/>
      <c r="TC390" s="123"/>
      <c r="TD390" s="123"/>
      <c r="TE390" s="123"/>
      <c r="TF390" s="123"/>
      <c r="TG390" s="123"/>
      <c r="TH390" s="123"/>
      <c r="TI390" s="123"/>
      <c r="TJ390" s="123"/>
      <c r="TK390" s="123"/>
      <c r="TL390" s="123"/>
      <c r="TM390" s="123"/>
      <c r="TN390" s="123"/>
      <c r="TO390" s="123"/>
      <c r="TP390" s="123"/>
      <c r="TQ390" s="123"/>
      <c r="TR390" s="123"/>
      <c r="TS390" s="123"/>
      <c r="TT390" s="123"/>
      <c r="TU390" s="123"/>
      <c r="TV390" s="123"/>
      <c r="TW390" s="123"/>
      <c r="TX390" s="123"/>
      <c r="TY390" s="123"/>
      <c r="TZ390" s="123"/>
      <c r="UA390" s="123"/>
      <c r="UB390" s="123"/>
      <c r="UC390" s="123"/>
      <c r="UD390" s="123"/>
      <c r="UE390" s="123"/>
      <c r="UF390" s="123"/>
      <c r="UG390" s="123"/>
      <c r="UH390" s="123"/>
      <c r="UI390" s="123"/>
      <c r="UJ390" s="123"/>
      <c r="UK390" s="123"/>
      <c r="UL390" s="123"/>
      <c r="UM390" s="123"/>
      <c r="UN390" s="123"/>
      <c r="UO390" s="123"/>
      <c r="UP390" s="123"/>
      <c r="UQ390" s="123"/>
      <c r="UR390" s="123"/>
      <c r="US390" s="123"/>
      <c r="UT390" s="123"/>
      <c r="UU390" s="123"/>
      <c r="UV390" s="123"/>
      <c r="UW390" s="123"/>
      <c r="UX390" s="123"/>
      <c r="UY390" s="123"/>
      <c r="UZ390" s="123"/>
      <c r="VA390" s="123"/>
      <c r="VB390" s="123"/>
      <c r="VC390" s="123"/>
      <c r="VD390" s="123"/>
      <c r="VE390" s="123"/>
      <c r="VF390" s="123"/>
      <c r="VG390" s="123"/>
      <c r="VH390" s="123"/>
      <c r="VI390" s="123"/>
      <c r="VJ390" s="123"/>
      <c r="VK390" s="123"/>
      <c r="VL390" s="123"/>
      <c r="VM390" s="123"/>
      <c r="VN390" s="123"/>
      <c r="VO390" s="123"/>
      <c r="VP390" s="123"/>
      <c r="VQ390" s="123"/>
      <c r="VR390" s="123"/>
      <c r="VS390" s="123"/>
      <c r="VT390" s="123"/>
      <c r="VU390" s="123"/>
      <c r="VV390" s="123"/>
      <c r="VW390" s="123"/>
      <c r="VX390" s="123"/>
      <c r="VY390" s="123"/>
      <c r="VZ390" s="123"/>
      <c r="WA390" s="123"/>
      <c r="WB390" s="123"/>
      <c r="WC390" s="123"/>
      <c r="WD390" s="123"/>
      <c r="WE390" s="123"/>
      <c r="WF390" s="123"/>
      <c r="WG390" s="123"/>
      <c r="WH390" s="123"/>
      <c r="WI390" s="123"/>
      <c r="WJ390" s="123"/>
      <c r="WK390" s="123"/>
      <c r="WL390" s="123"/>
      <c r="WM390" s="123"/>
      <c r="WN390" s="123"/>
      <c r="WO390" s="123"/>
      <c r="WP390" s="123"/>
      <c r="WQ390" s="123"/>
      <c r="WR390" s="123"/>
      <c r="WS390" s="123"/>
      <c r="WT390" s="123"/>
      <c r="WU390" s="123"/>
      <c r="WV390" s="123"/>
      <c r="WW390" s="123"/>
      <c r="WX390" s="123"/>
      <c r="WY390" s="123"/>
      <c r="WZ390" s="123"/>
      <c r="XA390" s="123"/>
      <c r="XB390" s="123"/>
      <c r="XC390" s="123"/>
      <c r="XD390" s="123"/>
      <c r="XE390" s="123"/>
      <c r="XF390" s="123"/>
      <c r="XG390" s="123"/>
      <c r="XH390" s="123"/>
      <c r="XI390" s="123"/>
      <c r="XJ390" s="123"/>
      <c r="XK390" s="123"/>
      <c r="XL390" s="123"/>
      <c r="XM390" s="123"/>
      <c r="XN390" s="123"/>
      <c r="XO390" s="123"/>
      <c r="XP390" s="123"/>
      <c r="XQ390" s="123"/>
      <c r="XR390" s="123"/>
      <c r="XS390" s="123"/>
      <c r="XT390" s="123"/>
      <c r="XU390" s="123"/>
      <c r="XV390" s="123"/>
      <c r="XW390" s="123"/>
      <c r="XX390" s="123"/>
      <c r="XY390" s="123"/>
      <c r="XZ390" s="123"/>
      <c r="YA390" s="123"/>
      <c r="YB390" s="123"/>
      <c r="YC390" s="123"/>
      <c r="YD390" s="123"/>
      <c r="YE390" s="123"/>
      <c r="YF390" s="123"/>
      <c r="YG390" s="123"/>
      <c r="YH390" s="123"/>
      <c r="YI390" s="123"/>
      <c r="YJ390" s="123"/>
      <c r="YK390" s="123"/>
      <c r="YL390" s="123"/>
      <c r="YM390" s="123"/>
      <c r="YN390" s="123"/>
      <c r="YO390" s="123"/>
      <c r="YP390" s="123"/>
      <c r="YQ390" s="123"/>
      <c r="YR390" s="123"/>
      <c r="YS390" s="123"/>
      <c r="YT390" s="123"/>
      <c r="YU390" s="123"/>
      <c r="YV390" s="123"/>
      <c r="YW390" s="123"/>
      <c r="YX390" s="123"/>
      <c r="YY390" s="123"/>
      <c r="YZ390" s="123"/>
      <c r="ZA390" s="123"/>
      <c r="ZB390" s="123"/>
      <c r="ZC390" s="123"/>
      <c r="ZD390" s="123"/>
      <c r="ZE390" s="123"/>
      <c r="ZF390" s="123"/>
      <c r="ZG390" s="123"/>
      <c r="ZH390" s="123"/>
      <c r="ZI390" s="123"/>
      <c r="ZJ390" s="123"/>
      <c r="ZK390" s="123"/>
      <c r="ZL390" s="123"/>
      <c r="ZM390" s="123"/>
      <c r="ZN390" s="123"/>
      <c r="ZO390" s="123"/>
      <c r="ZP390" s="123"/>
      <c r="ZQ390" s="123"/>
      <c r="ZR390" s="123"/>
      <c r="ZS390" s="123"/>
      <c r="ZT390" s="123"/>
      <c r="ZU390" s="123"/>
      <c r="ZV390" s="123"/>
      <c r="ZW390" s="123"/>
      <c r="ZX390" s="123"/>
      <c r="ZY390" s="123"/>
      <c r="ZZ390" s="123"/>
      <c r="AAA390" s="123"/>
      <c r="AAB390" s="123"/>
      <c r="AAC390" s="123"/>
      <c r="AAD390" s="123"/>
      <c r="AAE390" s="123"/>
      <c r="AAF390" s="123"/>
      <c r="AAG390" s="123"/>
      <c r="AAH390" s="123"/>
      <c r="AAI390" s="123"/>
      <c r="AAJ390" s="123"/>
      <c r="AAK390" s="123"/>
      <c r="AAL390" s="123"/>
      <c r="AAM390" s="123"/>
      <c r="AAN390" s="123"/>
      <c r="AAO390" s="123"/>
      <c r="AAP390" s="123"/>
      <c r="AAQ390" s="123"/>
      <c r="AAR390" s="123"/>
      <c r="AAS390" s="123"/>
      <c r="AAT390" s="123"/>
      <c r="AAU390" s="123"/>
      <c r="AAV390" s="123"/>
      <c r="AAW390" s="123"/>
      <c r="AAX390" s="123"/>
      <c r="AAY390" s="123"/>
      <c r="AAZ390" s="123"/>
      <c r="ABA390" s="123"/>
      <c r="ABB390" s="123"/>
      <c r="ABC390" s="123"/>
      <c r="ABD390" s="123"/>
      <c r="ABE390" s="123"/>
      <c r="ABF390" s="123"/>
      <c r="ABG390" s="123"/>
      <c r="ABH390" s="123"/>
      <c r="ABI390" s="123"/>
      <c r="ABJ390" s="123"/>
      <c r="ABK390" s="123"/>
      <c r="ABL390" s="123"/>
      <c r="ABM390" s="123"/>
      <c r="ABN390" s="123"/>
      <c r="ABO390" s="123"/>
      <c r="ABP390" s="123"/>
      <c r="ABQ390" s="123"/>
      <c r="ABR390" s="123"/>
      <c r="ABS390" s="123"/>
      <c r="ABT390" s="123"/>
      <c r="ABU390" s="123"/>
      <c r="ABV390" s="123"/>
      <c r="ABW390" s="123"/>
      <c r="ABX390" s="123"/>
      <c r="ABY390" s="123"/>
      <c r="ABZ390" s="123"/>
      <c r="ACA390" s="123"/>
      <c r="ACB390" s="123"/>
      <c r="ACC390" s="123"/>
      <c r="ACD390" s="123"/>
      <c r="ACE390" s="123"/>
      <c r="ACF390" s="123"/>
      <c r="ACG390" s="123"/>
      <c r="ACH390" s="123"/>
      <c r="ACI390" s="123"/>
      <c r="ACJ390" s="123"/>
      <c r="ACK390" s="123"/>
      <c r="ACL390" s="123"/>
      <c r="ACM390" s="123"/>
      <c r="ACN390" s="123"/>
      <c r="ACO390" s="123"/>
      <c r="ACP390" s="123"/>
      <c r="ACQ390" s="123"/>
      <c r="ACR390" s="123"/>
      <c r="ACS390" s="123"/>
      <c r="ACT390" s="123"/>
      <c r="ACU390" s="123"/>
      <c r="ACV390" s="123"/>
      <c r="ACW390" s="123"/>
      <c r="ACX390" s="123"/>
      <c r="ACY390" s="123"/>
      <c r="ACZ390" s="123"/>
      <c r="ADA390" s="123"/>
    </row>
    <row r="391" spans="1:781" customFormat="1" ht="78.599999999999994" customHeight="1" x14ac:dyDescent="0.3">
      <c r="A391" s="40">
        <v>3</v>
      </c>
      <c r="B391" s="91" t="s">
        <v>1074</v>
      </c>
      <c r="C391" s="92" t="s">
        <v>265</v>
      </c>
      <c r="D391" s="93" t="s">
        <v>426</v>
      </c>
      <c r="E391" s="93" t="s">
        <v>356</v>
      </c>
      <c r="F391" s="93">
        <v>8</v>
      </c>
      <c r="G391" s="48"/>
      <c r="H391" s="93">
        <v>1</v>
      </c>
      <c r="I391" s="93" t="s">
        <v>41</v>
      </c>
      <c r="J391" s="93" t="s">
        <v>72</v>
      </c>
      <c r="K391" s="94">
        <v>1952</v>
      </c>
      <c r="L391" s="57">
        <v>19025</v>
      </c>
      <c r="M391" s="95"/>
      <c r="N391" s="96"/>
      <c r="O391" s="96"/>
      <c r="P391" s="52" t="s">
        <v>593</v>
      </c>
      <c r="Q391" s="73" t="s">
        <v>1075</v>
      </c>
      <c r="R391" s="31" t="s">
        <v>424</v>
      </c>
      <c r="S391" s="32" t="str">
        <f t="shared" si="92"/>
        <v>P</v>
      </c>
      <c r="T391" s="33"/>
      <c r="U391" s="33"/>
      <c r="V391" s="33"/>
      <c r="W391" s="33"/>
      <c r="X391" s="33"/>
      <c r="Y391" s="33"/>
      <c r="Z391" s="33"/>
      <c r="AA391" s="1"/>
      <c r="AB391" s="34">
        <f>M391/1896653</f>
        <v>0</v>
      </c>
      <c r="AC391" s="34">
        <f>N391/39</f>
        <v>0</v>
      </c>
      <c r="AD391" s="34">
        <f>O391/14</f>
        <v>0</v>
      </c>
      <c r="AE391" s="34">
        <f>SUM(AB391:AD391)</f>
        <v>0</v>
      </c>
      <c r="AF391" s="35"/>
      <c r="AG391" s="35">
        <f>IF(A391=1,AE391,0)</f>
        <v>0</v>
      </c>
      <c r="AH391" s="35">
        <f>IF(A391=2,AE391,0)</f>
        <v>0</v>
      </c>
      <c r="AI391" s="35">
        <f>IF(A391=3,AE391,0)</f>
        <v>0</v>
      </c>
      <c r="AJ391" s="1"/>
      <c r="AK391" s="123"/>
      <c r="AL391" s="123"/>
      <c r="AM391" s="123"/>
      <c r="AN391" s="123"/>
      <c r="AO391" s="123"/>
      <c r="AP391" s="123"/>
      <c r="AQ391" s="123"/>
      <c r="AR391" s="123"/>
      <c r="AS391" s="123"/>
      <c r="AT391" s="123"/>
      <c r="AU391" s="123"/>
      <c r="AV391" s="123"/>
      <c r="AW391" s="123"/>
      <c r="AX391" s="123"/>
      <c r="AY391" s="123"/>
      <c r="AZ391" s="123"/>
      <c r="BA391" s="123"/>
      <c r="BB391" s="123"/>
      <c r="BC391" s="123"/>
      <c r="BD391" s="123"/>
      <c r="BE391" s="123"/>
      <c r="BF391" s="123"/>
      <c r="BG391" s="123"/>
      <c r="BH391" s="123"/>
      <c r="BI391" s="123"/>
      <c r="BJ391" s="123"/>
      <c r="BK391" s="123"/>
      <c r="BL391" s="123"/>
      <c r="BM391" s="123"/>
      <c r="BN391" s="123"/>
      <c r="BO391" s="123"/>
      <c r="BP391" s="123"/>
      <c r="BQ391" s="123"/>
      <c r="BR391" s="123"/>
      <c r="BS391" s="123"/>
      <c r="BT391" s="123"/>
      <c r="BU391" s="123"/>
      <c r="BV391" s="123"/>
      <c r="BW391" s="123"/>
      <c r="BX391" s="123"/>
      <c r="BY391" s="123"/>
      <c r="BZ391" s="123"/>
      <c r="CA391" s="123"/>
      <c r="CB391" s="123"/>
      <c r="CC391" s="123"/>
      <c r="CD391" s="123"/>
      <c r="CE391" s="123"/>
      <c r="CF391" s="123"/>
      <c r="CG391" s="123"/>
      <c r="CH391" s="123"/>
      <c r="CI391" s="123"/>
      <c r="CJ391" s="123"/>
      <c r="CK391" s="123"/>
      <c r="CL391" s="123"/>
      <c r="CM391" s="123"/>
      <c r="CN391" s="123"/>
      <c r="CO391" s="123"/>
      <c r="CP391" s="123"/>
      <c r="CQ391" s="123"/>
      <c r="CR391" s="123"/>
      <c r="CS391" s="123"/>
      <c r="CT391" s="123"/>
      <c r="CU391" s="123"/>
      <c r="CV391" s="123"/>
      <c r="CW391" s="123"/>
      <c r="CX391" s="123"/>
      <c r="CY391" s="123"/>
      <c r="CZ391" s="123"/>
      <c r="DA391" s="123"/>
      <c r="DB391" s="123"/>
      <c r="DC391" s="123"/>
      <c r="DD391" s="123"/>
      <c r="DE391" s="123"/>
      <c r="DF391" s="123"/>
      <c r="DG391" s="123"/>
      <c r="DH391" s="123"/>
      <c r="DI391" s="123"/>
      <c r="DJ391" s="123"/>
      <c r="DK391" s="123"/>
      <c r="DL391" s="123"/>
      <c r="DM391" s="123"/>
      <c r="DN391" s="123"/>
      <c r="DO391" s="123"/>
      <c r="DP391" s="123"/>
      <c r="DQ391" s="123"/>
      <c r="DR391" s="123"/>
      <c r="DS391" s="123"/>
      <c r="DT391" s="123"/>
      <c r="DU391" s="123"/>
      <c r="DV391" s="123"/>
      <c r="DW391" s="123"/>
      <c r="DX391" s="123"/>
      <c r="DY391" s="123"/>
      <c r="DZ391" s="123"/>
      <c r="EA391" s="123"/>
      <c r="EB391" s="123"/>
      <c r="EC391" s="123"/>
      <c r="ED391" s="115"/>
      <c r="EE391" s="115"/>
      <c r="EF391" s="115"/>
      <c r="EG391" s="115"/>
      <c r="EH391" s="115"/>
      <c r="EI391" s="115"/>
      <c r="EJ391" s="115"/>
      <c r="EK391" s="115"/>
      <c r="EL391" s="115"/>
      <c r="EM391" s="115"/>
      <c r="EN391" s="115"/>
      <c r="EO391" s="115"/>
      <c r="EP391" s="115"/>
      <c r="EQ391" s="115"/>
      <c r="ER391" s="115"/>
      <c r="ES391" s="115"/>
      <c r="ET391" s="115"/>
      <c r="EU391" s="115"/>
      <c r="EV391" s="115"/>
      <c r="EW391" s="115"/>
      <c r="EX391" s="115"/>
      <c r="EY391" s="115"/>
      <c r="EZ391" s="115"/>
      <c r="FA391" s="115"/>
      <c r="FB391" s="115"/>
      <c r="FC391" s="115"/>
      <c r="FD391" s="115"/>
      <c r="FE391" s="115"/>
      <c r="FF391" s="115"/>
      <c r="FG391" s="115"/>
      <c r="FH391" s="115"/>
      <c r="FI391" s="115"/>
      <c r="FJ391" s="115"/>
      <c r="FK391" s="115"/>
      <c r="FL391" s="115"/>
      <c r="FM391" s="115"/>
      <c r="FN391" s="115"/>
      <c r="FO391" s="115"/>
      <c r="FP391" s="115"/>
      <c r="FQ391" s="115"/>
      <c r="FR391" s="115"/>
      <c r="FS391" s="115"/>
      <c r="FT391" s="115"/>
      <c r="FU391" s="115"/>
      <c r="FV391" s="115"/>
      <c r="FW391" s="115"/>
      <c r="FX391" s="115"/>
      <c r="FY391" s="115"/>
      <c r="FZ391" s="115"/>
      <c r="GA391" s="115"/>
      <c r="GB391" s="115"/>
      <c r="GC391" s="115"/>
      <c r="GD391" s="115"/>
      <c r="GE391" s="115"/>
      <c r="GF391" s="115"/>
      <c r="GG391" s="115"/>
      <c r="GH391" s="115"/>
      <c r="GI391" s="115"/>
      <c r="GJ391" s="115"/>
      <c r="GK391" s="115"/>
      <c r="GL391" s="115"/>
      <c r="GM391" s="115"/>
      <c r="GN391" s="115"/>
      <c r="GO391" s="115"/>
      <c r="GP391" s="115"/>
      <c r="GQ391" s="115"/>
      <c r="GR391" s="115"/>
      <c r="GS391" s="115"/>
      <c r="GT391" s="115"/>
      <c r="GU391" s="115"/>
      <c r="GV391" s="115"/>
      <c r="GW391" s="115"/>
      <c r="GX391" s="115"/>
      <c r="GY391" s="115"/>
      <c r="GZ391" s="115"/>
      <c r="HA391" s="115"/>
      <c r="HB391" s="115"/>
      <c r="HC391" s="115"/>
      <c r="HD391" s="115"/>
      <c r="HE391" s="115"/>
      <c r="HF391" s="115"/>
      <c r="HG391" s="115"/>
      <c r="HH391" s="115"/>
      <c r="HI391" s="115"/>
      <c r="HJ391" s="115"/>
      <c r="HK391" s="115"/>
      <c r="HL391" s="115"/>
      <c r="HM391" s="115"/>
      <c r="HN391" s="115"/>
      <c r="HO391" s="115"/>
      <c r="HP391" s="115"/>
      <c r="HQ391" s="115"/>
      <c r="HR391" s="115"/>
      <c r="HS391" s="115"/>
      <c r="HT391" s="115"/>
      <c r="HU391" s="115"/>
      <c r="HV391" s="115"/>
      <c r="HW391" s="115"/>
      <c r="HX391" s="115"/>
      <c r="HY391" s="115"/>
      <c r="HZ391" s="115"/>
      <c r="IA391" s="115"/>
      <c r="IB391" s="115"/>
      <c r="IC391" s="115"/>
      <c r="ID391" s="115"/>
      <c r="IE391" s="115"/>
      <c r="IF391" s="115"/>
      <c r="IG391" s="115"/>
      <c r="IH391" s="115"/>
      <c r="II391" s="115"/>
      <c r="IJ391" s="115"/>
      <c r="IK391" s="115"/>
      <c r="IL391" s="115"/>
      <c r="IM391" s="115"/>
      <c r="IN391" s="115"/>
      <c r="IO391" s="115"/>
      <c r="IP391" s="115"/>
      <c r="IQ391" s="115"/>
      <c r="IR391" s="115"/>
      <c r="IS391" s="115"/>
      <c r="IT391" s="115"/>
      <c r="IU391" s="115"/>
      <c r="IV391" s="115"/>
      <c r="IW391" s="115"/>
      <c r="IX391" s="115"/>
      <c r="IY391" s="115"/>
      <c r="IZ391" s="115"/>
      <c r="JA391" s="115"/>
      <c r="JB391" s="115"/>
      <c r="JC391" s="115"/>
      <c r="JD391" s="115"/>
      <c r="JE391" s="115"/>
      <c r="JF391" s="115"/>
      <c r="JG391" s="115"/>
      <c r="JH391" s="115"/>
      <c r="JI391" s="115"/>
      <c r="JJ391" s="115"/>
      <c r="JK391" s="115"/>
      <c r="JL391" s="115"/>
      <c r="JM391" s="115"/>
      <c r="JN391" s="115"/>
      <c r="JO391" s="115"/>
      <c r="JP391" s="115"/>
      <c r="JQ391" s="115"/>
      <c r="JR391" s="115"/>
      <c r="JS391" s="115"/>
      <c r="JT391" s="115"/>
      <c r="JU391" s="115"/>
      <c r="JV391" s="115"/>
      <c r="JW391" s="115"/>
      <c r="JX391" s="115"/>
      <c r="JY391" s="115"/>
      <c r="JZ391" s="115"/>
      <c r="KA391" s="115"/>
      <c r="KB391" s="115"/>
      <c r="KC391" s="115"/>
      <c r="KD391" s="115"/>
      <c r="KE391" s="115"/>
      <c r="KF391" s="115"/>
      <c r="KG391" s="115"/>
      <c r="KH391" s="115"/>
      <c r="KI391" s="115"/>
      <c r="KJ391" s="115"/>
      <c r="KK391" s="115"/>
      <c r="KL391" s="115"/>
      <c r="KM391" s="115"/>
      <c r="KN391" s="115"/>
      <c r="KO391" s="115"/>
      <c r="KP391" s="115"/>
      <c r="KQ391" s="115"/>
      <c r="KR391" s="115"/>
      <c r="KS391" s="115"/>
      <c r="KT391" s="115"/>
      <c r="KU391" s="115"/>
      <c r="KV391" s="115"/>
      <c r="KW391" s="115"/>
      <c r="KX391" s="115"/>
      <c r="KY391" s="115"/>
      <c r="KZ391" s="115"/>
      <c r="LA391" s="115"/>
      <c r="LB391" s="115"/>
      <c r="LC391" s="115"/>
      <c r="LD391" s="115"/>
      <c r="LE391" s="115"/>
      <c r="LF391" s="115"/>
      <c r="LG391" s="115"/>
      <c r="LH391" s="115"/>
      <c r="LI391" s="115"/>
      <c r="LJ391" s="115"/>
      <c r="LK391" s="115"/>
      <c r="LL391" s="115"/>
      <c r="LM391" s="115"/>
      <c r="LN391" s="115"/>
      <c r="LO391" s="115"/>
      <c r="LP391" s="115"/>
      <c r="LQ391" s="115"/>
      <c r="LR391" s="115"/>
      <c r="LS391" s="115"/>
      <c r="LT391" s="115"/>
      <c r="LU391" s="115"/>
      <c r="LV391" s="115"/>
      <c r="LW391" s="115"/>
      <c r="LX391" s="115"/>
      <c r="LY391" s="115"/>
      <c r="LZ391" s="115"/>
      <c r="MA391" s="115"/>
      <c r="MB391" s="115"/>
      <c r="MC391" s="115"/>
      <c r="MD391" s="115"/>
      <c r="ME391" s="115"/>
      <c r="MF391" s="115"/>
      <c r="MG391" s="115"/>
      <c r="MH391" s="115"/>
      <c r="MI391" s="115"/>
      <c r="MJ391" s="115"/>
      <c r="MK391" s="115"/>
      <c r="ML391" s="115"/>
      <c r="MM391" s="115"/>
      <c r="MN391" s="115"/>
      <c r="MO391" s="115"/>
      <c r="MP391" s="115"/>
      <c r="MQ391" s="115"/>
      <c r="MR391" s="115"/>
      <c r="MS391" s="115"/>
      <c r="MT391" s="115"/>
      <c r="MU391" s="115"/>
      <c r="MV391" s="115"/>
      <c r="MW391" s="115"/>
      <c r="MX391" s="115"/>
      <c r="MY391" s="115"/>
      <c r="MZ391" s="115"/>
      <c r="NA391" s="115"/>
      <c r="NB391" s="115"/>
      <c r="NC391" s="115"/>
      <c r="ND391" s="115"/>
      <c r="NE391" s="115"/>
      <c r="NF391" s="115"/>
      <c r="NG391" s="115"/>
      <c r="NH391" s="115"/>
      <c r="NI391" s="115"/>
      <c r="NJ391" s="115"/>
      <c r="NK391" s="115"/>
      <c r="NL391" s="115"/>
      <c r="NM391" s="115"/>
      <c r="NN391" s="115"/>
      <c r="NO391" s="115"/>
      <c r="NP391" s="115"/>
      <c r="NQ391" s="115"/>
      <c r="NR391" s="115"/>
      <c r="NS391" s="115"/>
      <c r="NT391" s="115"/>
      <c r="NU391" s="115"/>
      <c r="NV391" s="115"/>
      <c r="NW391" s="115"/>
      <c r="NX391" s="115"/>
      <c r="NY391" s="115"/>
      <c r="NZ391" s="115"/>
      <c r="OA391" s="115"/>
      <c r="OB391" s="115"/>
      <c r="OC391" s="115"/>
      <c r="OD391" s="115"/>
      <c r="OE391" s="115"/>
      <c r="OF391" s="115"/>
      <c r="OG391" s="115"/>
      <c r="OH391" s="115"/>
      <c r="OI391" s="115"/>
      <c r="OJ391" s="115"/>
      <c r="OK391" s="115"/>
      <c r="OL391" s="115"/>
      <c r="OM391" s="115"/>
      <c r="ON391" s="115"/>
      <c r="OO391" s="115"/>
      <c r="OP391" s="115"/>
      <c r="OQ391" s="115"/>
      <c r="OR391" s="115"/>
      <c r="OS391" s="115"/>
      <c r="OT391" s="115"/>
      <c r="OU391" s="115"/>
      <c r="OV391" s="115"/>
      <c r="OW391" s="115"/>
      <c r="OX391" s="115"/>
      <c r="OY391" s="115"/>
      <c r="OZ391" s="115"/>
      <c r="PA391" s="115"/>
      <c r="PB391" s="115"/>
      <c r="PC391" s="115"/>
      <c r="PD391" s="115"/>
      <c r="PE391" s="115"/>
      <c r="PF391" s="115"/>
      <c r="PG391" s="115"/>
      <c r="PH391" s="115"/>
      <c r="PI391" s="115"/>
      <c r="PJ391" s="115"/>
      <c r="PK391" s="115"/>
      <c r="PL391" s="115"/>
      <c r="PM391" s="115"/>
      <c r="PN391" s="115"/>
      <c r="PO391" s="115"/>
      <c r="PP391" s="115"/>
      <c r="PQ391" s="115"/>
      <c r="PR391" s="115"/>
      <c r="PS391" s="115"/>
      <c r="PT391" s="115"/>
      <c r="PU391" s="115"/>
      <c r="PV391" s="115"/>
      <c r="PW391" s="115"/>
      <c r="PX391" s="115"/>
      <c r="PY391" s="115"/>
      <c r="PZ391" s="115"/>
      <c r="QA391" s="115"/>
      <c r="QB391" s="115"/>
      <c r="QC391" s="115"/>
      <c r="QD391" s="115"/>
      <c r="QE391" s="115"/>
      <c r="QF391" s="115"/>
      <c r="QG391" s="115"/>
      <c r="QH391" s="115"/>
      <c r="QI391" s="115"/>
      <c r="QJ391" s="115"/>
      <c r="QK391" s="115"/>
      <c r="QL391" s="115"/>
      <c r="QM391" s="115"/>
      <c r="QN391" s="115"/>
      <c r="QO391" s="115"/>
      <c r="QP391" s="115"/>
      <c r="QQ391" s="115"/>
      <c r="QR391" s="115"/>
      <c r="QS391" s="115"/>
      <c r="QT391" s="115"/>
      <c r="QU391" s="115"/>
      <c r="QV391" s="115"/>
      <c r="QW391" s="115"/>
      <c r="QX391" s="115"/>
      <c r="QY391" s="115"/>
      <c r="QZ391" s="115"/>
      <c r="RA391" s="115"/>
      <c r="RB391" s="115"/>
      <c r="RC391" s="115"/>
      <c r="RD391" s="115"/>
      <c r="RE391" s="115"/>
      <c r="RF391" s="115"/>
      <c r="RG391" s="115"/>
      <c r="RH391" s="115"/>
      <c r="RI391" s="115"/>
      <c r="RJ391" s="115"/>
      <c r="RK391" s="115"/>
      <c r="RL391" s="115"/>
      <c r="RM391" s="115"/>
      <c r="RN391" s="115"/>
      <c r="RO391" s="115"/>
      <c r="RP391" s="115"/>
      <c r="RQ391" s="115"/>
      <c r="RR391" s="115"/>
      <c r="RS391" s="115"/>
      <c r="RT391" s="115"/>
      <c r="RU391" s="115"/>
      <c r="RV391" s="115"/>
      <c r="RW391" s="115"/>
      <c r="RX391" s="115"/>
      <c r="RY391" s="115"/>
      <c r="RZ391" s="115"/>
      <c r="SA391" s="115"/>
      <c r="SB391" s="115"/>
      <c r="SC391" s="115"/>
      <c r="SD391" s="115"/>
      <c r="SE391" s="115"/>
      <c r="SF391" s="115"/>
      <c r="SG391" s="115"/>
      <c r="SH391" s="115"/>
      <c r="SI391" s="115"/>
      <c r="SJ391" s="115"/>
      <c r="SK391" s="115"/>
      <c r="SL391" s="115"/>
      <c r="SM391" s="115"/>
      <c r="SN391" s="115"/>
      <c r="SO391" s="115"/>
      <c r="SP391" s="115"/>
      <c r="SQ391" s="115"/>
      <c r="SR391" s="115"/>
      <c r="SS391" s="115"/>
      <c r="ST391" s="115"/>
      <c r="SU391" s="115"/>
      <c r="SV391" s="115"/>
      <c r="SW391" s="115"/>
      <c r="SX391" s="115"/>
      <c r="SY391" s="115"/>
      <c r="SZ391" s="115"/>
      <c r="TA391" s="115"/>
      <c r="TB391" s="115"/>
      <c r="TC391" s="115"/>
      <c r="TD391" s="115"/>
      <c r="TE391" s="115"/>
      <c r="TF391" s="115"/>
      <c r="TG391" s="115"/>
      <c r="TH391" s="115"/>
      <c r="TI391" s="115"/>
      <c r="TJ391" s="115"/>
      <c r="TK391" s="115"/>
      <c r="TL391" s="115"/>
      <c r="TM391" s="115"/>
      <c r="TN391" s="115"/>
      <c r="TO391" s="115"/>
      <c r="TP391" s="115"/>
      <c r="TQ391" s="115"/>
      <c r="TR391" s="115"/>
      <c r="TS391" s="115"/>
      <c r="TT391" s="115"/>
      <c r="TU391" s="115"/>
      <c r="TV391" s="115"/>
      <c r="TW391" s="115"/>
      <c r="TX391" s="115"/>
      <c r="TY391" s="115"/>
      <c r="TZ391" s="115"/>
      <c r="UA391" s="115"/>
      <c r="UB391" s="115"/>
      <c r="UC391" s="115"/>
      <c r="UD391" s="115"/>
      <c r="UE391" s="115"/>
      <c r="UF391" s="115"/>
      <c r="UG391" s="115"/>
      <c r="UH391" s="115"/>
      <c r="UI391" s="115"/>
      <c r="UJ391" s="115"/>
      <c r="UK391" s="115"/>
      <c r="UL391" s="115"/>
      <c r="UM391" s="115"/>
      <c r="UN391" s="115"/>
      <c r="UO391" s="115"/>
      <c r="UP391" s="115"/>
      <c r="UQ391" s="115"/>
      <c r="UR391" s="115"/>
      <c r="US391" s="115"/>
      <c r="UT391" s="115"/>
      <c r="UU391" s="115"/>
      <c r="UV391" s="115"/>
      <c r="UW391" s="115"/>
      <c r="UX391" s="115"/>
      <c r="UY391" s="115"/>
      <c r="UZ391" s="115"/>
      <c r="VA391" s="115"/>
      <c r="VB391" s="115"/>
      <c r="VC391" s="115"/>
      <c r="VD391" s="115"/>
      <c r="VE391" s="115"/>
      <c r="VF391" s="115"/>
      <c r="VG391" s="115"/>
      <c r="VH391" s="115"/>
      <c r="VI391" s="115"/>
      <c r="VJ391" s="115"/>
      <c r="VK391" s="115"/>
      <c r="VL391" s="115"/>
      <c r="VM391" s="115"/>
      <c r="VN391" s="115"/>
      <c r="VO391" s="115"/>
      <c r="VP391" s="115"/>
      <c r="VQ391" s="115"/>
      <c r="VR391" s="115"/>
      <c r="VS391" s="115"/>
      <c r="VT391" s="115"/>
      <c r="VU391" s="115"/>
      <c r="VV391" s="115"/>
      <c r="VW391" s="115"/>
      <c r="VX391" s="115"/>
      <c r="VY391" s="115"/>
      <c r="VZ391" s="115"/>
      <c r="WA391" s="115"/>
      <c r="WB391" s="115"/>
      <c r="WC391" s="115"/>
      <c r="WD391" s="115"/>
      <c r="WE391" s="115"/>
      <c r="WF391" s="115"/>
      <c r="WG391" s="115"/>
      <c r="WH391" s="115"/>
      <c r="WI391" s="115"/>
      <c r="WJ391" s="115"/>
      <c r="WK391" s="115"/>
      <c r="WL391" s="115"/>
      <c r="WM391" s="115"/>
      <c r="WN391" s="115"/>
      <c r="WO391" s="115"/>
      <c r="WP391" s="115"/>
      <c r="WQ391" s="115"/>
      <c r="WR391" s="115"/>
      <c r="WS391" s="115"/>
      <c r="WT391" s="115"/>
      <c r="WU391" s="115"/>
      <c r="WV391" s="115"/>
      <c r="WW391" s="115"/>
      <c r="WX391" s="115"/>
      <c r="WY391" s="115"/>
      <c r="WZ391" s="115"/>
      <c r="XA391" s="115"/>
      <c r="XB391" s="115"/>
      <c r="XC391" s="115"/>
      <c r="XD391" s="115"/>
      <c r="XE391" s="115"/>
      <c r="XF391" s="115"/>
      <c r="XG391" s="115"/>
      <c r="XH391" s="115"/>
      <c r="XI391" s="115"/>
      <c r="XJ391" s="115"/>
      <c r="XK391" s="115"/>
      <c r="XL391" s="115"/>
      <c r="XM391" s="115"/>
      <c r="XN391" s="115"/>
      <c r="XO391" s="115"/>
      <c r="XP391" s="115"/>
      <c r="XQ391" s="115"/>
      <c r="XR391" s="115"/>
      <c r="XS391" s="115"/>
      <c r="XT391" s="115"/>
      <c r="XU391" s="115"/>
      <c r="XV391" s="115"/>
      <c r="XW391" s="115"/>
      <c r="XX391" s="115"/>
      <c r="XY391" s="115"/>
      <c r="XZ391" s="115"/>
      <c r="YA391" s="115"/>
      <c r="YB391" s="115"/>
      <c r="YC391" s="115"/>
      <c r="YD391" s="115"/>
      <c r="YE391" s="115"/>
      <c r="YF391" s="115"/>
      <c r="YG391" s="115"/>
      <c r="YH391" s="115"/>
      <c r="YI391" s="115"/>
      <c r="YJ391" s="115"/>
      <c r="YK391" s="115"/>
      <c r="YL391" s="115"/>
      <c r="YM391" s="115"/>
      <c r="YN391" s="115"/>
      <c r="YO391" s="115"/>
      <c r="YP391" s="115"/>
      <c r="YQ391" s="115"/>
      <c r="YR391" s="115"/>
      <c r="YS391" s="115"/>
      <c r="YT391" s="115"/>
      <c r="YU391" s="115"/>
      <c r="YV391" s="115"/>
      <c r="YW391" s="115"/>
      <c r="YX391" s="115"/>
      <c r="YY391" s="115"/>
      <c r="YZ391" s="115"/>
      <c r="ZA391" s="115"/>
      <c r="ZB391" s="115"/>
      <c r="ZC391" s="115"/>
      <c r="ZD391" s="115"/>
      <c r="ZE391" s="115"/>
      <c r="ZF391" s="115"/>
      <c r="ZG391" s="115"/>
      <c r="ZH391" s="115"/>
      <c r="ZI391" s="115"/>
      <c r="ZJ391" s="115"/>
      <c r="ZK391" s="115"/>
      <c r="ZL391" s="115"/>
      <c r="ZM391" s="115"/>
      <c r="ZN391" s="115"/>
      <c r="ZO391" s="115"/>
      <c r="ZP391" s="115"/>
      <c r="ZQ391" s="115"/>
      <c r="ZR391" s="115"/>
      <c r="ZS391" s="115"/>
      <c r="ZT391" s="115"/>
      <c r="ZU391" s="115"/>
      <c r="ZV391" s="115"/>
      <c r="ZW391" s="115"/>
      <c r="ZX391" s="115"/>
      <c r="ZY391" s="115"/>
      <c r="ZZ391" s="115"/>
      <c r="AAA391" s="115"/>
      <c r="AAB391" s="115"/>
      <c r="AAC391" s="115"/>
      <c r="AAD391" s="115"/>
      <c r="AAE391" s="115"/>
      <c r="AAF391" s="115"/>
      <c r="AAG391" s="115"/>
      <c r="AAH391" s="115"/>
      <c r="AAI391" s="115"/>
      <c r="AAJ391" s="115"/>
      <c r="AAK391" s="115"/>
      <c r="AAL391" s="115"/>
      <c r="AAM391" s="115"/>
      <c r="AAN391" s="115"/>
      <c r="AAO391" s="115"/>
      <c r="AAP391" s="115"/>
      <c r="AAQ391" s="115"/>
      <c r="AAR391" s="115"/>
      <c r="AAS391" s="115"/>
      <c r="AAT391" s="115"/>
      <c r="AAU391" s="115"/>
      <c r="AAV391" s="115"/>
      <c r="AAW391" s="115"/>
      <c r="AAX391" s="115"/>
      <c r="AAY391" s="115"/>
      <c r="AAZ391" s="115"/>
      <c r="ABA391" s="115"/>
      <c r="ABB391" s="115"/>
      <c r="ABC391" s="115"/>
      <c r="ABD391" s="115"/>
      <c r="ABE391" s="115"/>
      <c r="ABF391" s="115"/>
      <c r="ABG391" s="115"/>
      <c r="ABH391" s="115"/>
      <c r="ABI391" s="115"/>
      <c r="ABJ391" s="115"/>
      <c r="ABK391" s="115"/>
      <c r="ABL391" s="115"/>
      <c r="ABM391" s="115"/>
      <c r="ABN391" s="115"/>
      <c r="ABO391" s="115"/>
      <c r="ABP391" s="115"/>
      <c r="ABQ391" s="115"/>
      <c r="ABR391" s="115"/>
      <c r="ABS391" s="115"/>
      <c r="ABT391" s="115"/>
      <c r="ABU391" s="115"/>
      <c r="ABV391" s="115"/>
      <c r="ABW391" s="115"/>
      <c r="ABX391" s="115"/>
      <c r="ABY391" s="115"/>
      <c r="ABZ391" s="115"/>
      <c r="ACA391" s="115"/>
      <c r="ACB391" s="115"/>
      <c r="ACC391" s="115"/>
      <c r="ACD391" s="115"/>
      <c r="ACE391" s="115"/>
      <c r="ACF391" s="115"/>
      <c r="ACG391" s="115"/>
      <c r="ACH391" s="115"/>
      <c r="ACI391" s="115"/>
      <c r="ACJ391" s="115"/>
      <c r="ACK391" s="115"/>
      <c r="ACL391" s="115"/>
      <c r="ACM391" s="115"/>
      <c r="ACN391" s="115"/>
      <c r="ACO391" s="115"/>
      <c r="ACP391" s="115"/>
      <c r="ACQ391" s="115"/>
      <c r="ACR391" s="115"/>
      <c r="ACS391" s="115"/>
      <c r="ACT391" s="115"/>
      <c r="ACU391" s="115"/>
      <c r="ACV391" s="115"/>
      <c r="ACW391" s="115"/>
      <c r="ACX391" s="115"/>
      <c r="ACY391" s="115"/>
      <c r="ACZ391" s="115"/>
      <c r="ADA391" s="115"/>
    </row>
    <row r="392" spans="1:781" customFormat="1" ht="15.6" x14ac:dyDescent="0.3">
      <c r="A392" s="42">
        <v>2</v>
      </c>
      <c r="B392" s="91" t="s">
        <v>1076</v>
      </c>
      <c r="C392" s="92" t="s">
        <v>914</v>
      </c>
      <c r="D392" s="93" t="s">
        <v>204</v>
      </c>
      <c r="E392" s="93"/>
      <c r="F392" s="93">
        <v>60</v>
      </c>
      <c r="G392" s="48"/>
      <c r="H392" s="93">
        <v>1</v>
      </c>
      <c r="I392" s="93" t="s">
        <v>71</v>
      </c>
      <c r="J392" s="93" t="s">
        <v>386</v>
      </c>
      <c r="K392" s="94">
        <v>1952</v>
      </c>
      <c r="L392" s="111">
        <v>1952</v>
      </c>
      <c r="M392" s="95"/>
      <c r="N392" s="96"/>
      <c r="O392" s="96" t="s">
        <v>903</v>
      </c>
      <c r="P392" s="52" t="s">
        <v>1077</v>
      </c>
      <c r="Q392" s="53" t="s">
        <v>1078</v>
      </c>
      <c r="R392" s="31"/>
      <c r="S392" s="32" t="str">
        <f t="shared" si="92"/>
        <v>Cu, Ag, Pb, Zn</v>
      </c>
      <c r="T392" s="33"/>
      <c r="U392" s="33"/>
      <c r="V392" s="33"/>
      <c r="W392" s="33"/>
      <c r="X392" s="33"/>
      <c r="Y392" s="33"/>
      <c r="Z392" s="33"/>
      <c r="AA392" s="1"/>
      <c r="AB392" s="34"/>
      <c r="AC392" s="34"/>
      <c r="AD392" s="34"/>
      <c r="AE392" s="34"/>
      <c r="AF392" s="35"/>
      <c r="AG392" s="35"/>
      <c r="AH392" s="35"/>
      <c r="AI392" s="35"/>
      <c r="AJ392" s="1"/>
      <c r="AK392" s="123"/>
      <c r="AL392" s="123"/>
      <c r="AM392" s="123"/>
      <c r="AN392" s="123"/>
      <c r="AO392" s="123"/>
      <c r="AP392" s="123"/>
      <c r="AQ392" s="123"/>
      <c r="AR392" s="123"/>
      <c r="AS392" s="123"/>
      <c r="AT392" s="123"/>
      <c r="AU392" s="123"/>
      <c r="AV392" s="123"/>
      <c r="AW392" s="123"/>
      <c r="AX392" s="123"/>
      <c r="AY392" s="123"/>
      <c r="AZ392" s="123"/>
      <c r="BA392" s="123"/>
      <c r="BB392" s="123"/>
      <c r="BC392" s="123"/>
      <c r="BD392" s="123"/>
      <c r="BE392" s="123"/>
      <c r="BF392" s="123"/>
      <c r="BG392" s="123"/>
      <c r="BH392" s="123"/>
      <c r="BI392" s="123"/>
      <c r="BJ392" s="123"/>
      <c r="BK392" s="123"/>
      <c r="BL392" s="123"/>
      <c r="BM392" s="123"/>
      <c r="BN392" s="123"/>
      <c r="BO392" s="123"/>
      <c r="BP392" s="123"/>
      <c r="BQ392" s="123"/>
      <c r="BR392" s="123"/>
      <c r="BS392" s="123"/>
      <c r="BT392" s="123"/>
      <c r="BU392" s="123"/>
      <c r="BV392" s="123"/>
      <c r="BW392" s="123"/>
      <c r="BX392" s="123"/>
      <c r="BY392" s="123"/>
      <c r="BZ392" s="123"/>
      <c r="CA392" s="123"/>
      <c r="CB392" s="123"/>
      <c r="CC392" s="123"/>
      <c r="CD392" s="123"/>
      <c r="CE392" s="123"/>
      <c r="CF392" s="123"/>
      <c r="CG392" s="123"/>
      <c r="CH392" s="123"/>
      <c r="CI392" s="123"/>
      <c r="CJ392" s="123"/>
      <c r="CK392" s="123"/>
      <c r="CL392" s="123"/>
      <c r="CM392" s="123"/>
      <c r="CN392" s="123"/>
      <c r="CO392" s="123"/>
      <c r="CP392" s="123"/>
      <c r="CQ392" s="123"/>
      <c r="CR392" s="123"/>
      <c r="CS392" s="123"/>
      <c r="CT392" s="123"/>
      <c r="CU392" s="123"/>
      <c r="CV392" s="123"/>
      <c r="CW392" s="123"/>
      <c r="CX392" s="123"/>
      <c r="CY392" s="123"/>
      <c r="CZ392" s="123"/>
      <c r="DA392" s="123"/>
      <c r="DB392" s="123"/>
      <c r="DC392" s="123"/>
      <c r="DD392" s="123"/>
      <c r="DE392" s="123"/>
      <c r="DF392" s="123"/>
      <c r="DG392" s="123"/>
      <c r="DH392" s="123"/>
      <c r="DI392" s="123"/>
      <c r="DJ392" s="123"/>
      <c r="DK392" s="123"/>
      <c r="DL392" s="123"/>
      <c r="DM392" s="123"/>
      <c r="DN392" s="123"/>
      <c r="DO392" s="123"/>
      <c r="DP392" s="123"/>
      <c r="DQ392" s="123"/>
      <c r="DR392" s="123"/>
      <c r="DS392" s="123"/>
      <c r="DT392" s="123"/>
      <c r="DU392" s="123"/>
      <c r="DV392" s="123"/>
      <c r="DW392" s="123"/>
      <c r="DX392" s="123"/>
      <c r="DY392" s="123"/>
      <c r="DZ392" s="123"/>
      <c r="EA392" s="123"/>
      <c r="EB392" s="123"/>
      <c r="EC392" s="123"/>
      <c r="ED392" s="115"/>
      <c r="EE392" s="115"/>
      <c r="EF392" s="115"/>
      <c r="EG392" s="115"/>
      <c r="EH392" s="115"/>
      <c r="EI392" s="115"/>
      <c r="EJ392" s="115"/>
      <c r="EK392" s="115"/>
      <c r="EL392" s="115"/>
      <c r="EM392" s="115"/>
      <c r="EN392" s="115"/>
      <c r="EO392" s="115"/>
      <c r="EP392" s="115"/>
      <c r="EQ392" s="115"/>
      <c r="ER392" s="115"/>
      <c r="ES392" s="115"/>
      <c r="ET392" s="115"/>
      <c r="EU392" s="115"/>
      <c r="EV392" s="115"/>
      <c r="EW392" s="115"/>
      <c r="EX392" s="115"/>
      <c r="EY392" s="115"/>
      <c r="EZ392" s="115"/>
      <c r="FA392" s="115"/>
      <c r="FB392" s="115"/>
      <c r="FC392" s="115"/>
      <c r="FD392" s="115"/>
      <c r="FE392" s="115"/>
      <c r="FF392" s="115"/>
      <c r="FG392" s="115"/>
      <c r="FH392" s="115"/>
      <c r="FI392" s="115"/>
      <c r="FJ392" s="115"/>
      <c r="FK392" s="115"/>
      <c r="FL392" s="115"/>
      <c r="FM392" s="115"/>
      <c r="FN392" s="115"/>
      <c r="FO392" s="115"/>
      <c r="FP392" s="115"/>
      <c r="FQ392" s="115"/>
      <c r="FR392" s="115"/>
      <c r="FS392" s="115"/>
      <c r="FT392" s="115"/>
      <c r="FU392" s="115"/>
      <c r="FV392" s="115"/>
      <c r="FW392" s="115"/>
      <c r="FX392" s="115"/>
      <c r="FY392" s="115"/>
      <c r="FZ392" s="115"/>
      <c r="GA392" s="115"/>
      <c r="GB392" s="115"/>
      <c r="GC392" s="115"/>
      <c r="GD392" s="115"/>
      <c r="GE392" s="115"/>
      <c r="GF392" s="115"/>
      <c r="GG392" s="115"/>
      <c r="GH392" s="115"/>
      <c r="GI392" s="115"/>
      <c r="GJ392" s="115"/>
      <c r="GK392" s="115"/>
      <c r="GL392" s="115"/>
      <c r="GM392" s="115"/>
      <c r="GN392" s="115"/>
      <c r="GO392" s="115"/>
      <c r="GP392" s="115"/>
      <c r="GQ392" s="115"/>
      <c r="GR392" s="115"/>
      <c r="GS392" s="115"/>
      <c r="GT392" s="115"/>
      <c r="GU392" s="115"/>
      <c r="GV392" s="115"/>
      <c r="GW392" s="115"/>
      <c r="GX392" s="115"/>
      <c r="GY392" s="115"/>
      <c r="GZ392" s="115"/>
      <c r="HA392" s="115"/>
      <c r="HB392" s="115"/>
      <c r="HC392" s="115"/>
      <c r="HD392" s="115"/>
      <c r="HE392" s="115"/>
      <c r="HF392" s="115"/>
      <c r="HG392" s="115"/>
      <c r="HH392" s="115"/>
      <c r="HI392" s="115"/>
      <c r="HJ392" s="115"/>
      <c r="HK392" s="115"/>
      <c r="HL392" s="115"/>
      <c r="HM392" s="115"/>
      <c r="HN392" s="115"/>
      <c r="HO392" s="115"/>
      <c r="HP392" s="115"/>
      <c r="HQ392" s="115"/>
      <c r="HR392" s="115"/>
      <c r="HS392" s="115"/>
      <c r="HT392" s="115"/>
      <c r="HU392" s="115"/>
      <c r="HV392" s="115"/>
      <c r="HW392" s="115"/>
      <c r="HX392" s="115"/>
      <c r="HY392" s="115"/>
      <c r="HZ392" s="115"/>
      <c r="IA392" s="115"/>
      <c r="IB392" s="115"/>
      <c r="IC392" s="115"/>
      <c r="ID392" s="115"/>
      <c r="IE392" s="115"/>
      <c r="IF392" s="115"/>
      <c r="IG392" s="115"/>
      <c r="IH392" s="115"/>
      <c r="II392" s="115"/>
      <c r="IJ392" s="115"/>
      <c r="IK392" s="115"/>
      <c r="IL392" s="115"/>
      <c r="IM392" s="115"/>
      <c r="IN392" s="115"/>
      <c r="IO392" s="115"/>
      <c r="IP392" s="115"/>
      <c r="IQ392" s="115"/>
      <c r="IR392" s="115"/>
      <c r="IS392" s="115"/>
      <c r="IT392" s="115"/>
      <c r="IU392" s="115"/>
      <c r="IV392" s="115"/>
      <c r="IW392" s="115"/>
      <c r="IX392" s="115"/>
      <c r="IY392" s="115"/>
      <c r="IZ392" s="115"/>
      <c r="JA392" s="115"/>
      <c r="JB392" s="115"/>
      <c r="JC392" s="115"/>
      <c r="JD392" s="115"/>
      <c r="JE392" s="115"/>
      <c r="JF392" s="115"/>
      <c r="JG392" s="115"/>
      <c r="JH392" s="115"/>
      <c r="JI392" s="115"/>
      <c r="JJ392" s="115"/>
      <c r="JK392" s="115"/>
      <c r="JL392" s="115"/>
      <c r="JM392" s="115"/>
      <c r="JN392" s="115"/>
      <c r="JO392" s="115"/>
      <c r="JP392" s="115"/>
      <c r="JQ392" s="115"/>
      <c r="JR392" s="115"/>
      <c r="JS392" s="115"/>
      <c r="JT392" s="115"/>
      <c r="JU392" s="115"/>
      <c r="JV392" s="115"/>
      <c r="JW392" s="115"/>
      <c r="JX392" s="115"/>
      <c r="JY392" s="115"/>
      <c r="JZ392" s="115"/>
      <c r="KA392" s="115"/>
      <c r="KB392" s="115"/>
      <c r="KC392" s="115"/>
      <c r="KD392" s="115"/>
      <c r="KE392" s="115"/>
      <c r="KF392" s="115"/>
      <c r="KG392" s="115"/>
      <c r="KH392" s="115"/>
      <c r="KI392" s="115"/>
      <c r="KJ392" s="115"/>
      <c r="KK392" s="115"/>
      <c r="KL392" s="115"/>
      <c r="KM392" s="115"/>
      <c r="KN392" s="115"/>
      <c r="KO392" s="115"/>
      <c r="KP392" s="115"/>
      <c r="KQ392" s="115"/>
      <c r="KR392" s="115"/>
      <c r="KS392" s="115"/>
      <c r="KT392" s="115"/>
      <c r="KU392" s="115"/>
      <c r="KV392" s="115"/>
      <c r="KW392" s="115"/>
      <c r="KX392" s="115"/>
      <c r="KY392" s="115"/>
      <c r="KZ392" s="115"/>
      <c r="LA392" s="115"/>
      <c r="LB392" s="115"/>
      <c r="LC392" s="115"/>
      <c r="LD392" s="115"/>
      <c r="LE392" s="115"/>
      <c r="LF392" s="115"/>
      <c r="LG392" s="115"/>
      <c r="LH392" s="115"/>
      <c r="LI392" s="115"/>
      <c r="LJ392" s="115"/>
      <c r="LK392" s="115"/>
      <c r="LL392" s="115"/>
      <c r="LM392" s="115"/>
      <c r="LN392" s="115"/>
      <c r="LO392" s="115"/>
      <c r="LP392" s="115"/>
      <c r="LQ392" s="115"/>
      <c r="LR392" s="115"/>
      <c r="LS392" s="115"/>
      <c r="LT392" s="115"/>
      <c r="LU392" s="115"/>
      <c r="LV392" s="115"/>
      <c r="LW392" s="115"/>
      <c r="LX392" s="115"/>
      <c r="LY392" s="115"/>
      <c r="LZ392" s="115"/>
      <c r="MA392" s="115"/>
      <c r="MB392" s="115"/>
      <c r="MC392" s="115"/>
      <c r="MD392" s="115"/>
      <c r="ME392" s="115"/>
      <c r="MF392" s="115"/>
      <c r="MG392" s="115"/>
      <c r="MH392" s="115"/>
      <c r="MI392" s="115"/>
      <c r="MJ392" s="115"/>
      <c r="MK392" s="115"/>
      <c r="ML392" s="115"/>
      <c r="MM392" s="115"/>
      <c r="MN392" s="115"/>
      <c r="MO392" s="115"/>
      <c r="MP392" s="115"/>
      <c r="MQ392" s="115"/>
      <c r="MR392" s="115"/>
      <c r="MS392" s="115"/>
      <c r="MT392" s="115"/>
      <c r="MU392" s="115"/>
      <c r="MV392" s="115"/>
      <c r="MW392" s="115"/>
      <c r="MX392" s="115"/>
      <c r="MY392" s="115"/>
      <c r="MZ392" s="115"/>
      <c r="NA392" s="115"/>
      <c r="NB392" s="115"/>
      <c r="NC392" s="115"/>
      <c r="ND392" s="115"/>
      <c r="NE392" s="115"/>
      <c r="NF392" s="115"/>
      <c r="NG392" s="115"/>
      <c r="NH392" s="115"/>
      <c r="NI392" s="115"/>
      <c r="NJ392" s="115"/>
      <c r="NK392" s="115"/>
      <c r="NL392" s="115"/>
      <c r="NM392" s="115"/>
      <c r="NN392" s="115"/>
      <c r="NO392" s="115"/>
      <c r="NP392" s="115"/>
      <c r="NQ392" s="115"/>
      <c r="NR392" s="115"/>
      <c r="NS392" s="115"/>
      <c r="NT392" s="115"/>
      <c r="NU392" s="115"/>
      <c r="NV392" s="115"/>
      <c r="NW392" s="115"/>
      <c r="NX392" s="115"/>
      <c r="NY392" s="115"/>
      <c r="NZ392" s="115"/>
      <c r="OA392" s="115"/>
      <c r="OB392" s="115"/>
      <c r="OC392" s="115"/>
      <c r="OD392" s="115"/>
      <c r="OE392" s="115"/>
      <c r="OF392" s="115"/>
      <c r="OG392" s="115"/>
      <c r="OH392" s="115"/>
      <c r="OI392" s="115"/>
      <c r="OJ392" s="115"/>
      <c r="OK392" s="115"/>
      <c r="OL392" s="115"/>
      <c r="OM392" s="115"/>
      <c r="ON392" s="115"/>
      <c r="OO392" s="115"/>
      <c r="OP392" s="115"/>
      <c r="OQ392" s="115"/>
      <c r="OR392" s="115"/>
      <c r="OS392" s="115"/>
      <c r="OT392" s="115"/>
      <c r="OU392" s="115"/>
      <c r="OV392" s="115"/>
      <c r="OW392" s="115"/>
      <c r="OX392" s="115"/>
      <c r="OY392" s="115"/>
      <c r="OZ392" s="115"/>
      <c r="PA392" s="115"/>
      <c r="PB392" s="115"/>
      <c r="PC392" s="115"/>
      <c r="PD392" s="115"/>
      <c r="PE392" s="115"/>
      <c r="PF392" s="115"/>
      <c r="PG392" s="115"/>
      <c r="PH392" s="115"/>
      <c r="PI392" s="115"/>
      <c r="PJ392" s="115"/>
      <c r="PK392" s="115"/>
      <c r="PL392" s="115"/>
      <c r="PM392" s="115"/>
      <c r="PN392" s="115"/>
      <c r="PO392" s="115"/>
      <c r="PP392" s="115"/>
      <c r="PQ392" s="115"/>
      <c r="PR392" s="115"/>
      <c r="PS392" s="115"/>
      <c r="PT392" s="115"/>
      <c r="PU392" s="115"/>
      <c r="PV392" s="115"/>
      <c r="PW392" s="115"/>
      <c r="PX392" s="115"/>
      <c r="PY392" s="115"/>
      <c r="PZ392" s="115"/>
      <c r="QA392" s="115"/>
      <c r="QB392" s="115"/>
      <c r="QC392" s="115"/>
      <c r="QD392" s="115"/>
      <c r="QE392" s="115"/>
      <c r="QF392" s="115"/>
      <c r="QG392" s="115"/>
      <c r="QH392" s="115"/>
      <c r="QI392" s="115"/>
      <c r="QJ392" s="115"/>
      <c r="QK392" s="115"/>
      <c r="QL392" s="115"/>
      <c r="QM392" s="115"/>
      <c r="QN392" s="115"/>
      <c r="QO392" s="115"/>
      <c r="QP392" s="115"/>
      <c r="QQ392" s="115"/>
      <c r="QR392" s="115"/>
      <c r="QS392" s="115"/>
      <c r="QT392" s="115"/>
      <c r="QU392" s="115"/>
      <c r="QV392" s="115"/>
      <c r="QW392" s="115"/>
      <c r="QX392" s="115"/>
      <c r="QY392" s="115"/>
      <c r="QZ392" s="115"/>
      <c r="RA392" s="115"/>
      <c r="RB392" s="115"/>
      <c r="RC392" s="115"/>
      <c r="RD392" s="115"/>
      <c r="RE392" s="115"/>
      <c r="RF392" s="115"/>
      <c r="RG392" s="115"/>
      <c r="RH392" s="115"/>
      <c r="RI392" s="115"/>
      <c r="RJ392" s="115"/>
      <c r="RK392" s="115"/>
      <c r="RL392" s="115"/>
      <c r="RM392" s="115"/>
      <c r="RN392" s="115"/>
      <c r="RO392" s="115"/>
      <c r="RP392" s="115"/>
      <c r="RQ392" s="115"/>
      <c r="RR392" s="115"/>
      <c r="RS392" s="115"/>
      <c r="RT392" s="115"/>
      <c r="RU392" s="115"/>
      <c r="RV392" s="115"/>
      <c r="RW392" s="115"/>
      <c r="RX392" s="115"/>
      <c r="RY392" s="115"/>
      <c r="RZ392" s="115"/>
      <c r="SA392" s="115"/>
      <c r="SB392" s="115"/>
      <c r="SC392" s="115"/>
      <c r="SD392" s="115"/>
      <c r="SE392" s="115"/>
      <c r="SF392" s="115"/>
      <c r="SG392" s="115"/>
      <c r="SH392" s="115"/>
      <c r="SI392" s="115"/>
      <c r="SJ392" s="115"/>
      <c r="SK392" s="115"/>
      <c r="SL392" s="115"/>
      <c r="SM392" s="115"/>
      <c r="SN392" s="115"/>
      <c r="SO392" s="115"/>
      <c r="SP392" s="115"/>
      <c r="SQ392" s="115"/>
      <c r="SR392" s="115"/>
      <c r="SS392" s="115"/>
      <c r="ST392" s="115"/>
      <c r="SU392" s="115"/>
      <c r="SV392" s="115"/>
      <c r="SW392" s="115"/>
      <c r="SX392" s="115"/>
      <c r="SY392" s="115"/>
      <c r="SZ392" s="115"/>
      <c r="TA392" s="115"/>
      <c r="TB392" s="115"/>
      <c r="TC392" s="115"/>
      <c r="TD392" s="115"/>
      <c r="TE392" s="115"/>
      <c r="TF392" s="115"/>
      <c r="TG392" s="115"/>
      <c r="TH392" s="115"/>
      <c r="TI392" s="115"/>
      <c r="TJ392" s="115"/>
      <c r="TK392" s="115"/>
      <c r="TL392" s="115"/>
      <c r="TM392" s="115"/>
      <c r="TN392" s="115"/>
      <c r="TO392" s="115"/>
      <c r="TP392" s="115"/>
      <c r="TQ392" s="115"/>
      <c r="TR392" s="115"/>
      <c r="TS392" s="115"/>
      <c r="TT392" s="115"/>
      <c r="TU392" s="115"/>
      <c r="TV392" s="115"/>
      <c r="TW392" s="115"/>
      <c r="TX392" s="115"/>
      <c r="TY392" s="115"/>
      <c r="TZ392" s="115"/>
      <c r="UA392" s="115"/>
      <c r="UB392" s="115"/>
      <c r="UC392" s="115"/>
      <c r="UD392" s="115"/>
      <c r="UE392" s="115"/>
      <c r="UF392" s="115"/>
      <c r="UG392" s="115"/>
      <c r="UH392" s="115"/>
      <c r="UI392" s="115"/>
      <c r="UJ392" s="115"/>
      <c r="UK392" s="115"/>
      <c r="UL392" s="115"/>
      <c r="UM392" s="115"/>
      <c r="UN392" s="115"/>
      <c r="UO392" s="115"/>
      <c r="UP392" s="115"/>
      <c r="UQ392" s="115"/>
      <c r="UR392" s="115"/>
      <c r="US392" s="115"/>
      <c r="UT392" s="115"/>
      <c r="UU392" s="115"/>
      <c r="UV392" s="115"/>
      <c r="UW392" s="115"/>
      <c r="UX392" s="115"/>
      <c r="UY392" s="115"/>
      <c r="UZ392" s="115"/>
      <c r="VA392" s="115"/>
      <c r="VB392" s="115"/>
      <c r="VC392" s="115"/>
      <c r="VD392" s="115"/>
      <c r="VE392" s="115"/>
      <c r="VF392" s="115"/>
      <c r="VG392" s="115"/>
      <c r="VH392" s="115"/>
      <c r="VI392" s="115"/>
      <c r="VJ392" s="115"/>
      <c r="VK392" s="115"/>
      <c r="VL392" s="115"/>
      <c r="VM392" s="115"/>
      <c r="VN392" s="115"/>
      <c r="VO392" s="115"/>
      <c r="VP392" s="115"/>
      <c r="VQ392" s="115"/>
      <c r="VR392" s="115"/>
      <c r="VS392" s="115"/>
      <c r="VT392" s="115"/>
      <c r="VU392" s="115"/>
      <c r="VV392" s="115"/>
      <c r="VW392" s="115"/>
      <c r="VX392" s="115"/>
      <c r="VY392" s="115"/>
      <c r="VZ392" s="115"/>
      <c r="WA392" s="115"/>
      <c r="WB392" s="115"/>
      <c r="WC392" s="115"/>
      <c r="WD392" s="115"/>
      <c r="WE392" s="115"/>
      <c r="WF392" s="115"/>
      <c r="WG392" s="115"/>
      <c r="WH392" s="115"/>
      <c r="WI392" s="115"/>
      <c r="WJ392" s="115"/>
      <c r="WK392" s="115"/>
      <c r="WL392" s="115"/>
      <c r="WM392" s="115"/>
      <c r="WN392" s="115"/>
      <c r="WO392" s="115"/>
      <c r="WP392" s="115"/>
      <c r="WQ392" s="115"/>
      <c r="WR392" s="115"/>
      <c r="WS392" s="115"/>
      <c r="WT392" s="115"/>
      <c r="WU392" s="115"/>
      <c r="WV392" s="115"/>
      <c r="WW392" s="115"/>
      <c r="WX392" s="115"/>
      <c r="WY392" s="115"/>
      <c r="WZ392" s="115"/>
      <c r="XA392" s="115"/>
      <c r="XB392" s="115"/>
      <c r="XC392" s="115"/>
      <c r="XD392" s="115"/>
      <c r="XE392" s="115"/>
      <c r="XF392" s="115"/>
      <c r="XG392" s="115"/>
      <c r="XH392" s="115"/>
      <c r="XI392" s="115"/>
      <c r="XJ392" s="115"/>
      <c r="XK392" s="115"/>
      <c r="XL392" s="115"/>
      <c r="XM392" s="115"/>
      <c r="XN392" s="115"/>
      <c r="XO392" s="115"/>
      <c r="XP392" s="115"/>
      <c r="XQ392" s="115"/>
      <c r="XR392" s="115"/>
      <c r="XS392" s="115"/>
      <c r="XT392" s="115"/>
      <c r="XU392" s="115"/>
      <c r="XV392" s="115"/>
      <c r="XW392" s="115"/>
      <c r="XX392" s="115"/>
      <c r="XY392" s="115"/>
      <c r="XZ392" s="115"/>
      <c r="YA392" s="115"/>
      <c r="YB392" s="115"/>
      <c r="YC392" s="115"/>
      <c r="YD392" s="115"/>
      <c r="YE392" s="115"/>
      <c r="YF392" s="115"/>
      <c r="YG392" s="115"/>
      <c r="YH392" s="115"/>
      <c r="YI392" s="115"/>
      <c r="YJ392" s="115"/>
      <c r="YK392" s="115"/>
      <c r="YL392" s="115"/>
      <c r="YM392" s="115"/>
      <c r="YN392" s="115"/>
      <c r="YO392" s="115"/>
      <c r="YP392" s="115"/>
      <c r="YQ392" s="115"/>
      <c r="YR392" s="115"/>
      <c r="YS392" s="115"/>
      <c r="YT392" s="115"/>
      <c r="YU392" s="115"/>
      <c r="YV392" s="115"/>
      <c r="YW392" s="115"/>
      <c r="YX392" s="115"/>
      <c r="YY392" s="115"/>
      <c r="YZ392" s="115"/>
      <c r="ZA392" s="115"/>
      <c r="ZB392" s="115"/>
      <c r="ZC392" s="115"/>
      <c r="ZD392" s="115"/>
      <c r="ZE392" s="115"/>
      <c r="ZF392" s="115"/>
      <c r="ZG392" s="115"/>
      <c r="ZH392" s="115"/>
      <c r="ZI392" s="115"/>
      <c r="ZJ392" s="115"/>
      <c r="ZK392" s="115"/>
      <c r="ZL392" s="115"/>
      <c r="ZM392" s="115"/>
      <c r="ZN392" s="115"/>
      <c r="ZO392" s="115"/>
      <c r="ZP392" s="115"/>
      <c r="ZQ392" s="115"/>
      <c r="ZR392" s="115"/>
      <c r="ZS392" s="115"/>
      <c r="ZT392" s="115"/>
      <c r="ZU392" s="115"/>
      <c r="ZV392" s="115"/>
      <c r="ZW392" s="115"/>
      <c r="ZX392" s="115"/>
      <c r="ZY392" s="115"/>
      <c r="ZZ392" s="115"/>
      <c r="AAA392" s="115"/>
      <c r="AAB392" s="115"/>
      <c r="AAC392" s="115"/>
      <c r="AAD392" s="115"/>
      <c r="AAE392" s="115"/>
      <c r="AAF392" s="115"/>
      <c r="AAG392" s="115"/>
      <c r="AAH392" s="115"/>
      <c r="AAI392" s="115"/>
      <c r="AAJ392" s="115"/>
      <c r="AAK392" s="115"/>
      <c r="AAL392" s="115"/>
      <c r="AAM392" s="115"/>
      <c r="AAN392" s="115"/>
      <c r="AAO392" s="115"/>
      <c r="AAP392" s="115"/>
      <c r="AAQ392" s="115"/>
      <c r="AAR392" s="115"/>
      <c r="AAS392" s="115"/>
      <c r="AAT392" s="115"/>
      <c r="AAU392" s="115"/>
      <c r="AAV392" s="115"/>
      <c r="AAW392" s="115"/>
      <c r="AAX392" s="115"/>
      <c r="AAY392" s="115"/>
      <c r="AAZ392" s="115"/>
      <c r="ABA392" s="115"/>
      <c r="ABB392" s="115"/>
      <c r="ABC392" s="115"/>
      <c r="ABD392" s="115"/>
      <c r="ABE392" s="115"/>
      <c r="ABF392" s="115"/>
      <c r="ABG392" s="115"/>
      <c r="ABH392" s="115"/>
      <c r="ABI392" s="115"/>
      <c r="ABJ392" s="115"/>
      <c r="ABK392" s="115"/>
      <c r="ABL392" s="115"/>
      <c r="ABM392" s="115"/>
      <c r="ABN392" s="115"/>
      <c r="ABO392" s="115"/>
      <c r="ABP392" s="115"/>
      <c r="ABQ392" s="115"/>
      <c r="ABR392" s="115"/>
      <c r="ABS392" s="115"/>
      <c r="ABT392" s="115"/>
      <c r="ABU392" s="115"/>
      <c r="ABV392" s="115"/>
      <c r="ABW392" s="115"/>
      <c r="ABX392" s="115"/>
      <c r="ABY392" s="115"/>
      <c r="ABZ392" s="115"/>
      <c r="ACA392" s="115"/>
      <c r="ACB392" s="115"/>
      <c r="ACC392" s="115"/>
      <c r="ACD392" s="115"/>
      <c r="ACE392" s="115"/>
      <c r="ACF392" s="115"/>
      <c r="ACG392" s="115"/>
      <c r="ACH392" s="115"/>
      <c r="ACI392" s="115"/>
      <c r="ACJ392" s="115"/>
      <c r="ACK392" s="115"/>
      <c r="ACL392" s="115"/>
      <c r="ACM392" s="115"/>
      <c r="ACN392" s="115"/>
      <c r="ACO392" s="115"/>
      <c r="ACP392" s="115"/>
      <c r="ACQ392" s="115"/>
      <c r="ACR392" s="115"/>
      <c r="ACS392" s="115"/>
      <c r="ACT392" s="115"/>
      <c r="ACU392" s="115"/>
      <c r="ACV392" s="115"/>
      <c r="ACW392" s="115"/>
      <c r="ACX392" s="115"/>
      <c r="ACY392" s="115"/>
      <c r="ACZ392" s="115"/>
      <c r="ADA392" s="115"/>
    </row>
    <row r="393" spans="1:781" customFormat="1" ht="60" x14ac:dyDescent="0.3">
      <c r="A393" s="40">
        <v>3</v>
      </c>
      <c r="B393" s="91" t="s">
        <v>1079</v>
      </c>
      <c r="C393" s="92" t="s">
        <v>265</v>
      </c>
      <c r="D393" s="93" t="s">
        <v>426</v>
      </c>
      <c r="E393" s="93" t="s">
        <v>244</v>
      </c>
      <c r="F393" s="93">
        <v>6</v>
      </c>
      <c r="G393" s="48"/>
      <c r="H393" s="93">
        <v>1</v>
      </c>
      <c r="I393" s="93" t="s">
        <v>41</v>
      </c>
      <c r="J393" s="93" t="s">
        <v>86</v>
      </c>
      <c r="K393" s="94">
        <v>1951</v>
      </c>
      <c r="L393" s="57">
        <v>18872</v>
      </c>
      <c r="M393" s="95"/>
      <c r="N393" s="96"/>
      <c r="O393" s="96"/>
      <c r="P393" s="52" t="s">
        <v>593</v>
      </c>
      <c r="Q393" s="73" t="s">
        <v>1080</v>
      </c>
      <c r="R393" s="31" t="s">
        <v>424</v>
      </c>
      <c r="S393" s="32" t="str">
        <f t="shared" si="92"/>
        <v>P</v>
      </c>
      <c r="T393" s="33"/>
      <c r="U393" s="33"/>
      <c r="V393" s="33"/>
      <c r="W393" s="33"/>
      <c r="X393" s="33"/>
      <c r="Y393" s="33"/>
      <c r="Z393" s="33"/>
      <c r="AA393" s="1"/>
      <c r="AB393" s="34">
        <f t="shared" ref="AB393:AB410" si="93">M393/1896653</f>
        <v>0</v>
      </c>
      <c r="AC393" s="34">
        <f t="shared" ref="AC393:AC410" si="94">N393/39</f>
        <v>0</v>
      </c>
      <c r="AD393" s="34">
        <f t="shared" ref="AD393:AD410" si="95">O393/14</f>
        <v>0</v>
      </c>
      <c r="AE393" s="34">
        <f t="shared" ref="AE393:AE410" si="96">SUM(AB393:AD393)</f>
        <v>0</v>
      </c>
      <c r="AF393" s="35"/>
      <c r="AG393" s="35">
        <f t="shared" ref="AG393:AG398" si="97">IF(A393=1,AE393,0)</f>
        <v>0</v>
      </c>
      <c r="AH393" s="35">
        <f t="shared" ref="AH393:AH398" si="98">IF(A393=2,AE393,0)</f>
        <v>0</v>
      </c>
      <c r="AI393" s="35">
        <f t="shared" ref="AI393:AI398" si="99">IF(A393=3,AE393,0)</f>
        <v>0</v>
      </c>
      <c r="AJ393" s="1"/>
      <c r="AK393" s="123"/>
      <c r="AL393" s="123"/>
      <c r="AM393" s="123"/>
      <c r="AN393" s="123"/>
      <c r="AO393" s="123"/>
      <c r="AP393" s="123"/>
      <c r="AQ393" s="123"/>
      <c r="AR393" s="123"/>
      <c r="AS393" s="123"/>
      <c r="AT393" s="123"/>
      <c r="AU393" s="123"/>
      <c r="AV393" s="123"/>
      <c r="AW393" s="123"/>
      <c r="AX393" s="123"/>
      <c r="AY393" s="123"/>
      <c r="AZ393" s="123"/>
      <c r="BA393" s="123"/>
      <c r="BB393" s="123"/>
      <c r="BC393" s="123"/>
      <c r="BD393" s="123"/>
      <c r="BE393" s="123"/>
      <c r="BF393" s="123"/>
      <c r="BG393" s="123"/>
      <c r="BH393" s="123"/>
      <c r="BI393" s="123"/>
      <c r="BJ393" s="123"/>
      <c r="BK393" s="123"/>
      <c r="BL393" s="123"/>
      <c r="BM393" s="123"/>
      <c r="BN393" s="123"/>
      <c r="BO393" s="123"/>
      <c r="BP393" s="123"/>
      <c r="BQ393" s="123"/>
      <c r="BR393" s="123"/>
      <c r="BS393" s="123"/>
      <c r="BT393" s="123"/>
      <c r="BU393" s="123"/>
      <c r="BV393" s="123"/>
      <c r="BW393" s="123"/>
      <c r="BX393" s="123"/>
      <c r="BY393" s="123"/>
      <c r="BZ393" s="123"/>
      <c r="CA393" s="123"/>
      <c r="CB393" s="123"/>
      <c r="CC393" s="123"/>
      <c r="CD393" s="123"/>
      <c r="CE393" s="123"/>
      <c r="CF393" s="123"/>
      <c r="CG393" s="123"/>
      <c r="CH393" s="123"/>
      <c r="CI393" s="123"/>
      <c r="CJ393" s="123"/>
      <c r="CK393" s="123"/>
      <c r="CL393" s="123"/>
      <c r="CM393" s="123"/>
      <c r="CN393" s="123"/>
      <c r="CO393" s="123"/>
      <c r="CP393" s="123"/>
      <c r="CQ393" s="123"/>
      <c r="CR393" s="123"/>
      <c r="CS393" s="123"/>
      <c r="CT393" s="123"/>
      <c r="CU393" s="123"/>
      <c r="CV393" s="123"/>
      <c r="CW393" s="123"/>
      <c r="CX393" s="123"/>
      <c r="CY393" s="123"/>
      <c r="CZ393" s="123"/>
      <c r="DA393" s="123"/>
      <c r="DB393" s="123"/>
      <c r="DC393" s="123"/>
      <c r="DD393" s="123"/>
      <c r="DE393" s="123"/>
      <c r="DF393" s="123"/>
      <c r="DG393" s="123"/>
      <c r="DH393" s="123"/>
      <c r="DI393" s="123"/>
      <c r="DJ393" s="123"/>
      <c r="DK393" s="123"/>
      <c r="DL393" s="123"/>
      <c r="DM393" s="123"/>
      <c r="DN393" s="123"/>
      <c r="DO393" s="123"/>
      <c r="DP393" s="123"/>
      <c r="DQ393" s="123"/>
      <c r="DR393" s="123"/>
      <c r="DS393" s="123"/>
      <c r="DT393" s="123"/>
      <c r="DU393" s="123"/>
      <c r="DV393" s="123"/>
      <c r="DW393" s="123"/>
      <c r="DX393" s="123"/>
      <c r="DY393" s="123"/>
      <c r="DZ393" s="123"/>
      <c r="EA393" s="123"/>
      <c r="EB393" s="123"/>
      <c r="EC393" s="123"/>
      <c r="ED393" s="115"/>
      <c r="EE393" s="115"/>
      <c r="EF393" s="115"/>
      <c r="EG393" s="115"/>
      <c r="EH393" s="115"/>
      <c r="EI393" s="115"/>
      <c r="EJ393" s="115"/>
      <c r="EK393" s="115"/>
      <c r="EL393" s="115"/>
      <c r="EM393" s="115"/>
      <c r="EN393" s="115"/>
      <c r="EO393" s="115"/>
      <c r="EP393" s="115"/>
      <c r="EQ393" s="115"/>
      <c r="ER393" s="115"/>
      <c r="ES393" s="115"/>
      <c r="ET393" s="115"/>
      <c r="EU393" s="115"/>
      <c r="EV393" s="115"/>
      <c r="EW393" s="115"/>
      <c r="EX393" s="115"/>
      <c r="EY393" s="115"/>
      <c r="EZ393" s="115"/>
      <c r="FA393" s="115"/>
      <c r="FB393" s="115"/>
      <c r="FC393" s="115"/>
      <c r="FD393" s="115"/>
      <c r="FE393" s="115"/>
      <c r="FF393" s="115"/>
      <c r="FG393" s="115"/>
      <c r="FH393" s="115"/>
      <c r="FI393" s="115"/>
      <c r="FJ393" s="115"/>
      <c r="FK393" s="115"/>
      <c r="FL393" s="115"/>
      <c r="FM393" s="115"/>
      <c r="FN393" s="115"/>
      <c r="FO393" s="115"/>
      <c r="FP393" s="115"/>
      <c r="FQ393" s="115"/>
      <c r="FR393" s="115"/>
      <c r="FS393" s="115"/>
      <c r="FT393" s="115"/>
      <c r="FU393" s="115"/>
      <c r="FV393" s="115"/>
      <c r="FW393" s="115"/>
      <c r="FX393" s="115"/>
      <c r="FY393" s="115"/>
      <c r="FZ393" s="115"/>
      <c r="GA393" s="115"/>
      <c r="GB393" s="115"/>
      <c r="GC393" s="115"/>
      <c r="GD393" s="115"/>
      <c r="GE393" s="115"/>
      <c r="GF393" s="115"/>
      <c r="GG393" s="115"/>
      <c r="GH393" s="115"/>
      <c r="GI393" s="115"/>
      <c r="GJ393" s="115"/>
      <c r="GK393" s="115"/>
      <c r="GL393" s="115"/>
      <c r="GM393" s="115"/>
      <c r="GN393" s="115"/>
      <c r="GO393" s="115"/>
      <c r="GP393" s="115"/>
      <c r="GQ393" s="115"/>
      <c r="GR393" s="115"/>
      <c r="GS393" s="115"/>
      <c r="GT393" s="115"/>
      <c r="GU393" s="115"/>
      <c r="GV393" s="115"/>
      <c r="GW393" s="115"/>
      <c r="GX393" s="115"/>
      <c r="GY393" s="115"/>
      <c r="GZ393" s="115"/>
      <c r="HA393" s="115"/>
      <c r="HB393" s="115"/>
      <c r="HC393" s="115"/>
      <c r="HD393" s="115"/>
      <c r="HE393" s="115"/>
      <c r="HF393" s="115"/>
      <c r="HG393" s="115"/>
      <c r="HH393" s="115"/>
      <c r="HI393" s="115"/>
      <c r="HJ393" s="115"/>
      <c r="HK393" s="115"/>
      <c r="HL393" s="115"/>
      <c r="HM393" s="115"/>
      <c r="HN393" s="115"/>
      <c r="HO393" s="115"/>
      <c r="HP393" s="115"/>
      <c r="HQ393" s="115"/>
      <c r="HR393" s="115"/>
      <c r="HS393" s="115"/>
      <c r="HT393" s="115"/>
      <c r="HU393" s="115"/>
      <c r="HV393" s="115"/>
      <c r="HW393" s="115"/>
      <c r="HX393" s="115"/>
      <c r="HY393" s="115"/>
      <c r="HZ393" s="115"/>
      <c r="IA393" s="115"/>
      <c r="IB393" s="115"/>
      <c r="IC393" s="115"/>
      <c r="ID393" s="115"/>
      <c r="IE393" s="115"/>
      <c r="IF393" s="115"/>
      <c r="IG393" s="115"/>
      <c r="IH393" s="115"/>
      <c r="II393" s="115"/>
      <c r="IJ393" s="115"/>
      <c r="IK393" s="115"/>
      <c r="IL393" s="115"/>
      <c r="IM393" s="115"/>
      <c r="IN393" s="115"/>
      <c r="IO393" s="115"/>
      <c r="IP393" s="115"/>
      <c r="IQ393" s="115"/>
      <c r="IR393" s="115"/>
      <c r="IS393" s="115"/>
      <c r="IT393" s="115"/>
      <c r="IU393" s="115"/>
      <c r="IV393" s="115"/>
      <c r="IW393" s="115"/>
      <c r="IX393" s="115"/>
      <c r="IY393" s="115"/>
      <c r="IZ393" s="115"/>
      <c r="JA393" s="115"/>
      <c r="JB393" s="115"/>
      <c r="JC393" s="115"/>
      <c r="JD393" s="115"/>
      <c r="JE393" s="115"/>
      <c r="JF393" s="115"/>
      <c r="JG393" s="115"/>
      <c r="JH393" s="115"/>
      <c r="JI393" s="115"/>
      <c r="JJ393" s="115"/>
      <c r="JK393" s="115"/>
      <c r="JL393" s="115"/>
      <c r="JM393" s="115"/>
      <c r="JN393" s="115"/>
      <c r="JO393" s="115"/>
      <c r="JP393" s="115"/>
      <c r="JQ393" s="115"/>
      <c r="JR393" s="115"/>
      <c r="JS393" s="115"/>
      <c r="JT393" s="115"/>
      <c r="JU393" s="115"/>
      <c r="JV393" s="115"/>
      <c r="JW393" s="115"/>
      <c r="JX393" s="115"/>
      <c r="JY393" s="115"/>
      <c r="JZ393" s="115"/>
      <c r="KA393" s="115"/>
      <c r="KB393" s="115"/>
      <c r="KC393" s="115"/>
      <c r="KD393" s="115"/>
      <c r="KE393" s="115"/>
      <c r="KF393" s="115"/>
      <c r="KG393" s="115"/>
      <c r="KH393" s="115"/>
      <c r="KI393" s="115"/>
      <c r="KJ393" s="115"/>
      <c r="KK393" s="115"/>
      <c r="KL393" s="115"/>
      <c r="KM393" s="115"/>
      <c r="KN393" s="115"/>
      <c r="KO393" s="115"/>
      <c r="KP393" s="115"/>
      <c r="KQ393" s="115"/>
      <c r="KR393" s="115"/>
      <c r="KS393" s="115"/>
      <c r="KT393" s="115"/>
      <c r="KU393" s="115"/>
      <c r="KV393" s="115"/>
      <c r="KW393" s="115"/>
      <c r="KX393" s="115"/>
      <c r="KY393" s="115"/>
      <c r="KZ393" s="115"/>
      <c r="LA393" s="115"/>
      <c r="LB393" s="115"/>
      <c r="LC393" s="115"/>
      <c r="LD393" s="115"/>
      <c r="LE393" s="115"/>
      <c r="LF393" s="115"/>
      <c r="LG393" s="115"/>
      <c r="LH393" s="115"/>
      <c r="LI393" s="115"/>
      <c r="LJ393" s="115"/>
      <c r="LK393" s="115"/>
      <c r="LL393" s="115"/>
      <c r="LM393" s="115"/>
      <c r="LN393" s="115"/>
      <c r="LO393" s="115"/>
      <c r="LP393" s="115"/>
      <c r="LQ393" s="115"/>
      <c r="LR393" s="115"/>
      <c r="LS393" s="115"/>
      <c r="LT393" s="115"/>
      <c r="LU393" s="115"/>
      <c r="LV393" s="115"/>
      <c r="LW393" s="115"/>
      <c r="LX393" s="115"/>
      <c r="LY393" s="115"/>
      <c r="LZ393" s="115"/>
      <c r="MA393" s="115"/>
      <c r="MB393" s="115"/>
      <c r="MC393" s="115"/>
      <c r="MD393" s="115"/>
      <c r="ME393" s="115"/>
      <c r="MF393" s="115"/>
      <c r="MG393" s="115"/>
      <c r="MH393" s="115"/>
      <c r="MI393" s="115"/>
      <c r="MJ393" s="115"/>
      <c r="MK393" s="115"/>
      <c r="ML393" s="115"/>
      <c r="MM393" s="115"/>
      <c r="MN393" s="115"/>
      <c r="MO393" s="115"/>
      <c r="MP393" s="115"/>
      <c r="MQ393" s="115"/>
      <c r="MR393" s="115"/>
      <c r="MS393" s="115"/>
      <c r="MT393" s="115"/>
      <c r="MU393" s="115"/>
      <c r="MV393" s="115"/>
      <c r="MW393" s="115"/>
      <c r="MX393" s="115"/>
      <c r="MY393" s="115"/>
      <c r="MZ393" s="115"/>
      <c r="NA393" s="115"/>
      <c r="NB393" s="115"/>
      <c r="NC393" s="115"/>
      <c r="ND393" s="115"/>
      <c r="NE393" s="115"/>
      <c r="NF393" s="115"/>
      <c r="NG393" s="115"/>
      <c r="NH393" s="115"/>
      <c r="NI393" s="115"/>
      <c r="NJ393" s="115"/>
      <c r="NK393" s="115"/>
      <c r="NL393" s="115"/>
      <c r="NM393" s="115"/>
      <c r="NN393" s="115"/>
      <c r="NO393" s="115"/>
      <c r="NP393" s="115"/>
      <c r="NQ393" s="115"/>
      <c r="NR393" s="115"/>
      <c r="NS393" s="115"/>
      <c r="NT393" s="115"/>
      <c r="NU393" s="115"/>
      <c r="NV393" s="115"/>
      <c r="NW393" s="115"/>
      <c r="NX393" s="115"/>
      <c r="NY393" s="115"/>
      <c r="NZ393" s="115"/>
      <c r="OA393" s="115"/>
      <c r="OB393" s="115"/>
      <c r="OC393" s="115"/>
      <c r="OD393" s="115"/>
      <c r="OE393" s="115"/>
      <c r="OF393" s="115"/>
      <c r="OG393" s="115"/>
      <c r="OH393" s="115"/>
      <c r="OI393" s="115"/>
      <c r="OJ393" s="115"/>
      <c r="OK393" s="115"/>
      <c r="OL393" s="115"/>
      <c r="OM393" s="115"/>
      <c r="ON393" s="115"/>
      <c r="OO393" s="115"/>
      <c r="OP393" s="115"/>
      <c r="OQ393" s="115"/>
      <c r="OR393" s="115"/>
      <c r="OS393" s="115"/>
      <c r="OT393" s="115"/>
      <c r="OU393" s="115"/>
      <c r="OV393" s="115"/>
      <c r="OW393" s="115"/>
      <c r="OX393" s="115"/>
      <c r="OY393" s="115"/>
      <c r="OZ393" s="115"/>
      <c r="PA393" s="115"/>
      <c r="PB393" s="115"/>
      <c r="PC393" s="115"/>
      <c r="PD393" s="115"/>
      <c r="PE393" s="115"/>
      <c r="PF393" s="115"/>
      <c r="PG393" s="115"/>
      <c r="PH393" s="115"/>
      <c r="PI393" s="115"/>
      <c r="PJ393" s="115"/>
      <c r="PK393" s="115"/>
      <c r="PL393" s="115"/>
      <c r="PM393" s="115"/>
      <c r="PN393" s="115"/>
      <c r="PO393" s="115"/>
      <c r="PP393" s="115"/>
      <c r="PQ393" s="115"/>
      <c r="PR393" s="115"/>
      <c r="PS393" s="115"/>
      <c r="PT393" s="115"/>
      <c r="PU393" s="115"/>
      <c r="PV393" s="115"/>
      <c r="PW393" s="115"/>
      <c r="PX393" s="115"/>
      <c r="PY393" s="115"/>
      <c r="PZ393" s="115"/>
      <c r="QA393" s="115"/>
      <c r="QB393" s="115"/>
      <c r="QC393" s="115"/>
      <c r="QD393" s="115"/>
      <c r="QE393" s="115"/>
      <c r="QF393" s="115"/>
      <c r="QG393" s="115"/>
      <c r="QH393" s="115"/>
      <c r="QI393" s="115"/>
      <c r="QJ393" s="115"/>
      <c r="QK393" s="115"/>
      <c r="QL393" s="115"/>
      <c r="QM393" s="115"/>
      <c r="QN393" s="115"/>
      <c r="QO393" s="115"/>
      <c r="QP393" s="115"/>
      <c r="QQ393" s="115"/>
      <c r="QR393" s="115"/>
      <c r="QS393" s="115"/>
      <c r="QT393" s="115"/>
      <c r="QU393" s="115"/>
      <c r="QV393" s="115"/>
      <c r="QW393" s="115"/>
      <c r="QX393" s="115"/>
      <c r="QY393" s="115"/>
      <c r="QZ393" s="115"/>
      <c r="RA393" s="115"/>
      <c r="RB393" s="115"/>
      <c r="RC393" s="115"/>
      <c r="RD393" s="115"/>
      <c r="RE393" s="115"/>
      <c r="RF393" s="115"/>
      <c r="RG393" s="115"/>
      <c r="RH393" s="115"/>
      <c r="RI393" s="115"/>
      <c r="RJ393" s="115"/>
      <c r="RK393" s="115"/>
      <c r="RL393" s="115"/>
      <c r="RM393" s="115"/>
      <c r="RN393" s="115"/>
      <c r="RO393" s="115"/>
      <c r="RP393" s="115"/>
      <c r="RQ393" s="115"/>
      <c r="RR393" s="115"/>
      <c r="RS393" s="115"/>
      <c r="RT393" s="115"/>
      <c r="RU393" s="115"/>
      <c r="RV393" s="115"/>
      <c r="RW393" s="115"/>
      <c r="RX393" s="115"/>
      <c r="RY393" s="115"/>
      <c r="RZ393" s="115"/>
      <c r="SA393" s="115"/>
      <c r="SB393" s="115"/>
      <c r="SC393" s="115"/>
      <c r="SD393" s="115"/>
      <c r="SE393" s="115"/>
      <c r="SF393" s="115"/>
      <c r="SG393" s="115"/>
      <c r="SH393" s="115"/>
      <c r="SI393" s="115"/>
      <c r="SJ393" s="115"/>
      <c r="SK393" s="115"/>
      <c r="SL393" s="115"/>
      <c r="SM393" s="115"/>
      <c r="SN393" s="115"/>
      <c r="SO393" s="115"/>
      <c r="SP393" s="115"/>
      <c r="SQ393" s="115"/>
      <c r="SR393" s="115"/>
      <c r="SS393" s="115"/>
      <c r="ST393" s="115"/>
      <c r="SU393" s="115"/>
      <c r="SV393" s="115"/>
      <c r="SW393" s="115"/>
      <c r="SX393" s="115"/>
      <c r="SY393" s="115"/>
      <c r="SZ393" s="115"/>
      <c r="TA393" s="115"/>
      <c r="TB393" s="115"/>
      <c r="TC393" s="115"/>
      <c r="TD393" s="115"/>
      <c r="TE393" s="115"/>
      <c r="TF393" s="115"/>
      <c r="TG393" s="115"/>
      <c r="TH393" s="115"/>
      <c r="TI393" s="115"/>
      <c r="TJ393" s="115"/>
      <c r="TK393" s="115"/>
      <c r="TL393" s="115"/>
      <c r="TM393" s="115"/>
      <c r="TN393" s="115"/>
      <c r="TO393" s="115"/>
      <c r="TP393" s="115"/>
      <c r="TQ393" s="115"/>
      <c r="TR393" s="115"/>
      <c r="TS393" s="115"/>
      <c r="TT393" s="115"/>
      <c r="TU393" s="115"/>
      <c r="TV393" s="115"/>
      <c r="TW393" s="115"/>
      <c r="TX393" s="115"/>
      <c r="TY393" s="115"/>
      <c r="TZ393" s="115"/>
      <c r="UA393" s="115"/>
      <c r="UB393" s="115"/>
      <c r="UC393" s="115"/>
      <c r="UD393" s="115"/>
      <c r="UE393" s="115"/>
      <c r="UF393" s="115"/>
      <c r="UG393" s="115"/>
      <c r="UH393" s="115"/>
      <c r="UI393" s="115"/>
      <c r="UJ393" s="115"/>
      <c r="UK393" s="115"/>
      <c r="UL393" s="115"/>
      <c r="UM393" s="115"/>
      <c r="UN393" s="115"/>
      <c r="UO393" s="115"/>
      <c r="UP393" s="115"/>
      <c r="UQ393" s="115"/>
      <c r="UR393" s="115"/>
      <c r="US393" s="115"/>
      <c r="UT393" s="115"/>
      <c r="UU393" s="115"/>
      <c r="UV393" s="115"/>
      <c r="UW393" s="115"/>
      <c r="UX393" s="115"/>
      <c r="UY393" s="115"/>
      <c r="UZ393" s="115"/>
      <c r="VA393" s="115"/>
      <c r="VB393" s="115"/>
      <c r="VC393" s="115"/>
      <c r="VD393" s="115"/>
      <c r="VE393" s="115"/>
      <c r="VF393" s="115"/>
      <c r="VG393" s="115"/>
      <c r="VH393" s="115"/>
      <c r="VI393" s="115"/>
      <c r="VJ393" s="115"/>
      <c r="VK393" s="115"/>
      <c r="VL393" s="115"/>
      <c r="VM393" s="115"/>
      <c r="VN393" s="115"/>
      <c r="VO393" s="115"/>
      <c r="VP393" s="115"/>
      <c r="VQ393" s="115"/>
      <c r="VR393" s="115"/>
      <c r="VS393" s="115"/>
      <c r="VT393" s="115"/>
      <c r="VU393" s="115"/>
      <c r="VV393" s="115"/>
      <c r="VW393" s="115"/>
      <c r="VX393" s="115"/>
      <c r="VY393" s="115"/>
      <c r="VZ393" s="115"/>
      <c r="WA393" s="115"/>
      <c r="WB393" s="115"/>
      <c r="WC393" s="115"/>
      <c r="WD393" s="115"/>
      <c r="WE393" s="115"/>
      <c r="WF393" s="115"/>
      <c r="WG393" s="115"/>
      <c r="WH393" s="115"/>
      <c r="WI393" s="115"/>
      <c r="WJ393" s="115"/>
      <c r="WK393" s="115"/>
      <c r="WL393" s="115"/>
      <c r="WM393" s="115"/>
      <c r="WN393" s="115"/>
      <c r="WO393" s="115"/>
      <c r="WP393" s="115"/>
      <c r="WQ393" s="115"/>
      <c r="WR393" s="115"/>
      <c r="WS393" s="115"/>
      <c r="WT393" s="115"/>
      <c r="WU393" s="115"/>
      <c r="WV393" s="115"/>
      <c r="WW393" s="115"/>
      <c r="WX393" s="115"/>
      <c r="WY393" s="115"/>
      <c r="WZ393" s="115"/>
      <c r="XA393" s="115"/>
      <c r="XB393" s="115"/>
      <c r="XC393" s="115"/>
      <c r="XD393" s="115"/>
      <c r="XE393" s="115"/>
      <c r="XF393" s="115"/>
      <c r="XG393" s="115"/>
      <c r="XH393" s="115"/>
      <c r="XI393" s="115"/>
      <c r="XJ393" s="115"/>
      <c r="XK393" s="115"/>
      <c r="XL393" s="115"/>
      <c r="XM393" s="115"/>
      <c r="XN393" s="115"/>
      <c r="XO393" s="115"/>
      <c r="XP393" s="115"/>
      <c r="XQ393" s="115"/>
      <c r="XR393" s="115"/>
      <c r="XS393" s="115"/>
      <c r="XT393" s="115"/>
      <c r="XU393" s="115"/>
      <c r="XV393" s="115"/>
      <c r="XW393" s="115"/>
      <c r="XX393" s="115"/>
      <c r="XY393" s="115"/>
      <c r="XZ393" s="115"/>
      <c r="YA393" s="115"/>
      <c r="YB393" s="115"/>
      <c r="YC393" s="115"/>
      <c r="YD393" s="115"/>
      <c r="YE393" s="115"/>
      <c r="YF393" s="115"/>
      <c r="YG393" s="115"/>
      <c r="YH393" s="115"/>
      <c r="YI393" s="115"/>
      <c r="YJ393" s="115"/>
      <c r="YK393" s="115"/>
      <c r="YL393" s="115"/>
      <c r="YM393" s="115"/>
      <c r="YN393" s="115"/>
      <c r="YO393" s="115"/>
      <c r="YP393" s="115"/>
      <c r="YQ393" s="115"/>
      <c r="YR393" s="115"/>
      <c r="YS393" s="115"/>
      <c r="YT393" s="115"/>
      <c r="YU393" s="115"/>
      <c r="YV393" s="115"/>
      <c r="YW393" s="115"/>
      <c r="YX393" s="115"/>
      <c r="YY393" s="115"/>
      <c r="YZ393" s="115"/>
      <c r="ZA393" s="115"/>
      <c r="ZB393" s="115"/>
      <c r="ZC393" s="115"/>
      <c r="ZD393" s="115"/>
      <c r="ZE393" s="115"/>
      <c r="ZF393" s="115"/>
      <c r="ZG393" s="115"/>
      <c r="ZH393" s="115"/>
      <c r="ZI393" s="115"/>
      <c r="ZJ393" s="115"/>
      <c r="ZK393" s="115"/>
      <c r="ZL393" s="115"/>
      <c r="ZM393" s="115"/>
      <c r="ZN393" s="115"/>
      <c r="ZO393" s="115"/>
      <c r="ZP393" s="115"/>
      <c r="ZQ393" s="115"/>
      <c r="ZR393" s="115"/>
      <c r="ZS393" s="115"/>
      <c r="ZT393" s="115"/>
      <c r="ZU393" s="115"/>
      <c r="ZV393" s="115"/>
      <c r="ZW393" s="115"/>
      <c r="ZX393" s="115"/>
      <c r="ZY393" s="115"/>
      <c r="ZZ393" s="115"/>
      <c r="AAA393" s="115"/>
      <c r="AAB393" s="115"/>
      <c r="AAC393" s="115"/>
      <c r="AAD393" s="115"/>
      <c r="AAE393" s="115"/>
      <c r="AAF393" s="115"/>
      <c r="AAG393" s="115"/>
      <c r="AAH393" s="115"/>
      <c r="AAI393" s="115"/>
      <c r="AAJ393" s="115"/>
      <c r="AAK393" s="115"/>
      <c r="AAL393" s="115"/>
      <c r="AAM393" s="115"/>
      <c r="AAN393" s="115"/>
      <c r="AAO393" s="115"/>
      <c r="AAP393" s="115"/>
      <c r="AAQ393" s="115"/>
      <c r="AAR393" s="115"/>
      <c r="AAS393" s="115"/>
      <c r="AAT393" s="115"/>
      <c r="AAU393" s="115"/>
      <c r="AAV393" s="115"/>
      <c r="AAW393" s="115"/>
      <c r="AAX393" s="115"/>
      <c r="AAY393" s="115"/>
      <c r="AAZ393" s="115"/>
      <c r="ABA393" s="115"/>
      <c r="ABB393" s="115"/>
      <c r="ABC393" s="115"/>
      <c r="ABD393" s="115"/>
      <c r="ABE393" s="115"/>
      <c r="ABF393" s="115"/>
      <c r="ABG393" s="115"/>
      <c r="ABH393" s="115"/>
      <c r="ABI393" s="115"/>
      <c r="ABJ393" s="115"/>
      <c r="ABK393" s="115"/>
      <c r="ABL393" s="115"/>
      <c r="ABM393" s="115"/>
      <c r="ABN393" s="115"/>
      <c r="ABO393" s="115"/>
      <c r="ABP393" s="115"/>
      <c r="ABQ393" s="115"/>
      <c r="ABR393" s="115"/>
      <c r="ABS393" s="115"/>
      <c r="ABT393" s="115"/>
      <c r="ABU393" s="115"/>
      <c r="ABV393" s="115"/>
      <c r="ABW393" s="115"/>
      <c r="ABX393" s="115"/>
      <c r="ABY393" s="115"/>
      <c r="ABZ393" s="115"/>
      <c r="ACA393" s="115"/>
      <c r="ACB393" s="115"/>
      <c r="ACC393" s="115"/>
      <c r="ACD393" s="115"/>
      <c r="ACE393" s="115"/>
      <c r="ACF393" s="115"/>
      <c r="ACG393" s="115"/>
      <c r="ACH393" s="115"/>
      <c r="ACI393" s="115"/>
      <c r="ACJ393" s="115"/>
      <c r="ACK393" s="115"/>
      <c r="ACL393" s="115"/>
      <c r="ACM393" s="115"/>
      <c r="ACN393" s="115"/>
      <c r="ACO393" s="115"/>
      <c r="ACP393" s="115"/>
      <c r="ACQ393" s="115"/>
      <c r="ACR393" s="115"/>
      <c r="ACS393" s="115"/>
      <c r="ACT393" s="115"/>
      <c r="ACU393" s="115"/>
      <c r="ACV393" s="115"/>
      <c r="ACW393" s="115"/>
      <c r="ACX393" s="115"/>
      <c r="ACY393" s="115"/>
      <c r="ACZ393" s="115"/>
      <c r="ADA393" s="115"/>
    </row>
    <row r="394" spans="1:781" s="76" customFormat="1" ht="66.599999999999994" customHeight="1" x14ac:dyDescent="0.3">
      <c r="A394" s="40">
        <v>3</v>
      </c>
      <c r="B394" s="91" t="s">
        <v>1081</v>
      </c>
      <c r="C394" s="92" t="s">
        <v>265</v>
      </c>
      <c r="D394" s="93" t="s">
        <v>426</v>
      </c>
      <c r="E394" s="93" t="s">
        <v>244</v>
      </c>
      <c r="F394" s="93">
        <v>30</v>
      </c>
      <c r="G394" s="48"/>
      <c r="H394" s="93">
        <v>1</v>
      </c>
      <c r="I394" s="93" t="s">
        <v>41</v>
      </c>
      <c r="J394" s="93" t="s">
        <v>86</v>
      </c>
      <c r="K394" s="94">
        <v>1951</v>
      </c>
      <c r="L394" s="57">
        <v>18810</v>
      </c>
      <c r="M394" s="95"/>
      <c r="N394" s="96"/>
      <c r="O394" s="96"/>
      <c r="P394" s="52" t="s">
        <v>593</v>
      </c>
      <c r="Q394" s="73" t="s">
        <v>1082</v>
      </c>
      <c r="R394" s="31" t="s">
        <v>424</v>
      </c>
      <c r="S394" s="32" t="str">
        <f t="shared" si="92"/>
        <v>P</v>
      </c>
      <c r="T394" s="33"/>
      <c r="U394" s="33"/>
      <c r="V394" s="33"/>
      <c r="W394" s="33"/>
      <c r="X394" s="33"/>
      <c r="Y394" s="33"/>
      <c r="Z394" s="33"/>
      <c r="AA394" s="1"/>
      <c r="AB394" s="34">
        <f t="shared" si="93"/>
        <v>0</v>
      </c>
      <c r="AC394" s="34">
        <f t="shared" si="94"/>
        <v>0</v>
      </c>
      <c r="AD394" s="34">
        <f t="shared" si="95"/>
        <v>0</v>
      </c>
      <c r="AE394" s="34">
        <f t="shared" si="96"/>
        <v>0</v>
      </c>
      <c r="AF394" s="35"/>
      <c r="AG394" s="35">
        <f t="shared" si="97"/>
        <v>0</v>
      </c>
      <c r="AH394" s="35">
        <f t="shared" si="98"/>
        <v>0</v>
      </c>
      <c r="AI394" s="35">
        <f t="shared" si="99"/>
        <v>0</v>
      </c>
      <c r="AK394" s="123"/>
      <c r="AL394" s="123"/>
      <c r="AM394" s="123"/>
      <c r="AN394" s="123"/>
      <c r="AO394" s="123"/>
      <c r="AP394" s="123"/>
      <c r="AQ394" s="123"/>
      <c r="AR394" s="123"/>
      <c r="AS394" s="123"/>
      <c r="AT394" s="123"/>
      <c r="AU394" s="123"/>
      <c r="AV394" s="123"/>
      <c r="AW394" s="123"/>
      <c r="AX394" s="123"/>
      <c r="AY394" s="123"/>
      <c r="AZ394" s="123"/>
      <c r="BA394" s="123"/>
      <c r="BB394" s="123"/>
      <c r="BC394" s="123"/>
      <c r="BD394" s="123"/>
      <c r="BE394" s="123"/>
      <c r="BF394" s="123"/>
      <c r="BG394" s="123"/>
      <c r="BH394" s="123"/>
      <c r="BI394" s="123"/>
      <c r="BJ394" s="123"/>
      <c r="BK394" s="123"/>
      <c r="BL394" s="123"/>
      <c r="BM394" s="123"/>
      <c r="BN394" s="123"/>
      <c r="BO394" s="123"/>
      <c r="BP394" s="123"/>
      <c r="BQ394" s="123"/>
      <c r="BR394" s="123"/>
      <c r="BS394" s="123"/>
      <c r="BT394" s="123"/>
      <c r="BU394" s="123"/>
      <c r="BV394" s="123"/>
      <c r="BW394" s="123"/>
      <c r="BX394" s="123"/>
      <c r="BY394" s="123"/>
      <c r="BZ394" s="123"/>
      <c r="CA394" s="123"/>
      <c r="CB394" s="123"/>
      <c r="CC394" s="123"/>
      <c r="CD394" s="123"/>
      <c r="CE394" s="123"/>
      <c r="CF394" s="123"/>
      <c r="CG394" s="123"/>
      <c r="CH394" s="123"/>
      <c r="CI394" s="123"/>
      <c r="CJ394" s="123"/>
      <c r="CK394" s="123"/>
      <c r="CL394" s="123"/>
      <c r="CM394" s="123"/>
      <c r="CN394" s="123"/>
      <c r="CO394" s="123"/>
      <c r="CP394" s="123"/>
      <c r="CQ394" s="123"/>
      <c r="CR394" s="123"/>
      <c r="CS394" s="123"/>
      <c r="CT394" s="123"/>
      <c r="CU394" s="123"/>
      <c r="CV394" s="123"/>
      <c r="CW394" s="123"/>
      <c r="CX394" s="123"/>
      <c r="CY394" s="123"/>
      <c r="CZ394" s="123"/>
      <c r="DA394" s="123"/>
      <c r="DB394" s="123"/>
      <c r="DC394" s="123"/>
      <c r="DD394" s="123"/>
      <c r="DE394" s="123"/>
      <c r="DF394" s="123"/>
      <c r="DG394" s="123"/>
      <c r="DH394" s="123"/>
      <c r="DI394" s="123"/>
      <c r="DJ394" s="123"/>
      <c r="DK394" s="123"/>
      <c r="DL394" s="123"/>
      <c r="DM394" s="123"/>
      <c r="DN394" s="123"/>
      <c r="DO394" s="123"/>
      <c r="DP394" s="123"/>
      <c r="DQ394" s="123"/>
      <c r="DR394" s="123"/>
      <c r="DS394" s="123"/>
      <c r="DT394" s="123"/>
      <c r="DU394" s="123"/>
      <c r="DV394" s="123"/>
      <c r="DW394" s="123"/>
      <c r="DX394" s="123"/>
      <c r="DY394" s="123"/>
      <c r="DZ394" s="123"/>
      <c r="EA394" s="123"/>
      <c r="EB394" s="123"/>
      <c r="EC394" s="123"/>
      <c r="ED394" s="125"/>
      <c r="EE394" s="125"/>
      <c r="EF394" s="125"/>
      <c r="EG394" s="125"/>
      <c r="EH394" s="125"/>
      <c r="EI394" s="125"/>
      <c r="EJ394" s="125"/>
      <c r="EK394" s="125"/>
      <c r="EL394" s="125"/>
      <c r="EM394" s="125"/>
      <c r="EN394" s="125"/>
      <c r="EO394" s="125"/>
      <c r="EP394" s="125"/>
      <c r="EQ394" s="125"/>
      <c r="ER394" s="125"/>
      <c r="ES394" s="125"/>
      <c r="ET394" s="125"/>
      <c r="EU394" s="125"/>
      <c r="EV394" s="125"/>
      <c r="EW394" s="125"/>
      <c r="EX394" s="125"/>
      <c r="EY394" s="125"/>
      <c r="EZ394" s="125"/>
      <c r="FA394" s="125"/>
      <c r="FB394" s="125"/>
      <c r="FC394" s="125"/>
      <c r="FD394" s="125"/>
      <c r="FE394" s="125"/>
      <c r="FF394" s="125"/>
      <c r="FG394" s="125"/>
      <c r="FH394" s="125"/>
      <c r="FI394" s="125"/>
      <c r="FJ394" s="125"/>
      <c r="FK394" s="125"/>
      <c r="FL394" s="125"/>
      <c r="FM394" s="125"/>
      <c r="FN394" s="125"/>
      <c r="FO394" s="125"/>
      <c r="FP394" s="125"/>
      <c r="FQ394" s="125"/>
      <c r="FR394" s="125"/>
      <c r="FS394" s="125"/>
      <c r="FT394" s="125"/>
      <c r="FU394" s="125"/>
      <c r="FV394" s="125"/>
      <c r="FW394" s="125"/>
      <c r="FX394" s="125"/>
      <c r="FY394" s="125"/>
      <c r="FZ394" s="125"/>
      <c r="GA394" s="125"/>
      <c r="GB394" s="125"/>
      <c r="GC394" s="125"/>
      <c r="GD394" s="125"/>
      <c r="GE394" s="125"/>
      <c r="GF394" s="125"/>
      <c r="GG394" s="125"/>
      <c r="GH394" s="125"/>
      <c r="GI394" s="125"/>
      <c r="GJ394" s="125"/>
      <c r="GK394" s="125"/>
      <c r="GL394" s="125"/>
      <c r="GM394" s="125"/>
      <c r="GN394" s="125"/>
      <c r="GO394" s="125"/>
      <c r="GP394" s="125"/>
      <c r="GQ394" s="125"/>
      <c r="GR394" s="125"/>
      <c r="GS394" s="125"/>
      <c r="GT394" s="125"/>
      <c r="GU394" s="125"/>
      <c r="GV394" s="125"/>
      <c r="GW394" s="125"/>
      <c r="GX394" s="125"/>
      <c r="GY394" s="125"/>
      <c r="GZ394" s="125"/>
      <c r="HA394" s="125"/>
      <c r="HB394" s="125"/>
      <c r="HC394" s="125"/>
      <c r="HD394" s="125"/>
      <c r="HE394" s="125"/>
      <c r="HF394" s="125"/>
      <c r="HG394" s="125"/>
      <c r="HH394" s="125"/>
      <c r="HI394" s="125"/>
      <c r="HJ394" s="125"/>
      <c r="HK394" s="125"/>
      <c r="HL394" s="125"/>
      <c r="HM394" s="125"/>
      <c r="HN394" s="125"/>
      <c r="HO394" s="125"/>
      <c r="HP394" s="125"/>
      <c r="HQ394" s="125"/>
      <c r="HR394" s="125"/>
      <c r="HS394" s="125"/>
      <c r="HT394" s="125"/>
      <c r="HU394" s="125"/>
      <c r="HV394" s="125"/>
      <c r="HW394" s="125"/>
      <c r="HX394" s="125"/>
      <c r="HY394" s="125"/>
      <c r="HZ394" s="125"/>
      <c r="IA394" s="125"/>
      <c r="IB394" s="125"/>
      <c r="IC394" s="125"/>
      <c r="ID394" s="125"/>
      <c r="IE394" s="125"/>
      <c r="IF394" s="125"/>
      <c r="IG394" s="125"/>
      <c r="IH394" s="125"/>
      <c r="II394" s="125"/>
      <c r="IJ394" s="125"/>
      <c r="IK394" s="125"/>
      <c r="IL394" s="125"/>
      <c r="IM394" s="125"/>
      <c r="IN394" s="125"/>
      <c r="IO394" s="125"/>
      <c r="IP394" s="125"/>
      <c r="IQ394" s="125"/>
      <c r="IR394" s="125"/>
      <c r="IS394" s="125"/>
      <c r="IT394" s="125"/>
      <c r="IU394" s="125"/>
      <c r="IV394" s="125"/>
      <c r="IW394" s="125"/>
      <c r="IX394" s="125"/>
      <c r="IY394" s="125"/>
      <c r="IZ394" s="125"/>
      <c r="JA394" s="125"/>
      <c r="JB394" s="125"/>
      <c r="JC394" s="125"/>
      <c r="JD394" s="125"/>
      <c r="JE394" s="125"/>
      <c r="JF394" s="125"/>
      <c r="JG394" s="125"/>
      <c r="JH394" s="125"/>
      <c r="JI394" s="125"/>
      <c r="JJ394" s="125"/>
      <c r="JK394" s="125"/>
      <c r="JL394" s="125"/>
      <c r="JM394" s="125"/>
      <c r="JN394" s="125"/>
      <c r="JO394" s="125"/>
      <c r="JP394" s="125"/>
      <c r="JQ394" s="125"/>
      <c r="JR394" s="125"/>
      <c r="JS394" s="125"/>
      <c r="JT394" s="125"/>
      <c r="JU394" s="125"/>
      <c r="JV394" s="125"/>
      <c r="JW394" s="125"/>
      <c r="JX394" s="125"/>
      <c r="JY394" s="125"/>
      <c r="JZ394" s="125"/>
      <c r="KA394" s="125"/>
      <c r="KB394" s="125"/>
      <c r="KC394" s="125"/>
      <c r="KD394" s="125"/>
      <c r="KE394" s="125"/>
      <c r="KF394" s="125"/>
      <c r="KG394" s="125"/>
      <c r="KH394" s="125"/>
      <c r="KI394" s="125"/>
      <c r="KJ394" s="125"/>
      <c r="KK394" s="125"/>
      <c r="KL394" s="125"/>
      <c r="KM394" s="125"/>
      <c r="KN394" s="125"/>
      <c r="KO394" s="125"/>
      <c r="KP394" s="125"/>
      <c r="KQ394" s="125"/>
      <c r="KR394" s="125"/>
      <c r="KS394" s="125"/>
      <c r="KT394" s="125"/>
      <c r="KU394" s="125"/>
      <c r="KV394" s="125"/>
      <c r="KW394" s="125"/>
      <c r="KX394" s="125"/>
      <c r="KY394" s="125"/>
      <c r="KZ394" s="125"/>
      <c r="LA394" s="125"/>
      <c r="LB394" s="125"/>
      <c r="LC394" s="125"/>
      <c r="LD394" s="125"/>
      <c r="LE394" s="125"/>
      <c r="LF394" s="125"/>
      <c r="LG394" s="125"/>
      <c r="LH394" s="125"/>
      <c r="LI394" s="125"/>
      <c r="LJ394" s="125"/>
      <c r="LK394" s="125"/>
      <c r="LL394" s="125"/>
      <c r="LM394" s="125"/>
      <c r="LN394" s="125"/>
      <c r="LO394" s="125"/>
      <c r="LP394" s="125"/>
      <c r="LQ394" s="125"/>
      <c r="LR394" s="125"/>
      <c r="LS394" s="125"/>
      <c r="LT394" s="125"/>
      <c r="LU394" s="125"/>
      <c r="LV394" s="125"/>
      <c r="LW394" s="125"/>
      <c r="LX394" s="125"/>
      <c r="LY394" s="125"/>
      <c r="LZ394" s="125"/>
      <c r="MA394" s="125"/>
      <c r="MB394" s="125"/>
      <c r="MC394" s="125"/>
      <c r="MD394" s="125"/>
      <c r="ME394" s="125"/>
      <c r="MF394" s="125"/>
      <c r="MG394" s="125"/>
      <c r="MH394" s="125"/>
      <c r="MI394" s="125"/>
      <c r="MJ394" s="125"/>
      <c r="MK394" s="125"/>
      <c r="ML394" s="125"/>
      <c r="MM394" s="125"/>
      <c r="MN394" s="125"/>
      <c r="MO394" s="125"/>
      <c r="MP394" s="125"/>
      <c r="MQ394" s="125"/>
      <c r="MR394" s="125"/>
      <c r="MS394" s="125"/>
      <c r="MT394" s="125"/>
      <c r="MU394" s="125"/>
      <c r="MV394" s="125"/>
      <c r="MW394" s="125"/>
      <c r="MX394" s="125"/>
      <c r="MY394" s="125"/>
      <c r="MZ394" s="125"/>
      <c r="NA394" s="125"/>
      <c r="NB394" s="125"/>
      <c r="NC394" s="125"/>
      <c r="ND394" s="125"/>
      <c r="NE394" s="125"/>
      <c r="NF394" s="125"/>
      <c r="NG394" s="125"/>
      <c r="NH394" s="125"/>
      <c r="NI394" s="125"/>
      <c r="NJ394" s="125"/>
      <c r="NK394" s="125"/>
      <c r="NL394" s="125"/>
      <c r="NM394" s="125"/>
      <c r="NN394" s="125"/>
      <c r="NO394" s="125"/>
      <c r="NP394" s="125"/>
      <c r="NQ394" s="125"/>
      <c r="NR394" s="125"/>
      <c r="NS394" s="125"/>
      <c r="NT394" s="125"/>
      <c r="NU394" s="125"/>
      <c r="NV394" s="125"/>
      <c r="NW394" s="125"/>
      <c r="NX394" s="125"/>
      <c r="NY394" s="125"/>
      <c r="NZ394" s="125"/>
      <c r="OA394" s="125"/>
      <c r="OB394" s="125"/>
      <c r="OC394" s="125"/>
      <c r="OD394" s="125"/>
      <c r="OE394" s="125"/>
      <c r="OF394" s="125"/>
      <c r="OG394" s="125"/>
      <c r="OH394" s="125"/>
      <c r="OI394" s="125"/>
      <c r="OJ394" s="125"/>
      <c r="OK394" s="125"/>
      <c r="OL394" s="125"/>
      <c r="OM394" s="125"/>
      <c r="ON394" s="125"/>
      <c r="OO394" s="125"/>
      <c r="OP394" s="125"/>
      <c r="OQ394" s="125"/>
      <c r="OR394" s="125"/>
      <c r="OS394" s="125"/>
      <c r="OT394" s="125"/>
      <c r="OU394" s="125"/>
      <c r="OV394" s="125"/>
      <c r="OW394" s="125"/>
      <c r="OX394" s="125"/>
      <c r="OY394" s="125"/>
      <c r="OZ394" s="125"/>
      <c r="PA394" s="125"/>
      <c r="PB394" s="125"/>
      <c r="PC394" s="125"/>
      <c r="PD394" s="125"/>
      <c r="PE394" s="125"/>
      <c r="PF394" s="125"/>
      <c r="PG394" s="125"/>
      <c r="PH394" s="125"/>
      <c r="PI394" s="125"/>
      <c r="PJ394" s="125"/>
      <c r="PK394" s="125"/>
      <c r="PL394" s="125"/>
      <c r="PM394" s="125"/>
      <c r="PN394" s="125"/>
      <c r="PO394" s="125"/>
      <c r="PP394" s="125"/>
      <c r="PQ394" s="125"/>
      <c r="PR394" s="125"/>
      <c r="PS394" s="125"/>
      <c r="PT394" s="125"/>
      <c r="PU394" s="125"/>
      <c r="PV394" s="125"/>
      <c r="PW394" s="125"/>
      <c r="PX394" s="125"/>
      <c r="PY394" s="125"/>
      <c r="PZ394" s="125"/>
      <c r="QA394" s="125"/>
      <c r="QB394" s="125"/>
      <c r="QC394" s="125"/>
      <c r="QD394" s="125"/>
      <c r="QE394" s="125"/>
      <c r="QF394" s="125"/>
      <c r="QG394" s="125"/>
      <c r="QH394" s="125"/>
      <c r="QI394" s="125"/>
      <c r="QJ394" s="125"/>
      <c r="QK394" s="125"/>
      <c r="QL394" s="125"/>
      <c r="QM394" s="125"/>
      <c r="QN394" s="125"/>
      <c r="QO394" s="125"/>
      <c r="QP394" s="125"/>
      <c r="QQ394" s="125"/>
      <c r="QR394" s="125"/>
      <c r="QS394" s="125"/>
      <c r="QT394" s="125"/>
      <c r="QU394" s="125"/>
      <c r="QV394" s="125"/>
      <c r="QW394" s="125"/>
      <c r="QX394" s="125"/>
      <c r="QY394" s="125"/>
      <c r="QZ394" s="125"/>
      <c r="RA394" s="125"/>
      <c r="RB394" s="125"/>
      <c r="RC394" s="125"/>
      <c r="RD394" s="125"/>
      <c r="RE394" s="125"/>
      <c r="RF394" s="125"/>
      <c r="RG394" s="125"/>
      <c r="RH394" s="125"/>
      <c r="RI394" s="125"/>
      <c r="RJ394" s="125"/>
      <c r="RK394" s="125"/>
      <c r="RL394" s="125"/>
      <c r="RM394" s="125"/>
      <c r="RN394" s="125"/>
      <c r="RO394" s="125"/>
      <c r="RP394" s="125"/>
      <c r="RQ394" s="125"/>
      <c r="RR394" s="125"/>
      <c r="RS394" s="125"/>
      <c r="RT394" s="125"/>
      <c r="RU394" s="125"/>
      <c r="RV394" s="125"/>
      <c r="RW394" s="125"/>
      <c r="RX394" s="125"/>
      <c r="RY394" s="125"/>
      <c r="RZ394" s="125"/>
      <c r="SA394" s="125"/>
      <c r="SB394" s="125"/>
      <c r="SC394" s="125"/>
      <c r="SD394" s="125"/>
      <c r="SE394" s="125"/>
      <c r="SF394" s="125"/>
      <c r="SG394" s="125"/>
      <c r="SH394" s="125"/>
      <c r="SI394" s="125"/>
      <c r="SJ394" s="125"/>
      <c r="SK394" s="125"/>
      <c r="SL394" s="125"/>
      <c r="SM394" s="125"/>
      <c r="SN394" s="125"/>
      <c r="SO394" s="125"/>
      <c r="SP394" s="125"/>
      <c r="SQ394" s="125"/>
      <c r="SR394" s="125"/>
      <c r="SS394" s="125"/>
      <c r="ST394" s="125"/>
      <c r="SU394" s="125"/>
      <c r="SV394" s="125"/>
      <c r="SW394" s="125"/>
      <c r="SX394" s="125"/>
      <c r="SY394" s="125"/>
      <c r="SZ394" s="125"/>
      <c r="TA394" s="125"/>
      <c r="TB394" s="125"/>
      <c r="TC394" s="125"/>
      <c r="TD394" s="125"/>
      <c r="TE394" s="125"/>
      <c r="TF394" s="125"/>
      <c r="TG394" s="125"/>
      <c r="TH394" s="125"/>
      <c r="TI394" s="125"/>
      <c r="TJ394" s="125"/>
      <c r="TK394" s="125"/>
      <c r="TL394" s="125"/>
      <c r="TM394" s="125"/>
      <c r="TN394" s="125"/>
      <c r="TO394" s="125"/>
      <c r="TP394" s="125"/>
      <c r="TQ394" s="125"/>
      <c r="TR394" s="125"/>
      <c r="TS394" s="125"/>
      <c r="TT394" s="125"/>
      <c r="TU394" s="125"/>
      <c r="TV394" s="125"/>
      <c r="TW394" s="125"/>
      <c r="TX394" s="125"/>
      <c r="TY394" s="125"/>
      <c r="TZ394" s="125"/>
      <c r="UA394" s="125"/>
      <c r="UB394" s="125"/>
      <c r="UC394" s="125"/>
      <c r="UD394" s="125"/>
      <c r="UE394" s="125"/>
      <c r="UF394" s="125"/>
      <c r="UG394" s="125"/>
      <c r="UH394" s="125"/>
      <c r="UI394" s="125"/>
      <c r="UJ394" s="125"/>
      <c r="UK394" s="125"/>
      <c r="UL394" s="125"/>
      <c r="UM394" s="125"/>
      <c r="UN394" s="125"/>
      <c r="UO394" s="125"/>
      <c r="UP394" s="125"/>
      <c r="UQ394" s="125"/>
      <c r="UR394" s="125"/>
      <c r="US394" s="125"/>
      <c r="UT394" s="125"/>
      <c r="UU394" s="125"/>
      <c r="UV394" s="125"/>
      <c r="UW394" s="125"/>
      <c r="UX394" s="125"/>
      <c r="UY394" s="125"/>
      <c r="UZ394" s="125"/>
      <c r="VA394" s="125"/>
      <c r="VB394" s="125"/>
      <c r="VC394" s="125"/>
      <c r="VD394" s="125"/>
      <c r="VE394" s="125"/>
      <c r="VF394" s="125"/>
      <c r="VG394" s="125"/>
      <c r="VH394" s="125"/>
      <c r="VI394" s="125"/>
      <c r="VJ394" s="125"/>
      <c r="VK394" s="125"/>
      <c r="VL394" s="125"/>
      <c r="VM394" s="125"/>
      <c r="VN394" s="125"/>
      <c r="VO394" s="125"/>
      <c r="VP394" s="125"/>
      <c r="VQ394" s="125"/>
      <c r="VR394" s="125"/>
      <c r="VS394" s="125"/>
      <c r="VT394" s="125"/>
      <c r="VU394" s="125"/>
      <c r="VV394" s="125"/>
      <c r="VW394" s="125"/>
      <c r="VX394" s="125"/>
      <c r="VY394" s="125"/>
      <c r="VZ394" s="125"/>
      <c r="WA394" s="125"/>
      <c r="WB394" s="125"/>
      <c r="WC394" s="125"/>
      <c r="WD394" s="125"/>
      <c r="WE394" s="125"/>
      <c r="WF394" s="125"/>
      <c r="WG394" s="125"/>
      <c r="WH394" s="125"/>
      <c r="WI394" s="125"/>
      <c r="WJ394" s="125"/>
      <c r="WK394" s="125"/>
      <c r="WL394" s="125"/>
      <c r="WM394" s="125"/>
      <c r="WN394" s="125"/>
      <c r="WO394" s="125"/>
      <c r="WP394" s="125"/>
      <c r="WQ394" s="125"/>
      <c r="WR394" s="125"/>
      <c r="WS394" s="125"/>
      <c r="WT394" s="125"/>
      <c r="WU394" s="125"/>
      <c r="WV394" s="125"/>
      <c r="WW394" s="125"/>
      <c r="WX394" s="125"/>
      <c r="WY394" s="125"/>
      <c r="WZ394" s="125"/>
      <c r="XA394" s="125"/>
      <c r="XB394" s="125"/>
      <c r="XC394" s="125"/>
      <c r="XD394" s="125"/>
      <c r="XE394" s="125"/>
      <c r="XF394" s="125"/>
      <c r="XG394" s="125"/>
      <c r="XH394" s="125"/>
      <c r="XI394" s="125"/>
      <c r="XJ394" s="125"/>
      <c r="XK394" s="125"/>
      <c r="XL394" s="125"/>
      <c r="XM394" s="125"/>
      <c r="XN394" s="125"/>
      <c r="XO394" s="125"/>
      <c r="XP394" s="125"/>
      <c r="XQ394" s="125"/>
      <c r="XR394" s="125"/>
      <c r="XS394" s="125"/>
      <c r="XT394" s="125"/>
      <c r="XU394" s="125"/>
      <c r="XV394" s="125"/>
      <c r="XW394" s="125"/>
      <c r="XX394" s="125"/>
      <c r="XY394" s="125"/>
      <c r="XZ394" s="125"/>
      <c r="YA394" s="125"/>
      <c r="YB394" s="125"/>
      <c r="YC394" s="125"/>
      <c r="YD394" s="125"/>
      <c r="YE394" s="125"/>
      <c r="YF394" s="125"/>
      <c r="YG394" s="125"/>
      <c r="YH394" s="125"/>
      <c r="YI394" s="125"/>
      <c r="YJ394" s="125"/>
      <c r="YK394" s="125"/>
      <c r="YL394" s="125"/>
      <c r="YM394" s="125"/>
      <c r="YN394" s="125"/>
      <c r="YO394" s="125"/>
      <c r="YP394" s="125"/>
      <c r="YQ394" s="125"/>
      <c r="YR394" s="125"/>
      <c r="YS394" s="125"/>
      <c r="YT394" s="125"/>
      <c r="YU394" s="125"/>
      <c r="YV394" s="125"/>
      <c r="YW394" s="125"/>
      <c r="YX394" s="125"/>
      <c r="YY394" s="125"/>
      <c r="YZ394" s="125"/>
      <c r="ZA394" s="125"/>
      <c r="ZB394" s="125"/>
      <c r="ZC394" s="125"/>
      <c r="ZD394" s="125"/>
      <c r="ZE394" s="125"/>
      <c r="ZF394" s="125"/>
      <c r="ZG394" s="125"/>
      <c r="ZH394" s="125"/>
      <c r="ZI394" s="125"/>
      <c r="ZJ394" s="125"/>
      <c r="ZK394" s="125"/>
      <c r="ZL394" s="125"/>
      <c r="ZM394" s="125"/>
      <c r="ZN394" s="125"/>
      <c r="ZO394" s="125"/>
      <c r="ZP394" s="125"/>
      <c r="ZQ394" s="125"/>
      <c r="ZR394" s="125"/>
      <c r="ZS394" s="125"/>
      <c r="ZT394" s="125"/>
      <c r="ZU394" s="125"/>
      <c r="ZV394" s="125"/>
      <c r="ZW394" s="125"/>
      <c r="ZX394" s="125"/>
      <c r="ZY394" s="125"/>
      <c r="ZZ394" s="125"/>
      <c r="AAA394" s="125"/>
      <c r="AAB394" s="125"/>
      <c r="AAC394" s="125"/>
      <c r="AAD394" s="125"/>
      <c r="AAE394" s="125"/>
      <c r="AAF394" s="125"/>
      <c r="AAG394" s="125"/>
      <c r="AAH394" s="125"/>
      <c r="AAI394" s="125"/>
      <c r="AAJ394" s="125"/>
      <c r="AAK394" s="125"/>
      <c r="AAL394" s="125"/>
      <c r="AAM394" s="125"/>
      <c r="AAN394" s="125"/>
      <c r="AAO394" s="125"/>
      <c r="AAP394" s="125"/>
      <c r="AAQ394" s="125"/>
      <c r="AAR394" s="125"/>
      <c r="AAS394" s="125"/>
      <c r="AAT394" s="125"/>
      <c r="AAU394" s="125"/>
      <c r="AAV394" s="125"/>
      <c r="AAW394" s="125"/>
      <c r="AAX394" s="125"/>
      <c r="AAY394" s="125"/>
      <c r="AAZ394" s="125"/>
      <c r="ABA394" s="125"/>
      <c r="ABB394" s="125"/>
      <c r="ABC394" s="125"/>
      <c r="ABD394" s="125"/>
      <c r="ABE394" s="125"/>
      <c r="ABF394" s="125"/>
      <c r="ABG394" s="125"/>
      <c r="ABH394" s="125"/>
      <c r="ABI394" s="125"/>
      <c r="ABJ394" s="125"/>
      <c r="ABK394" s="125"/>
      <c r="ABL394" s="125"/>
      <c r="ABM394" s="125"/>
      <c r="ABN394" s="125"/>
      <c r="ABO394" s="125"/>
      <c r="ABP394" s="125"/>
      <c r="ABQ394" s="125"/>
      <c r="ABR394" s="125"/>
      <c r="ABS394" s="125"/>
      <c r="ABT394" s="125"/>
      <c r="ABU394" s="125"/>
      <c r="ABV394" s="125"/>
      <c r="ABW394" s="125"/>
      <c r="ABX394" s="125"/>
      <c r="ABY394" s="125"/>
      <c r="ABZ394" s="125"/>
      <c r="ACA394" s="125"/>
      <c r="ACB394" s="125"/>
      <c r="ACC394" s="125"/>
      <c r="ACD394" s="125"/>
      <c r="ACE394" s="125"/>
      <c r="ACF394" s="125"/>
      <c r="ACG394" s="125"/>
      <c r="ACH394" s="125"/>
      <c r="ACI394" s="125"/>
      <c r="ACJ394" s="125"/>
      <c r="ACK394" s="125"/>
      <c r="ACL394" s="125"/>
      <c r="ACM394" s="125"/>
      <c r="ACN394" s="125"/>
      <c r="ACO394" s="125"/>
      <c r="ACP394" s="125"/>
      <c r="ACQ394" s="125"/>
      <c r="ACR394" s="125"/>
      <c r="ACS394" s="125"/>
      <c r="ACT394" s="125"/>
      <c r="ACU394" s="125"/>
      <c r="ACV394" s="125"/>
      <c r="ACW394" s="125"/>
      <c r="ACX394" s="125"/>
      <c r="ACY394" s="125"/>
      <c r="ACZ394" s="125"/>
      <c r="ADA394" s="125"/>
    </row>
    <row r="395" spans="1:781" s="89" customFormat="1" ht="78" customHeight="1" x14ac:dyDescent="0.3">
      <c r="A395" s="40">
        <v>3</v>
      </c>
      <c r="B395" s="91" t="s">
        <v>1083</v>
      </c>
      <c r="C395" s="92" t="s">
        <v>265</v>
      </c>
      <c r="D395" s="93" t="s">
        <v>123</v>
      </c>
      <c r="E395" s="93" t="s">
        <v>356</v>
      </c>
      <c r="F395" s="93"/>
      <c r="G395" s="48"/>
      <c r="H395" s="93">
        <v>1</v>
      </c>
      <c r="I395" s="93" t="s">
        <v>41</v>
      </c>
      <c r="J395" s="93" t="s">
        <v>86</v>
      </c>
      <c r="K395" s="94">
        <v>1951</v>
      </c>
      <c r="L395" s="57">
        <v>18660</v>
      </c>
      <c r="M395" s="95"/>
      <c r="N395" s="96"/>
      <c r="O395" s="96"/>
      <c r="P395" s="52" t="s">
        <v>593</v>
      </c>
      <c r="Q395" s="73" t="s">
        <v>1084</v>
      </c>
      <c r="R395" s="31" t="s">
        <v>424</v>
      </c>
      <c r="S395" s="32" t="str">
        <f t="shared" si="92"/>
        <v>P</v>
      </c>
      <c r="T395" s="33"/>
      <c r="U395" s="33"/>
      <c r="V395" s="33"/>
      <c r="W395" s="33"/>
      <c r="X395" s="33"/>
      <c r="Y395" s="33"/>
      <c r="Z395" s="33"/>
      <c r="AA395" s="1"/>
      <c r="AB395" s="34">
        <f t="shared" si="93"/>
        <v>0</v>
      </c>
      <c r="AC395" s="34">
        <f t="shared" si="94"/>
        <v>0</v>
      </c>
      <c r="AD395" s="34">
        <f t="shared" si="95"/>
        <v>0</v>
      </c>
      <c r="AE395" s="34">
        <f t="shared" si="96"/>
        <v>0</v>
      </c>
      <c r="AF395" s="35"/>
      <c r="AG395" s="35">
        <f t="shared" si="97"/>
        <v>0</v>
      </c>
      <c r="AH395" s="35">
        <f t="shared" si="98"/>
        <v>0</v>
      </c>
      <c r="AI395" s="35">
        <f t="shared" si="99"/>
        <v>0</v>
      </c>
      <c r="AK395" s="123"/>
      <c r="AL395" s="123"/>
      <c r="AM395" s="123"/>
      <c r="AN395" s="123"/>
      <c r="AO395" s="123"/>
      <c r="AP395" s="123"/>
      <c r="AQ395" s="123"/>
      <c r="AR395" s="123"/>
      <c r="AS395" s="123"/>
      <c r="AT395" s="123"/>
      <c r="AU395" s="123"/>
      <c r="AV395" s="123"/>
      <c r="AW395" s="123"/>
      <c r="AX395" s="123"/>
      <c r="AY395" s="123"/>
      <c r="AZ395" s="123"/>
      <c r="BA395" s="123"/>
      <c r="BB395" s="123"/>
      <c r="BC395" s="123"/>
      <c r="BD395" s="123"/>
      <c r="BE395" s="123"/>
      <c r="BF395" s="123"/>
      <c r="BG395" s="123"/>
      <c r="BH395" s="123"/>
      <c r="BI395" s="123"/>
      <c r="BJ395" s="123"/>
      <c r="BK395" s="123"/>
      <c r="BL395" s="123"/>
      <c r="BM395" s="123"/>
      <c r="BN395" s="123"/>
      <c r="BO395" s="123"/>
      <c r="BP395" s="123"/>
      <c r="BQ395" s="123"/>
      <c r="BR395" s="123"/>
      <c r="BS395" s="123"/>
      <c r="BT395" s="123"/>
      <c r="BU395" s="123"/>
      <c r="BV395" s="123"/>
      <c r="BW395" s="123"/>
      <c r="BX395" s="123"/>
      <c r="BY395" s="123"/>
      <c r="BZ395" s="123"/>
      <c r="CA395" s="123"/>
      <c r="CB395" s="123"/>
      <c r="CC395" s="123"/>
      <c r="CD395" s="123"/>
      <c r="CE395" s="123"/>
      <c r="CF395" s="123"/>
      <c r="CG395" s="123"/>
      <c r="CH395" s="123"/>
      <c r="CI395" s="123"/>
      <c r="CJ395" s="123"/>
      <c r="CK395" s="123"/>
      <c r="CL395" s="123"/>
      <c r="CM395" s="123"/>
      <c r="CN395" s="123"/>
      <c r="CO395" s="123"/>
      <c r="CP395" s="123"/>
      <c r="CQ395" s="123"/>
      <c r="CR395" s="123"/>
      <c r="CS395" s="123"/>
      <c r="CT395" s="123"/>
      <c r="CU395" s="123"/>
      <c r="CV395" s="123"/>
      <c r="CW395" s="123"/>
      <c r="CX395" s="123"/>
      <c r="CY395" s="123"/>
      <c r="CZ395" s="123"/>
      <c r="DA395" s="123"/>
      <c r="DB395" s="123"/>
      <c r="DC395" s="123"/>
      <c r="DD395" s="123"/>
      <c r="DE395" s="123"/>
      <c r="DF395" s="123"/>
      <c r="DG395" s="123"/>
      <c r="DH395" s="123"/>
      <c r="DI395" s="123"/>
      <c r="DJ395" s="123"/>
      <c r="DK395" s="123"/>
      <c r="DL395" s="123"/>
      <c r="DM395" s="123"/>
      <c r="DN395" s="123"/>
      <c r="DO395" s="123"/>
      <c r="DP395" s="123"/>
      <c r="DQ395" s="123"/>
      <c r="DR395" s="123"/>
      <c r="DS395" s="123"/>
      <c r="DT395" s="123"/>
      <c r="DU395" s="123"/>
      <c r="DV395" s="123"/>
      <c r="DW395" s="123"/>
      <c r="DX395" s="123"/>
      <c r="DY395" s="123"/>
      <c r="DZ395" s="123"/>
      <c r="EA395" s="123"/>
      <c r="EB395" s="123"/>
      <c r="EC395" s="123"/>
      <c r="ED395" s="125"/>
      <c r="EE395" s="125"/>
      <c r="EF395" s="125"/>
      <c r="EG395" s="125"/>
      <c r="EH395" s="125"/>
      <c r="EI395" s="125"/>
      <c r="EJ395" s="125"/>
      <c r="EK395" s="125"/>
      <c r="EL395" s="125"/>
      <c r="EM395" s="125"/>
      <c r="EN395" s="125"/>
      <c r="EO395" s="125"/>
      <c r="EP395" s="125"/>
      <c r="EQ395" s="125"/>
      <c r="ER395" s="125"/>
      <c r="ES395" s="125"/>
      <c r="ET395" s="125"/>
      <c r="EU395" s="125"/>
      <c r="EV395" s="125"/>
      <c r="EW395" s="125"/>
      <c r="EX395" s="125"/>
      <c r="EY395" s="125"/>
      <c r="EZ395" s="125"/>
      <c r="FA395" s="125"/>
      <c r="FB395" s="125"/>
      <c r="FC395" s="125"/>
      <c r="FD395" s="125"/>
      <c r="FE395" s="125"/>
      <c r="FF395" s="125"/>
      <c r="FG395" s="125"/>
      <c r="FH395" s="125"/>
      <c r="FI395" s="125"/>
      <c r="FJ395" s="125"/>
      <c r="FK395" s="125"/>
      <c r="FL395" s="125"/>
      <c r="FM395" s="125"/>
      <c r="FN395" s="125"/>
      <c r="FO395" s="125"/>
      <c r="FP395" s="125"/>
      <c r="FQ395" s="125"/>
      <c r="FR395" s="125"/>
      <c r="FS395" s="125"/>
      <c r="FT395" s="125"/>
      <c r="FU395" s="125"/>
      <c r="FV395" s="125"/>
      <c r="FW395" s="125"/>
      <c r="FX395" s="125"/>
      <c r="FY395" s="125"/>
      <c r="FZ395" s="125"/>
      <c r="GA395" s="125"/>
      <c r="GB395" s="125"/>
      <c r="GC395" s="125"/>
      <c r="GD395" s="125"/>
      <c r="GE395" s="125"/>
      <c r="GF395" s="125"/>
      <c r="GG395" s="125"/>
      <c r="GH395" s="125"/>
      <c r="GI395" s="125"/>
      <c r="GJ395" s="125"/>
      <c r="GK395" s="125"/>
      <c r="GL395" s="125"/>
      <c r="GM395" s="125"/>
      <c r="GN395" s="125"/>
      <c r="GO395" s="125"/>
      <c r="GP395" s="125"/>
      <c r="GQ395" s="125"/>
      <c r="GR395" s="125"/>
      <c r="GS395" s="125"/>
      <c r="GT395" s="125"/>
      <c r="GU395" s="125"/>
      <c r="GV395" s="125"/>
      <c r="GW395" s="125"/>
      <c r="GX395" s="125"/>
      <c r="GY395" s="125"/>
      <c r="GZ395" s="125"/>
      <c r="HA395" s="125"/>
      <c r="HB395" s="125"/>
      <c r="HC395" s="125"/>
      <c r="HD395" s="125"/>
      <c r="HE395" s="125"/>
      <c r="HF395" s="125"/>
      <c r="HG395" s="125"/>
      <c r="HH395" s="125"/>
      <c r="HI395" s="125"/>
      <c r="HJ395" s="125"/>
      <c r="HK395" s="125"/>
      <c r="HL395" s="125"/>
      <c r="HM395" s="125"/>
      <c r="HN395" s="125"/>
      <c r="HO395" s="125"/>
      <c r="HP395" s="125"/>
      <c r="HQ395" s="125"/>
      <c r="HR395" s="125"/>
      <c r="HS395" s="125"/>
      <c r="HT395" s="125"/>
      <c r="HU395" s="125"/>
      <c r="HV395" s="125"/>
      <c r="HW395" s="125"/>
      <c r="HX395" s="125"/>
      <c r="HY395" s="125"/>
      <c r="HZ395" s="125"/>
      <c r="IA395" s="125"/>
      <c r="IB395" s="125"/>
      <c r="IC395" s="125"/>
      <c r="ID395" s="125"/>
      <c r="IE395" s="125"/>
      <c r="IF395" s="125"/>
      <c r="IG395" s="125"/>
      <c r="IH395" s="125"/>
      <c r="II395" s="125"/>
      <c r="IJ395" s="125"/>
      <c r="IK395" s="125"/>
      <c r="IL395" s="125"/>
      <c r="IM395" s="125"/>
      <c r="IN395" s="125"/>
      <c r="IO395" s="125"/>
      <c r="IP395" s="125"/>
      <c r="IQ395" s="125"/>
      <c r="IR395" s="125"/>
      <c r="IS395" s="125"/>
      <c r="IT395" s="125"/>
      <c r="IU395" s="125"/>
      <c r="IV395" s="125"/>
      <c r="IW395" s="125"/>
      <c r="IX395" s="125"/>
      <c r="IY395" s="125"/>
      <c r="IZ395" s="125"/>
      <c r="JA395" s="125"/>
      <c r="JB395" s="125"/>
      <c r="JC395" s="125"/>
      <c r="JD395" s="125"/>
      <c r="JE395" s="125"/>
      <c r="JF395" s="125"/>
      <c r="JG395" s="125"/>
      <c r="JH395" s="125"/>
      <c r="JI395" s="125"/>
      <c r="JJ395" s="125"/>
      <c r="JK395" s="125"/>
      <c r="JL395" s="125"/>
      <c r="JM395" s="125"/>
      <c r="JN395" s="125"/>
      <c r="JO395" s="125"/>
      <c r="JP395" s="125"/>
      <c r="JQ395" s="125"/>
      <c r="JR395" s="125"/>
      <c r="JS395" s="125"/>
      <c r="JT395" s="125"/>
      <c r="JU395" s="125"/>
      <c r="JV395" s="125"/>
      <c r="JW395" s="125"/>
      <c r="JX395" s="125"/>
      <c r="JY395" s="125"/>
      <c r="JZ395" s="125"/>
      <c r="KA395" s="125"/>
      <c r="KB395" s="125"/>
      <c r="KC395" s="125"/>
      <c r="KD395" s="125"/>
      <c r="KE395" s="125"/>
      <c r="KF395" s="125"/>
      <c r="KG395" s="125"/>
      <c r="KH395" s="125"/>
      <c r="KI395" s="125"/>
      <c r="KJ395" s="125"/>
      <c r="KK395" s="125"/>
      <c r="KL395" s="125"/>
      <c r="KM395" s="125"/>
      <c r="KN395" s="125"/>
      <c r="KO395" s="125"/>
      <c r="KP395" s="125"/>
      <c r="KQ395" s="125"/>
      <c r="KR395" s="125"/>
      <c r="KS395" s="125"/>
      <c r="KT395" s="125"/>
      <c r="KU395" s="125"/>
      <c r="KV395" s="125"/>
      <c r="KW395" s="125"/>
      <c r="KX395" s="125"/>
      <c r="KY395" s="125"/>
      <c r="KZ395" s="125"/>
      <c r="LA395" s="125"/>
      <c r="LB395" s="125"/>
      <c r="LC395" s="125"/>
      <c r="LD395" s="125"/>
      <c r="LE395" s="125"/>
      <c r="LF395" s="125"/>
      <c r="LG395" s="125"/>
      <c r="LH395" s="125"/>
      <c r="LI395" s="125"/>
      <c r="LJ395" s="125"/>
      <c r="LK395" s="125"/>
      <c r="LL395" s="125"/>
      <c r="LM395" s="125"/>
      <c r="LN395" s="125"/>
      <c r="LO395" s="125"/>
      <c r="LP395" s="125"/>
      <c r="LQ395" s="125"/>
      <c r="LR395" s="125"/>
      <c r="LS395" s="125"/>
      <c r="LT395" s="125"/>
      <c r="LU395" s="125"/>
      <c r="LV395" s="125"/>
      <c r="LW395" s="125"/>
      <c r="LX395" s="125"/>
      <c r="LY395" s="125"/>
      <c r="LZ395" s="125"/>
      <c r="MA395" s="125"/>
      <c r="MB395" s="125"/>
      <c r="MC395" s="125"/>
      <c r="MD395" s="125"/>
      <c r="ME395" s="125"/>
      <c r="MF395" s="125"/>
      <c r="MG395" s="125"/>
      <c r="MH395" s="125"/>
      <c r="MI395" s="125"/>
      <c r="MJ395" s="125"/>
      <c r="MK395" s="125"/>
      <c r="ML395" s="125"/>
      <c r="MM395" s="125"/>
      <c r="MN395" s="125"/>
      <c r="MO395" s="125"/>
      <c r="MP395" s="125"/>
      <c r="MQ395" s="125"/>
      <c r="MR395" s="125"/>
      <c r="MS395" s="125"/>
      <c r="MT395" s="125"/>
      <c r="MU395" s="125"/>
      <c r="MV395" s="125"/>
      <c r="MW395" s="125"/>
      <c r="MX395" s="125"/>
      <c r="MY395" s="125"/>
      <c r="MZ395" s="125"/>
      <c r="NA395" s="125"/>
      <c r="NB395" s="125"/>
      <c r="NC395" s="125"/>
      <c r="ND395" s="125"/>
      <c r="NE395" s="125"/>
      <c r="NF395" s="125"/>
      <c r="NG395" s="125"/>
      <c r="NH395" s="125"/>
      <c r="NI395" s="125"/>
      <c r="NJ395" s="125"/>
      <c r="NK395" s="125"/>
      <c r="NL395" s="125"/>
      <c r="NM395" s="125"/>
      <c r="NN395" s="125"/>
      <c r="NO395" s="125"/>
      <c r="NP395" s="125"/>
      <c r="NQ395" s="125"/>
      <c r="NR395" s="125"/>
      <c r="NS395" s="125"/>
      <c r="NT395" s="125"/>
      <c r="NU395" s="125"/>
      <c r="NV395" s="125"/>
      <c r="NW395" s="125"/>
      <c r="NX395" s="125"/>
      <c r="NY395" s="125"/>
      <c r="NZ395" s="125"/>
      <c r="OA395" s="125"/>
      <c r="OB395" s="125"/>
      <c r="OC395" s="125"/>
      <c r="OD395" s="125"/>
      <c r="OE395" s="125"/>
      <c r="OF395" s="125"/>
      <c r="OG395" s="125"/>
      <c r="OH395" s="125"/>
      <c r="OI395" s="125"/>
      <c r="OJ395" s="125"/>
      <c r="OK395" s="125"/>
      <c r="OL395" s="125"/>
      <c r="OM395" s="125"/>
      <c r="ON395" s="125"/>
      <c r="OO395" s="125"/>
      <c r="OP395" s="125"/>
      <c r="OQ395" s="125"/>
      <c r="OR395" s="125"/>
      <c r="OS395" s="125"/>
      <c r="OT395" s="125"/>
      <c r="OU395" s="125"/>
      <c r="OV395" s="125"/>
      <c r="OW395" s="125"/>
      <c r="OX395" s="125"/>
      <c r="OY395" s="125"/>
      <c r="OZ395" s="125"/>
      <c r="PA395" s="125"/>
      <c r="PB395" s="125"/>
      <c r="PC395" s="125"/>
      <c r="PD395" s="125"/>
      <c r="PE395" s="125"/>
      <c r="PF395" s="125"/>
      <c r="PG395" s="125"/>
      <c r="PH395" s="125"/>
      <c r="PI395" s="125"/>
      <c r="PJ395" s="125"/>
      <c r="PK395" s="125"/>
      <c r="PL395" s="125"/>
      <c r="PM395" s="125"/>
      <c r="PN395" s="125"/>
      <c r="PO395" s="125"/>
      <c r="PP395" s="125"/>
      <c r="PQ395" s="125"/>
      <c r="PR395" s="125"/>
      <c r="PS395" s="125"/>
      <c r="PT395" s="125"/>
      <c r="PU395" s="125"/>
      <c r="PV395" s="125"/>
      <c r="PW395" s="125"/>
      <c r="PX395" s="125"/>
      <c r="PY395" s="125"/>
      <c r="PZ395" s="125"/>
      <c r="QA395" s="125"/>
      <c r="QB395" s="125"/>
      <c r="QC395" s="125"/>
      <c r="QD395" s="125"/>
      <c r="QE395" s="125"/>
      <c r="QF395" s="125"/>
      <c r="QG395" s="125"/>
      <c r="QH395" s="125"/>
      <c r="QI395" s="125"/>
      <c r="QJ395" s="125"/>
      <c r="QK395" s="125"/>
      <c r="QL395" s="125"/>
      <c r="QM395" s="125"/>
      <c r="QN395" s="125"/>
      <c r="QO395" s="125"/>
      <c r="QP395" s="125"/>
      <c r="QQ395" s="125"/>
      <c r="QR395" s="125"/>
      <c r="QS395" s="125"/>
      <c r="QT395" s="125"/>
      <c r="QU395" s="125"/>
      <c r="QV395" s="125"/>
      <c r="QW395" s="125"/>
      <c r="QX395" s="125"/>
      <c r="QY395" s="125"/>
      <c r="QZ395" s="125"/>
      <c r="RA395" s="125"/>
      <c r="RB395" s="125"/>
      <c r="RC395" s="125"/>
      <c r="RD395" s="125"/>
      <c r="RE395" s="125"/>
      <c r="RF395" s="125"/>
      <c r="RG395" s="125"/>
      <c r="RH395" s="125"/>
      <c r="RI395" s="125"/>
      <c r="RJ395" s="125"/>
      <c r="RK395" s="125"/>
      <c r="RL395" s="125"/>
      <c r="RM395" s="125"/>
      <c r="RN395" s="125"/>
      <c r="RO395" s="125"/>
      <c r="RP395" s="125"/>
      <c r="RQ395" s="125"/>
      <c r="RR395" s="125"/>
      <c r="RS395" s="125"/>
      <c r="RT395" s="125"/>
      <c r="RU395" s="125"/>
      <c r="RV395" s="125"/>
      <c r="RW395" s="125"/>
      <c r="RX395" s="125"/>
      <c r="RY395" s="125"/>
      <c r="RZ395" s="125"/>
      <c r="SA395" s="125"/>
      <c r="SB395" s="125"/>
      <c r="SC395" s="125"/>
      <c r="SD395" s="125"/>
      <c r="SE395" s="125"/>
      <c r="SF395" s="125"/>
      <c r="SG395" s="125"/>
      <c r="SH395" s="125"/>
      <c r="SI395" s="125"/>
      <c r="SJ395" s="125"/>
      <c r="SK395" s="125"/>
      <c r="SL395" s="125"/>
      <c r="SM395" s="125"/>
      <c r="SN395" s="125"/>
      <c r="SO395" s="125"/>
      <c r="SP395" s="125"/>
      <c r="SQ395" s="125"/>
      <c r="SR395" s="125"/>
      <c r="SS395" s="125"/>
      <c r="ST395" s="125"/>
      <c r="SU395" s="125"/>
      <c r="SV395" s="125"/>
      <c r="SW395" s="125"/>
      <c r="SX395" s="125"/>
      <c r="SY395" s="125"/>
      <c r="SZ395" s="125"/>
      <c r="TA395" s="125"/>
      <c r="TB395" s="125"/>
      <c r="TC395" s="125"/>
      <c r="TD395" s="125"/>
      <c r="TE395" s="125"/>
      <c r="TF395" s="125"/>
      <c r="TG395" s="125"/>
      <c r="TH395" s="125"/>
      <c r="TI395" s="125"/>
      <c r="TJ395" s="125"/>
      <c r="TK395" s="125"/>
      <c r="TL395" s="125"/>
      <c r="TM395" s="125"/>
      <c r="TN395" s="125"/>
      <c r="TO395" s="125"/>
      <c r="TP395" s="125"/>
      <c r="TQ395" s="125"/>
      <c r="TR395" s="125"/>
      <c r="TS395" s="125"/>
      <c r="TT395" s="125"/>
      <c r="TU395" s="125"/>
      <c r="TV395" s="125"/>
      <c r="TW395" s="125"/>
      <c r="TX395" s="125"/>
      <c r="TY395" s="125"/>
      <c r="TZ395" s="125"/>
      <c r="UA395" s="125"/>
      <c r="UB395" s="125"/>
      <c r="UC395" s="125"/>
      <c r="UD395" s="125"/>
      <c r="UE395" s="125"/>
      <c r="UF395" s="125"/>
      <c r="UG395" s="125"/>
      <c r="UH395" s="125"/>
      <c r="UI395" s="125"/>
      <c r="UJ395" s="125"/>
      <c r="UK395" s="125"/>
      <c r="UL395" s="125"/>
      <c r="UM395" s="125"/>
      <c r="UN395" s="125"/>
      <c r="UO395" s="125"/>
      <c r="UP395" s="125"/>
      <c r="UQ395" s="125"/>
      <c r="UR395" s="125"/>
      <c r="US395" s="125"/>
      <c r="UT395" s="125"/>
      <c r="UU395" s="125"/>
      <c r="UV395" s="125"/>
      <c r="UW395" s="125"/>
      <c r="UX395" s="125"/>
      <c r="UY395" s="125"/>
      <c r="UZ395" s="125"/>
      <c r="VA395" s="125"/>
      <c r="VB395" s="125"/>
      <c r="VC395" s="125"/>
      <c r="VD395" s="125"/>
      <c r="VE395" s="125"/>
      <c r="VF395" s="125"/>
      <c r="VG395" s="125"/>
      <c r="VH395" s="125"/>
      <c r="VI395" s="125"/>
      <c r="VJ395" s="125"/>
      <c r="VK395" s="125"/>
      <c r="VL395" s="125"/>
      <c r="VM395" s="125"/>
      <c r="VN395" s="125"/>
      <c r="VO395" s="125"/>
      <c r="VP395" s="125"/>
      <c r="VQ395" s="125"/>
      <c r="VR395" s="125"/>
      <c r="VS395" s="125"/>
      <c r="VT395" s="125"/>
      <c r="VU395" s="125"/>
      <c r="VV395" s="125"/>
      <c r="VW395" s="125"/>
      <c r="VX395" s="125"/>
      <c r="VY395" s="125"/>
      <c r="VZ395" s="125"/>
      <c r="WA395" s="125"/>
      <c r="WB395" s="125"/>
      <c r="WC395" s="125"/>
      <c r="WD395" s="125"/>
      <c r="WE395" s="125"/>
      <c r="WF395" s="125"/>
      <c r="WG395" s="125"/>
      <c r="WH395" s="125"/>
      <c r="WI395" s="125"/>
      <c r="WJ395" s="125"/>
      <c r="WK395" s="125"/>
      <c r="WL395" s="125"/>
      <c r="WM395" s="125"/>
      <c r="WN395" s="125"/>
      <c r="WO395" s="125"/>
      <c r="WP395" s="125"/>
      <c r="WQ395" s="125"/>
      <c r="WR395" s="125"/>
      <c r="WS395" s="125"/>
      <c r="WT395" s="125"/>
      <c r="WU395" s="125"/>
      <c r="WV395" s="125"/>
      <c r="WW395" s="125"/>
      <c r="WX395" s="125"/>
      <c r="WY395" s="125"/>
      <c r="WZ395" s="125"/>
      <c r="XA395" s="125"/>
      <c r="XB395" s="125"/>
      <c r="XC395" s="125"/>
      <c r="XD395" s="125"/>
      <c r="XE395" s="125"/>
      <c r="XF395" s="125"/>
      <c r="XG395" s="125"/>
      <c r="XH395" s="125"/>
      <c r="XI395" s="125"/>
      <c r="XJ395" s="125"/>
      <c r="XK395" s="125"/>
      <c r="XL395" s="125"/>
      <c r="XM395" s="125"/>
      <c r="XN395" s="125"/>
      <c r="XO395" s="125"/>
      <c r="XP395" s="125"/>
      <c r="XQ395" s="125"/>
      <c r="XR395" s="125"/>
      <c r="XS395" s="125"/>
      <c r="XT395" s="125"/>
      <c r="XU395" s="125"/>
      <c r="XV395" s="125"/>
      <c r="XW395" s="125"/>
      <c r="XX395" s="125"/>
      <c r="XY395" s="125"/>
      <c r="XZ395" s="125"/>
      <c r="YA395" s="125"/>
      <c r="YB395" s="125"/>
      <c r="YC395" s="125"/>
      <c r="YD395" s="125"/>
      <c r="YE395" s="125"/>
      <c r="YF395" s="125"/>
      <c r="YG395" s="125"/>
      <c r="YH395" s="125"/>
      <c r="YI395" s="125"/>
      <c r="YJ395" s="125"/>
      <c r="YK395" s="125"/>
      <c r="YL395" s="125"/>
      <c r="YM395" s="125"/>
      <c r="YN395" s="125"/>
      <c r="YO395" s="125"/>
      <c r="YP395" s="125"/>
      <c r="YQ395" s="125"/>
      <c r="YR395" s="125"/>
      <c r="YS395" s="125"/>
      <c r="YT395" s="125"/>
      <c r="YU395" s="125"/>
      <c r="YV395" s="125"/>
      <c r="YW395" s="125"/>
      <c r="YX395" s="125"/>
      <c r="YY395" s="125"/>
      <c r="YZ395" s="125"/>
      <c r="ZA395" s="125"/>
      <c r="ZB395" s="125"/>
      <c r="ZC395" s="125"/>
      <c r="ZD395" s="125"/>
      <c r="ZE395" s="125"/>
      <c r="ZF395" s="125"/>
      <c r="ZG395" s="125"/>
      <c r="ZH395" s="125"/>
      <c r="ZI395" s="125"/>
      <c r="ZJ395" s="125"/>
      <c r="ZK395" s="125"/>
      <c r="ZL395" s="125"/>
      <c r="ZM395" s="125"/>
      <c r="ZN395" s="125"/>
      <c r="ZO395" s="125"/>
      <c r="ZP395" s="125"/>
      <c r="ZQ395" s="125"/>
      <c r="ZR395" s="125"/>
      <c r="ZS395" s="125"/>
      <c r="ZT395" s="125"/>
      <c r="ZU395" s="125"/>
      <c r="ZV395" s="125"/>
      <c r="ZW395" s="125"/>
      <c r="ZX395" s="125"/>
      <c r="ZY395" s="125"/>
      <c r="ZZ395" s="125"/>
      <c r="AAA395" s="125"/>
      <c r="AAB395" s="125"/>
      <c r="AAC395" s="125"/>
      <c r="AAD395" s="125"/>
      <c r="AAE395" s="125"/>
      <c r="AAF395" s="125"/>
      <c r="AAG395" s="125"/>
      <c r="AAH395" s="125"/>
      <c r="AAI395" s="125"/>
      <c r="AAJ395" s="125"/>
      <c r="AAK395" s="125"/>
      <c r="AAL395" s="125"/>
      <c r="AAM395" s="125"/>
      <c r="AAN395" s="125"/>
      <c r="AAO395" s="125"/>
      <c r="AAP395" s="125"/>
      <c r="AAQ395" s="125"/>
      <c r="AAR395" s="125"/>
      <c r="AAS395" s="125"/>
      <c r="AAT395" s="125"/>
      <c r="AAU395" s="125"/>
      <c r="AAV395" s="125"/>
      <c r="AAW395" s="125"/>
      <c r="AAX395" s="125"/>
      <c r="AAY395" s="125"/>
      <c r="AAZ395" s="125"/>
      <c r="ABA395" s="125"/>
      <c r="ABB395" s="125"/>
      <c r="ABC395" s="125"/>
      <c r="ABD395" s="125"/>
      <c r="ABE395" s="125"/>
      <c r="ABF395" s="125"/>
      <c r="ABG395" s="125"/>
      <c r="ABH395" s="125"/>
      <c r="ABI395" s="125"/>
      <c r="ABJ395" s="125"/>
      <c r="ABK395" s="125"/>
      <c r="ABL395" s="125"/>
      <c r="ABM395" s="125"/>
      <c r="ABN395" s="125"/>
      <c r="ABO395" s="125"/>
      <c r="ABP395" s="125"/>
      <c r="ABQ395" s="125"/>
      <c r="ABR395" s="125"/>
      <c r="ABS395" s="125"/>
      <c r="ABT395" s="125"/>
      <c r="ABU395" s="125"/>
      <c r="ABV395" s="125"/>
      <c r="ABW395" s="125"/>
      <c r="ABX395" s="125"/>
      <c r="ABY395" s="125"/>
      <c r="ABZ395" s="125"/>
      <c r="ACA395" s="125"/>
      <c r="ACB395" s="125"/>
      <c r="ACC395" s="125"/>
      <c r="ACD395" s="125"/>
      <c r="ACE395" s="125"/>
      <c r="ACF395" s="125"/>
      <c r="ACG395" s="125"/>
      <c r="ACH395" s="125"/>
      <c r="ACI395" s="125"/>
      <c r="ACJ395" s="125"/>
      <c r="ACK395" s="125"/>
      <c r="ACL395" s="125"/>
      <c r="ACM395" s="125"/>
      <c r="ACN395" s="125"/>
      <c r="ACO395" s="125"/>
      <c r="ACP395" s="125"/>
      <c r="ACQ395" s="125"/>
      <c r="ACR395" s="125"/>
      <c r="ACS395" s="125"/>
      <c r="ACT395" s="125"/>
      <c r="ACU395" s="125"/>
      <c r="ACV395" s="125"/>
      <c r="ACW395" s="125"/>
      <c r="ACX395" s="125"/>
      <c r="ACY395" s="125"/>
      <c r="ACZ395" s="125"/>
      <c r="ADA395" s="125"/>
    </row>
    <row r="396" spans="1:781" customFormat="1" ht="71.400000000000006" customHeight="1" x14ac:dyDescent="0.3">
      <c r="A396" s="36">
        <v>1</v>
      </c>
      <c r="B396" s="21" t="s">
        <v>1085</v>
      </c>
      <c r="C396" s="22" t="s">
        <v>61</v>
      </c>
      <c r="D396" s="23" t="s">
        <v>204</v>
      </c>
      <c r="E396" s="23" t="s">
        <v>222</v>
      </c>
      <c r="F396" s="23"/>
      <c r="G396" s="74"/>
      <c r="H396" s="23">
        <v>1</v>
      </c>
      <c r="I396" s="23" t="s">
        <v>41</v>
      </c>
      <c r="J396" s="23" t="s">
        <v>72</v>
      </c>
      <c r="K396" s="25">
        <v>1948</v>
      </c>
      <c r="L396" s="86">
        <v>1948</v>
      </c>
      <c r="M396" s="27">
        <v>1100000</v>
      </c>
      <c r="N396" s="28"/>
      <c r="O396" s="28"/>
      <c r="P396" s="29" t="s">
        <v>593</v>
      </c>
      <c r="Q396" s="30" t="s">
        <v>1086</v>
      </c>
      <c r="R396" s="31" t="s">
        <v>503</v>
      </c>
      <c r="S396" s="32" t="str">
        <f t="shared" si="92"/>
        <v>Pb Zn</v>
      </c>
      <c r="T396" s="33">
        <v>170</v>
      </c>
      <c r="U396" s="33"/>
      <c r="V396" s="33"/>
      <c r="W396" s="33">
        <v>5.6930213810062691</v>
      </c>
      <c r="X396" s="33">
        <v>1909</v>
      </c>
      <c r="Y396" s="33">
        <v>60</v>
      </c>
      <c r="Z396" s="33" t="s">
        <v>549</v>
      </c>
      <c r="AA396" s="1"/>
      <c r="AB396" s="34">
        <f t="shared" si="93"/>
        <v>0.57996902965381647</v>
      </c>
      <c r="AC396" s="34">
        <f t="shared" si="94"/>
        <v>0</v>
      </c>
      <c r="AD396" s="34">
        <f t="shared" si="95"/>
        <v>0</v>
      </c>
      <c r="AE396" s="34">
        <f t="shared" si="96"/>
        <v>0.57996902965381647</v>
      </c>
      <c r="AF396" s="35"/>
      <c r="AG396" s="35">
        <f t="shared" si="97"/>
        <v>0.57996902965381647</v>
      </c>
      <c r="AH396" s="35">
        <f t="shared" si="98"/>
        <v>0</v>
      </c>
      <c r="AI396" s="35">
        <f t="shared" si="99"/>
        <v>0</v>
      </c>
      <c r="AJ396" s="1"/>
      <c r="AK396" s="123"/>
      <c r="AL396" s="123"/>
      <c r="AM396" s="123"/>
      <c r="AN396" s="123"/>
      <c r="AO396" s="123"/>
      <c r="AP396" s="123"/>
      <c r="AQ396" s="123"/>
      <c r="AR396" s="123"/>
      <c r="AS396" s="123"/>
      <c r="AT396" s="123"/>
      <c r="AU396" s="123"/>
      <c r="AV396" s="123"/>
      <c r="AW396" s="123"/>
      <c r="AX396" s="123"/>
      <c r="AY396" s="123"/>
      <c r="AZ396" s="123"/>
      <c r="BA396" s="123"/>
      <c r="BB396" s="123"/>
      <c r="BC396" s="123"/>
      <c r="BD396" s="123"/>
      <c r="BE396" s="123"/>
      <c r="BF396" s="123"/>
      <c r="BG396" s="123"/>
      <c r="BH396" s="123"/>
      <c r="BI396" s="123"/>
      <c r="BJ396" s="123"/>
      <c r="BK396" s="123"/>
      <c r="BL396" s="123"/>
      <c r="BM396" s="123"/>
      <c r="BN396" s="123"/>
      <c r="BO396" s="123"/>
      <c r="BP396" s="123"/>
      <c r="BQ396" s="123"/>
      <c r="BR396" s="123"/>
      <c r="BS396" s="123"/>
      <c r="BT396" s="123"/>
      <c r="BU396" s="123"/>
      <c r="BV396" s="123"/>
      <c r="BW396" s="123"/>
      <c r="BX396" s="123"/>
      <c r="BY396" s="123"/>
      <c r="BZ396" s="123"/>
      <c r="CA396" s="123"/>
      <c r="CB396" s="123"/>
      <c r="CC396" s="123"/>
      <c r="CD396" s="123"/>
      <c r="CE396" s="123"/>
      <c r="CF396" s="123"/>
      <c r="CG396" s="123"/>
      <c r="CH396" s="123"/>
      <c r="CI396" s="123"/>
      <c r="CJ396" s="123"/>
      <c r="CK396" s="123"/>
      <c r="CL396" s="123"/>
      <c r="CM396" s="123"/>
      <c r="CN396" s="123"/>
      <c r="CO396" s="123"/>
      <c r="CP396" s="123"/>
      <c r="CQ396" s="123"/>
      <c r="CR396" s="123"/>
      <c r="CS396" s="123"/>
      <c r="CT396" s="123"/>
      <c r="CU396" s="123"/>
      <c r="CV396" s="123"/>
      <c r="CW396" s="123"/>
      <c r="CX396" s="123"/>
      <c r="CY396" s="123"/>
      <c r="CZ396" s="123"/>
      <c r="DA396" s="123"/>
      <c r="DB396" s="123"/>
      <c r="DC396" s="123"/>
      <c r="DD396" s="123"/>
      <c r="DE396" s="123"/>
      <c r="DF396" s="123"/>
      <c r="DG396" s="123"/>
      <c r="DH396" s="123"/>
      <c r="DI396" s="123"/>
      <c r="DJ396" s="123"/>
      <c r="DK396" s="123"/>
      <c r="DL396" s="123"/>
      <c r="DM396" s="123"/>
      <c r="DN396" s="123"/>
      <c r="DO396" s="123"/>
      <c r="DP396" s="123"/>
      <c r="DQ396" s="123"/>
      <c r="DR396" s="123"/>
      <c r="DS396" s="123"/>
      <c r="DT396" s="123"/>
      <c r="DU396" s="123"/>
      <c r="DV396" s="123"/>
      <c r="DW396" s="123"/>
      <c r="DX396" s="123"/>
      <c r="DY396" s="123"/>
      <c r="DZ396" s="123"/>
      <c r="EA396" s="123"/>
      <c r="EB396" s="123"/>
      <c r="EC396" s="123"/>
      <c r="ED396" s="115"/>
      <c r="EE396" s="115"/>
      <c r="EF396" s="115"/>
      <c r="EG396" s="115"/>
      <c r="EH396" s="115"/>
      <c r="EI396" s="115"/>
      <c r="EJ396" s="115"/>
      <c r="EK396" s="115"/>
      <c r="EL396" s="115"/>
      <c r="EM396" s="115"/>
      <c r="EN396" s="115"/>
      <c r="EO396" s="115"/>
      <c r="EP396" s="115"/>
      <c r="EQ396" s="115"/>
      <c r="ER396" s="115"/>
      <c r="ES396" s="115"/>
      <c r="ET396" s="115"/>
      <c r="EU396" s="115"/>
      <c r="EV396" s="115"/>
      <c r="EW396" s="115"/>
      <c r="EX396" s="115"/>
      <c r="EY396" s="115"/>
      <c r="EZ396" s="115"/>
      <c r="FA396" s="115"/>
      <c r="FB396" s="115"/>
      <c r="FC396" s="115"/>
      <c r="FD396" s="115"/>
      <c r="FE396" s="115"/>
      <c r="FF396" s="115"/>
      <c r="FG396" s="115"/>
      <c r="FH396" s="115"/>
      <c r="FI396" s="115"/>
      <c r="FJ396" s="115"/>
      <c r="FK396" s="115"/>
      <c r="FL396" s="115"/>
      <c r="FM396" s="115"/>
      <c r="FN396" s="115"/>
      <c r="FO396" s="115"/>
      <c r="FP396" s="115"/>
      <c r="FQ396" s="115"/>
      <c r="FR396" s="115"/>
      <c r="FS396" s="115"/>
      <c r="FT396" s="115"/>
      <c r="FU396" s="115"/>
      <c r="FV396" s="115"/>
      <c r="FW396" s="115"/>
      <c r="FX396" s="115"/>
      <c r="FY396" s="115"/>
      <c r="FZ396" s="115"/>
      <c r="GA396" s="115"/>
      <c r="GB396" s="115"/>
      <c r="GC396" s="115"/>
      <c r="GD396" s="115"/>
      <c r="GE396" s="115"/>
      <c r="GF396" s="115"/>
      <c r="GG396" s="115"/>
      <c r="GH396" s="115"/>
      <c r="GI396" s="115"/>
      <c r="GJ396" s="115"/>
      <c r="GK396" s="115"/>
      <c r="GL396" s="115"/>
      <c r="GM396" s="115"/>
      <c r="GN396" s="115"/>
      <c r="GO396" s="115"/>
      <c r="GP396" s="115"/>
      <c r="GQ396" s="115"/>
      <c r="GR396" s="115"/>
      <c r="GS396" s="115"/>
      <c r="GT396" s="115"/>
      <c r="GU396" s="115"/>
      <c r="GV396" s="115"/>
      <c r="GW396" s="115"/>
      <c r="GX396" s="115"/>
      <c r="GY396" s="115"/>
      <c r="GZ396" s="115"/>
      <c r="HA396" s="115"/>
      <c r="HB396" s="115"/>
      <c r="HC396" s="115"/>
      <c r="HD396" s="115"/>
      <c r="HE396" s="115"/>
      <c r="HF396" s="115"/>
      <c r="HG396" s="115"/>
      <c r="HH396" s="115"/>
      <c r="HI396" s="115"/>
      <c r="HJ396" s="115"/>
      <c r="HK396" s="115"/>
      <c r="HL396" s="115"/>
      <c r="HM396" s="115"/>
      <c r="HN396" s="115"/>
      <c r="HO396" s="115"/>
      <c r="HP396" s="115"/>
      <c r="HQ396" s="115"/>
      <c r="HR396" s="115"/>
      <c r="HS396" s="115"/>
      <c r="HT396" s="115"/>
      <c r="HU396" s="115"/>
      <c r="HV396" s="115"/>
      <c r="HW396" s="115"/>
      <c r="HX396" s="115"/>
      <c r="HY396" s="115"/>
      <c r="HZ396" s="115"/>
      <c r="IA396" s="115"/>
      <c r="IB396" s="115"/>
      <c r="IC396" s="115"/>
      <c r="ID396" s="115"/>
      <c r="IE396" s="115"/>
      <c r="IF396" s="115"/>
      <c r="IG396" s="115"/>
      <c r="IH396" s="115"/>
      <c r="II396" s="115"/>
      <c r="IJ396" s="115"/>
      <c r="IK396" s="115"/>
      <c r="IL396" s="115"/>
      <c r="IM396" s="115"/>
      <c r="IN396" s="115"/>
      <c r="IO396" s="115"/>
      <c r="IP396" s="115"/>
      <c r="IQ396" s="115"/>
      <c r="IR396" s="115"/>
      <c r="IS396" s="115"/>
      <c r="IT396" s="115"/>
      <c r="IU396" s="115"/>
      <c r="IV396" s="115"/>
      <c r="IW396" s="115"/>
      <c r="IX396" s="115"/>
      <c r="IY396" s="115"/>
      <c r="IZ396" s="115"/>
      <c r="JA396" s="115"/>
      <c r="JB396" s="115"/>
      <c r="JC396" s="115"/>
      <c r="JD396" s="115"/>
      <c r="JE396" s="115"/>
      <c r="JF396" s="115"/>
      <c r="JG396" s="115"/>
      <c r="JH396" s="115"/>
      <c r="JI396" s="115"/>
      <c r="JJ396" s="115"/>
      <c r="JK396" s="115"/>
      <c r="JL396" s="115"/>
      <c r="JM396" s="115"/>
      <c r="JN396" s="115"/>
      <c r="JO396" s="115"/>
      <c r="JP396" s="115"/>
      <c r="JQ396" s="115"/>
      <c r="JR396" s="115"/>
      <c r="JS396" s="115"/>
      <c r="JT396" s="115"/>
      <c r="JU396" s="115"/>
      <c r="JV396" s="115"/>
      <c r="JW396" s="115"/>
      <c r="JX396" s="115"/>
      <c r="JY396" s="115"/>
      <c r="JZ396" s="115"/>
      <c r="KA396" s="115"/>
      <c r="KB396" s="115"/>
      <c r="KC396" s="115"/>
      <c r="KD396" s="115"/>
      <c r="KE396" s="115"/>
      <c r="KF396" s="115"/>
      <c r="KG396" s="115"/>
      <c r="KH396" s="115"/>
      <c r="KI396" s="115"/>
      <c r="KJ396" s="115"/>
      <c r="KK396" s="115"/>
      <c r="KL396" s="115"/>
      <c r="KM396" s="115"/>
      <c r="KN396" s="115"/>
      <c r="KO396" s="115"/>
      <c r="KP396" s="115"/>
      <c r="KQ396" s="115"/>
      <c r="KR396" s="115"/>
      <c r="KS396" s="115"/>
      <c r="KT396" s="115"/>
      <c r="KU396" s="115"/>
      <c r="KV396" s="115"/>
      <c r="KW396" s="115"/>
      <c r="KX396" s="115"/>
      <c r="KY396" s="115"/>
      <c r="KZ396" s="115"/>
      <c r="LA396" s="115"/>
      <c r="LB396" s="115"/>
      <c r="LC396" s="115"/>
      <c r="LD396" s="115"/>
      <c r="LE396" s="115"/>
      <c r="LF396" s="115"/>
      <c r="LG396" s="115"/>
      <c r="LH396" s="115"/>
      <c r="LI396" s="115"/>
      <c r="LJ396" s="115"/>
      <c r="LK396" s="115"/>
      <c r="LL396" s="115"/>
      <c r="LM396" s="115"/>
      <c r="LN396" s="115"/>
      <c r="LO396" s="115"/>
      <c r="LP396" s="115"/>
      <c r="LQ396" s="115"/>
      <c r="LR396" s="115"/>
      <c r="LS396" s="115"/>
      <c r="LT396" s="115"/>
      <c r="LU396" s="115"/>
      <c r="LV396" s="115"/>
      <c r="LW396" s="115"/>
      <c r="LX396" s="115"/>
      <c r="LY396" s="115"/>
      <c r="LZ396" s="115"/>
      <c r="MA396" s="115"/>
      <c r="MB396" s="115"/>
      <c r="MC396" s="115"/>
      <c r="MD396" s="115"/>
      <c r="ME396" s="115"/>
      <c r="MF396" s="115"/>
      <c r="MG396" s="115"/>
      <c r="MH396" s="115"/>
      <c r="MI396" s="115"/>
      <c r="MJ396" s="115"/>
      <c r="MK396" s="115"/>
      <c r="ML396" s="115"/>
      <c r="MM396" s="115"/>
      <c r="MN396" s="115"/>
      <c r="MO396" s="115"/>
      <c r="MP396" s="115"/>
      <c r="MQ396" s="115"/>
      <c r="MR396" s="115"/>
      <c r="MS396" s="115"/>
      <c r="MT396" s="115"/>
      <c r="MU396" s="115"/>
      <c r="MV396" s="115"/>
      <c r="MW396" s="115"/>
      <c r="MX396" s="115"/>
      <c r="MY396" s="115"/>
      <c r="MZ396" s="115"/>
      <c r="NA396" s="115"/>
      <c r="NB396" s="115"/>
      <c r="NC396" s="115"/>
      <c r="ND396" s="115"/>
      <c r="NE396" s="115"/>
      <c r="NF396" s="115"/>
      <c r="NG396" s="115"/>
      <c r="NH396" s="115"/>
      <c r="NI396" s="115"/>
      <c r="NJ396" s="115"/>
      <c r="NK396" s="115"/>
      <c r="NL396" s="115"/>
      <c r="NM396" s="115"/>
      <c r="NN396" s="115"/>
      <c r="NO396" s="115"/>
      <c r="NP396" s="115"/>
      <c r="NQ396" s="115"/>
      <c r="NR396" s="115"/>
      <c r="NS396" s="115"/>
      <c r="NT396" s="115"/>
      <c r="NU396" s="115"/>
      <c r="NV396" s="115"/>
      <c r="NW396" s="115"/>
      <c r="NX396" s="115"/>
      <c r="NY396" s="115"/>
      <c r="NZ396" s="115"/>
      <c r="OA396" s="115"/>
      <c r="OB396" s="115"/>
      <c r="OC396" s="115"/>
      <c r="OD396" s="115"/>
      <c r="OE396" s="115"/>
      <c r="OF396" s="115"/>
      <c r="OG396" s="115"/>
      <c r="OH396" s="115"/>
      <c r="OI396" s="115"/>
      <c r="OJ396" s="115"/>
      <c r="OK396" s="115"/>
      <c r="OL396" s="115"/>
      <c r="OM396" s="115"/>
      <c r="ON396" s="115"/>
      <c r="OO396" s="115"/>
      <c r="OP396" s="115"/>
      <c r="OQ396" s="115"/>
      <c r="OR396" s="115"/>
      <c r="OS396" s="115"/>
      <c r="OT396" s="115"/>
      <c r="OU396" s="115"/>
      <c r="OV396" s="115"/>
      <c r="OW396" s="115"/>
      <c r="OX396" s="115"/>
      <c r="OY396" s="115"/>
      <c r="OZ396" s="115"/>
      <c r="PA396" s="115"/>
      <c r="PB396" s="115"/>
      <c r="PC396" s="115"/>
      <c r="PD396" s="115"/>
      <c r="PE396" s="115"/>
      <c r="PF396" s="115"/>
      <c r="PG396" s="115"/>
      <c r="PH396" s="115"/>
      <c r="PI396" s="115"/>
      <c r="PJ396" s="115"/>
      <c r="PK396" s="115"/>
      <c r="PL396" s="115"/>
      <c r="PM396" s="115"/>
      <c r="PN396" s="115"/>
      <c r="PO396" s="115"/>
      <c r="PP396" s="115"/>
      <c r="PQ396" s="115"/>
      <c r="PR396" s="115"/>
      <c r="PS396" s="115"/>
      <c r="PT396" s="115"/>
      <c r="PU396" s="115"/>
      <c r="PV396" s="115"/>
      <c r="PW396" s="115"/>
      <c r="PX396" s="115"/>
      <c r="PY396" s="115"/>
      <c r="PZ396" s="115"/>
      <c r="QA396" s="115"/>
      <c r="QB396" s="115"/>
      <c r="QC396" s="115"/>
      <c r="QD396" s="115"/>
      <c r="QE396" s="115"/>
      <c r="QF396" s="115"/>
      <c r="QG396" s="115"/>
      <c r="QH396" s="115"/>
      <c r="QI396" s="115"/>
      <c r="QJ396" s="115"/>
      <c r="QK396" s="115"/>
      <c r="QL396" s="115"/>
      <c r="QM396" s="115"/>
      <c r="QN396" s="115"/>
      <c r="QO396" s="115"/>
      <c r="QP396" s="115"/>
      <c r="QQ396" s="115"/>
      <c r="QR396" s="115"/>
      <c r="QS396" s="115"/>
      <c r="QT396" s="115"/>
      <c r="QU396" s="115"/>
      <c r="QV396" s="115"/>
      <c r="QW396" s="115"/>
      <c r="QX396" s="115"/>
      <c r="QY396" s="115"/>
      <c r="QZ396" s="115"/>
      <c r="RA396" s="115"/>
      <c r="RB396" s="115"/>
      <c r="RC396" s="115"/>
      <c r="RD396" s="115"/>
      <c r="RE396" s="115"/>
      <c r="RF396" s="115"/>
      <c r="RG396" s="115"/>
      <c r="RH396" s="115"/>
      <c r="RI396" s="115"/>
      <c r="RJ396" s="115"/>
      <c r="RK396" s="115"/>
      <c r="RL396" s="115"/>
      <c r="RM396" s="115"/>
      <c r="RN396" s="115"/>
      <c r="RO396" s="115"/>
      <c r="RP396" s="115"/>
      <c r="RQ396" s="115"/>
      <c r="RR396" s="115"/>
      <c r="RS396" s="115"/>
      <c r="RT396" s="115"/>
      <c r="RU396" s="115"/>
      <c r="RV396" s="115"/>
      <c r="RW396" s="115"/>
      <c r="RX396" s="115"/>
      <c r="RY396" s="115"/>
      <c r="RZ396" s="115"/>
      <c r="SA396" s="115"/>
      <c r="SB396" s="115"/>
      <c r="SC396" s="115"/>
      <c r="SD396" s="115"/>
      <c r="SE396" s="115"/>
      <c r="SF396" s="115"/>
      <c r="SG396" s="115"/>
      <c r="SH396" s="115"/>
      <c r="SI396" s="115"/>
      <c r="SJ396" s="115"/>
      <c r="SK396" s="115"/>
      <c r="SL396" s="115"/>
      <c r="SM396" s="115"/>
      <c r="SN396" s="115"/>
      <c r="SO396" s="115"/>
      <c r="SP396" s="115"/>
      <c r="SQ396" s="115"/>
      <c r="SR396" s="115"/>
      <c r="SS396" s="115"/>
      <c r="ST396" s="115"/>
      <c r="SU396" s="115"/>
      <c r="SV396" s="115"/>
      <c r="SW396" s="115"/>
      <c r="SX396" s="115"/>
      <c r="SY396" s="115"/>
      <c r="SZ396" s="115"/>
      <c r="TA396" s="115"/>
      <c r="TB396" s="115"/>
      <c r="TC396" s="115"/>
      <c r="TD396" s="115"/>
      <c r="TE396" s="115"/>
      <c r="TF396" s="115"/>
      <c r="TG396" s="115"/>
      <c r="TH396" s="115"/>
      <c r="TI396" s="115"/>
      <c r="TJ396" s="115"/>
      <c r="TK396" s="115"/>
      <c r="TL396" s="115"/>
      <c r="TM396" s="115"/>
      <c r="TN396" s="115"/>
      <c r="TO396" s="115"/>
      <c r="TP396" s="115"/>
      <c r="TQ396" s="115"/>
      <c r="TR396" s="115"/>
      <c r="TS396" s="115"/>
      <c r="TT396" s="115"/>
      <c r="TU396" s="115"/>
      <c r="TV396" s="115"/>
      <c r="TW396" s="115"/>
      <c r="TX396" s="115"/>
      <c r="TY396" s="115"/>
      <c r="TZ396" s="115"/>
      <c r="UA396" s="115"/>
      <c r="UB396" s="115"/>
      <c r="UC396" s="115"/>
      <c r="UD396" s="115"/>
      <c r="UE396" s="115"/>
      <c r="UF396" s="115"/>
      <c r="UG396" s="115"/>
      <c r="UH396" s="115"/>
      <c r="UI396" s="115"/>
      <c r="UJ396" s="115"/>
      <c r="UK396" s="115"/>
      <c r="UL396" s="115"/>
      <c r="UM396" s="115"/>
      <c r="UN396" s="115"/>
      <c r="UO396" s="115"/>
      <c r="UP396" s="115"/>
      <c r="UQ396" s="115"/>
      <c r="UR396" s="115"/>
      <c r="US396" s="115"/>
      <c r="UT396" s="115"/>
      <c r="UU396" s="115"/>
      <c r="UV396" s="115"/>
      <c r="UW396" s="115"/>
      <c r="UX396" s="115"/>
      <c r="UY396" s="115"/>
      <c r="UZ396" s="115"/>
      <c r="VA396" s="115"/>
      <c r="VB396" s="115"/>
      <c r="VC396" s="115"/>
      <c r="VD396" s="115"/>
      <c r="VE396" s="115"/>
      <c r="VF396" s="115"/>
      <c r="VG396" s="115"/>
      <c r="VH396" s="115"/>
      <c r="VI396" s="115"/>
      <c r="VJ396" s="115"/>
      <c r="VK396" s="115"/>
      <c r="VL396" s="115"/>
      <c r="VM396" s="115"/>
      <c r="VN396" s="115"/>
      <c r="VO396" s="115"/>
      <c r="VP396" s="115"/>
      <c r="VQ396" s="115"/>
      <c r="VR396" s="115"/>
      <c r="VS396" s="115"/>
      <c r="VT396" s="115"/>
      <c r="VU396" s="115"/>
      <c r="VV396" s="115"/>
      <c r="VW396" s="115"/>
      <c r="VX396" s="115"/>
      <c r="VY396" s="115"/>
      <c r="VZ396" s="115"/>
      <c r="WA396" s="115"/>
      <c r="WB396" s="115"/>
      <c r="WC396" s="115"/>
      <c r="WD396" s="115"/>
      <c r="WE396" s="115"/>
      <c r="WF396" s="115"/>
      <c r="WG396" s="115"/>
      <c r="WH396" s="115"/>
      <c r="WI396" s="115"/>
      <c r="WJ396" s="115"/>
      <c r="WK396" s="115"/>
      <c r="WL396" s="115"/>
      <c r="WM396" s="115"/>
      <c r="WN396" s="115"/>
      <c r="WO396" s="115"/>
      <c r="WP396" s="115"/>
      <c r="WQ396" s="115"/>
      <c r="WR396" s="115"/>
      <c r="WS396" s="115"/>
      <c r="WT396" s="115"/>
      <c r="WU396" s="115"/>
      <c r="WV396" s="115"/>
      <c r="WW396" s="115"/>
      <c r="WX396" s="115"/>
      <c r="WY396" s="115"/>
      <c r="WZ396" s="115"/>
      <c r="XA396" s="115"/>
      <c r="XB396" s="115"/>
      <c r="XC396" s="115"/>
      <c r="XD396" s="115"/>
      <c r="XE396" s="115"/>
      <c r="XF396" s="115"/>
      <c r="XG396" s="115"/>
      <c r="XH396" s="115"/>
      <c r="XI396" s="115"/>
      <c r="XJ396" s="115"/>
      <c r="XK396" s="115"/>
      <c r="XL396" s="115"/>
      <c r="XM396" s="115"/>
      <c r="XN396" s="115"/>
      <c r="XO396" s="115"/>
      <c r="XP396" s="115"/>
      <c r="XQ396" s="115"/>
      <c r="XR396" s="115"/>
      <c r="XS396" s="115"/>
      <c r="XT396" s="115"/>
      <c r="XU396" s="115"/>
      <c r="XV396" s="115"/>
      <c r="XW396" s="115"/>
      <c r="XX396" s="115"/>
      <c r="XY396" s="115"/>
      <c r="XZ396" s="115"/>
      <c r="YA396" s="115"/>
      <c r="YB396" s="115"/>
      <c r="YC396" s="115"/>
      <c r="YD396" s="115"/>
      <c r="YE396" s="115"/>
      <c r="YF396" s="115"/>
      <c r="YG396" s="115"/>
      <c r="YH396" s="115"/>
      <c r="YI396" s="115"/>
      <c r="YJ396" s="115"/>
      <c r="YK396" s="115"/>
      <c r="YL396" s="115"/>
      <c r="YM396" s="115"/>
      <c r="YN396" s="115"/>
      <c r="YO396" s="115"/>
      <c r="YP396" s="115"/>
      <c r="YQ396" s="115"/>
      <c r="YR396" s="115"/>
      <c r="YS396" s="115"/>
      <c r="YT396" s="115"/>
      <c r="YU396" s="115"/>
      <c r="YV396" s="115"/>
      <c r="YW396" s="115"/>
      <c r="YX396" s="115"/>
      <c r="YY396" s="115"/>
      <c r="YZ396" s="115"/>
      <c r="ZA396" s="115"/>
      <c r="ZB396" s="115"/>
      <c r="ZC396" s="115"/>
      <c r="ZD396" s="115"/>
      <c r="ZE396" s="115"/>
      <c r="ZF396" s="115"/>
      <c r="ZG396" s="115"/>
      <c r="ZH396" s="115"/>
      <c r="ZI396" s="115"/>
      <c r="ZJ396" s="115"/>
      <c r="ZK396" s="115"/>
      <c r="ZL396" s="115"/>
      <c r="ZM396" s="115"/>
      <c r="ZN396" s="115"/>
      <c r="ZO396" s="115"/>
      <c r="ZP396" s="115"/>
      <c r="ZQ396" s="115"/>
      <c r="ZR396" s="115"/>
      <c r="ZS396" s="115"/>
      <c r="ZT396" s="115"/>
      <c r="ZU396" s="115"/>
      <c r="ZV396" s="115"/>
      <c r="ZW396" s="115"/>
      <c r="ZX396" s="115"/>
      <c r="ZY396" s="115"/>
      <c r="ZZ396" s="115"/>
      <c r="AAA396" s="115"/>
      <c r="AAB396" s="115"/>
      <c r="AAC396" s="115"/>
      <c r="AAD396" s="115"/>
      <c r="AAE396" s="115"/>
      <c r="AAF396" s="115"/>
      <c r="AAG396" s="115"/>
      <c r="AAH396" s="115"/>
      <c r="AAI396" s="115"/>
      <c r="AAJ396" s="115"/>
      <c r="AAK396" s="115"/>
      <c r="AAL396" s="115"/>
      <c r="AAM396" s="115"/>
      <c r="AAN396" s="115"/>
      <c r="AAO396" s="115"/>
      <c r="AAP396" s="115"/>
      <c r="AAQ396" s="115"/>
      <c r="AAR396" s="115"/>
      <c r="AAS396" s="115"/>
      <c r="AAT396" s="115"/>
      <c r="AAU396" s="115"/>
      <c r="AAV396" s="115"/>
      <c r="AAW396" s="115"/>
      <c r="AAX396" s="115"/>
      <c r="AAY396" s="115"/>
      <c r="AAZ396" s="115"/>
      <c r="ABA396" s="115"/>
      <c r="ABB396" s="115"/>
      <c r="ABC396" s="115"/>
      <c r="ABD396" s="115"/>
      <c r="ABE396" s="115"/>
      <c r="ABF396" s="115"/>
      <c r="ABG396" s="115"/>
      <c r="ABH396" s="115"/>
      <c r="ABI396" s="115"/>
      <c r="ABJ396" s="115"/>
      <c r="ABK396" s="115"/>
      <c r="ABL396" s="115"/>
      <c r="ABM396" s="115"/>
      <c r="ABN396" s="115"/>
      <c r="ABO396" s="115"/>
      <c r="ABP396" s="115"/>
      <c r="ABQ396" s="115"/>
      <c r="ABR396" s="115"/>
      <c r="ABS396" s="115"/>
      <c r="ABT396" s="115"/>
      <c r="ABU396" s="115"/>
      <c r="ABV396" s="115"/>
      <c r="ABW396" s="115"/>
      <c r="ABX396" s="115"/>
      <c r="ABY396" s="115"/>
      <c r="ABZ396" s="115"/>
      <c r="ACA396" s="115"/>
      <c r="ACB396" s="115"/>
      <c r="ACC396" s="115"/>
      <c r="ACD396" s="115"/>
      <c r="ACE396" s="115"/>
      <c r="ACF396" s="115"/>
      <c r="ACG396" s="115"/>
      <c r="ACH396" s="115"/>
      <c r="ACI396" s="115"/>
      <c r="ACJ396" s="115"/>
      <c r="ACK396" s="115"/>
      <c r="ACL396" s="115"/>
      <c r="ACM396" s="115"/>
      <c r="ACN396" s="115"/>
      <c r="ACO396" s="115"/>
      <c r="ACP396" s="115"/>
      <c r="ACQ396" s="115"/>
      <c r="ACR396" s="115"/>
      <c r="ACS396" s="115"/>
      <c r="ACT396" s="115"/>
      <c r="ACU396" s="115"/>
      <c r="ACV396" s="115"/>
      <c r="ACW396" s="115"/>
      <c r="ACX396" s="115"/>
      <c r="ACY396" s="115"/>
      <c r="ACZ396" s="115"/>
      <c r="ADA396" s="115"/>
    </row>
    <row r="397" spans="1:781" s="76" customFormat="1" ht="15.6" x14ac:dyDescent="0.3">
      <c r="A397" s="42">
        <v>2</v>
      </c>
      <c r="B397" s="21" t="s">
        <v>1087</v>
      </c>
      <c r="C397" s="22" t="s">
        <v>40</v>
      </c>
      <c r="D397" s="23" t="s">
        <v>204</v>
      </c>
      <c r="E397" s="23" t="s">
        <v>222</v>
      </c>
      <c r="F397" s="23"/>
      <c r="G397" s="74"/>
      <c r="H397" s="23">
        <v>1</v>
      </c>
      <c r="I397" s="23" t="s">
        <v>41</v>
      </c>
      <c r="J397" s="23" t="s">
        <v>86</v>
      </c>
      <c r="K397" s="25">
        <v>1947</v>
      </c>
      <c r="L397" s="26">
        <v>17439</v>
      </c>
      <c r="M397" s="27">
        <v>150000</v>
      </c>
      <c r="N397" s="28">
        <v>0.1</v>
      </c>
      <c r="O397" s="28"/>
      <c r="P397" s="29" t="s">
        <v>593</v>
      </c>
      <c r="Q397" s="30" t="s">
        <v>1088</v>
      </c>
      <c r="R397" s="31" t="s">
        <v>319</v>
      </c>
      <c r="S397" s="32" t="str">
        <f t="shared" si="92"/>
        <v>Cu</v>
      </c>
      <c r="T397" s="33">
        <v>1400</v>
      </c>
      <c r="U397" s="33">
        <v>0.33</v>
      </c>
      <c r="V397" s="33">
        <v>0.04</v>
      </c>
      <c r="W397" s="33">
        <v>0.362083741767387</v>
      </c>
      <c r="X397" s="33">
        <v>1947</v>
      </c>
      <c r="Y397" s="33">
        <v>25</v>
      </c>
      <c r="Z397" s="33" t="s">
        <v>320</v>
      </c>
      <c r="AA397" s="1"/>
      <c r="AB397" s="34">
        <f t="shared" si="93"/>
        <v>7.9086685861884068E-2</v>
      </c>
      <c r="AC397" s="34">
        <f t="shared" si="94"/>
        <v>2.5641025641025641E-3</v>
      </c>
      <c r="AD397" s="34">
        <f t="shared" si="95"/>
        <v>0</v>
      </c>
      <c r="AE397" s="34">
        <f t="shared" si="96"/>
        <v>8.1650788425986637E-2</v>
      </c>
      <c r="AF397" s="35"/>
      <c r="AG397" s="35">
        <f t="shared" si="97"/>
        <v>0</v>
      </c>
      <c r="AH397" s="35">
        <f t="shared" si="98"/>
        <v>8.1650788425986637E-2</v>
      </c>
      <c r="AI397" s="35">
        <f t="shared" si="99"/>
        <v>0</v>
      </c>
      <c r="AK397" s="123"/>
      <c r="AL397" s="123"/>
      <c r="AM397" s="123"/>
      <c r="AN397" s="123"/>
      <c r="AO397" s="123"/>
      <c r="AP397" s="123"/>
      <c r="AQ397" s="123"/>
      <c r="AR397" s="123"/>
      <c r="AS397" s="123"/>
      <c r="AT397" s="123"/>
      <c r="AU397" s="123"/>
      <c r="AV397" s="123"/>
      <c r="AW397" s="123"/>
      <c r="AX397" s="123"/>
      <c r="AY397" s="123"/>
      <c r="AZ397" s="123"/>
      <c r="BA397" s="123"/>
      <c r="BB397" s="123"/>
      <c r="BC397" s="123"/>
      <c r="BD397" s="123"/>
      <c r="BE397" s="123"/>
      <c r="BF397" s="123"/>
      <c r="BG397" s="123"/>
      <c r="BH397" s="123"/>
      <c r="BI397" s="123"/>
      <c r="BJ397" s="123"/>
      <c r="BK397" s="123"/>
      <c r="BL397" s="123"/>
      <c r="BM397" s="123"/>
      <c r="BN397" s="123"/>
      <c r="BO397" s="123"/>
      <c r="BP397" s="123"/>
      <c r="BQ397" s="123"/>
      <c r="BR397" s="123"/>
      <c r="BS397" s="123"/>
      <c r="BT397" s="123"/>
      <c r="BU397" s="123"/>
      <c r="BV397" s="123"/>
      <c r="BW397" s="123"/>
      <c r="BX397" s="123"/>
      <c r="BY397" s="123"/>
      <c r="BZ397" s="123"/>
      <c r="CA397" s="123"/>
      <c r="CB397" s="123"/>
      <c r="CC397" s="123"/>
      <c r="CD397" s="123"/>
      <c r="CE397" s="123"/>
      <c r="CF397" s="123"/>
      <c r="CG397" s="123"/>
      <c r="CH397" s="123"/>
      <c r="CI397" s="123"/>
      <c r="CJ397" s="123"/>
      <c r="CK397" s="123"/>
      <c r="CL397" s="123"/>
      <c r="CM397" s="123"/>
      <c r="CN397" s="123"/>
      <c r="CO397" s="123"/>
      <c r="CP397" s="123"/>
      <c r="CQ397" s="123"/>
      <c r="CR397" s="123"/>
      <c r="CS397" s="123"/>
      <c r="CT397" s="123"/>
      <c r="CU397" s="123"/>
      <c r="CV397" s="123"/>
      <c r="CW397" s="123"/>
      <c r="CX397" s="123"/>
      <c r="CY397" s="123"/>
      <c r="CZ397" s="123"/>
      <c r="DA397" s="123"/>
      <c r="DB397" s="123"/>
      <c r="DC397" s="123"/>
      <c r="DD397" s="123"/>
      <c r="DE397" s="123"/>
      <c r="DF397" s="123"/>
      <c r="DG397" s="123"/>
      <c r="DH397" s="123"/>
      <c r="DI397" s="123"/>
      <c r="DJ397" s="123"/>
      <c r="DK397" s="123"/>
      <c r="DL397" s="123"/>
      <c r="DM397" s="123"/>
      <c r="DN397" s="123"/>
      <c r="DO397" s="123"/>
      <c r="DP397" s="123"/>
      <c r="DQ397" s="123"/>
      <c r="DR397" s="123"/>
      <c r="DS397" s="123"/>
      <c r="DT397" s="123"/>
      <c r="DU397" s="123"/>
      <c r="DV397" s="123"/>
      <c r="DW397" s="123"/>
      <c r="DX397" s="123"/>
      <c r="DY397" s="123"/>
      <c r="DZ397" s="123"/>
      <c r="EA397" s="123"/>
      <c r="EB397" s="123"/>
      <c r="EC397" s="123"/>
      <c r="ED397" s="125"/>
      <c r="EE397" s="125"/>
      <c r="EF397" s="125"/>
      <c r="EG397" s="125"/>
      <c r="EH397" s="125"/>
      <c r="EI397" s="125"/>
      <c r="EJ397" s="125"/>
      <c r="EK397" s="125"/>
      <c r="EL397" s="125"/>
      <c r="EM397" s="125"/>
      <c r="EN397" s="125"/>
      <c r="EO397" s="125"/>
      <c r="EP397" s="125"/>
      <c r="EQ397" s="125"/>
      <c r="ER397" s="125"/>
      <c r="ES397" s="125"/>
      <c r="ET397" s="125"/>
      <c r="EU397" s="125"/>
      <c r="EV397" s="125"/>
      <c r="EW397" s="125"/>
      <c r="EX397" s="125"/>
      <c r="EY397" s="125"/>
      <c r="EZ397" s="125"/>
      <c r="FA397" s="125"/>
      <c r="FB397" s="125"/>
      <c r="FC397" s="125"/>
      <c r="FD397" s="125"/>
      <c r="FE397" s="125"/>
      <c r="FF397" s="125"/>
      <c r="FG397" s="125"/>
      <c r="FH397" s="125"/>
      <c r="FI397" s="125"/>
      <c r="FJ397" s="125"/>
      <c r="FK397" s="125"/>
      <c r="FL397" s="125"/>
      <c r="FM397" s="125"/>
      <c r="FN397" s="125"/>
      <c r="FO397" s="125"/>
      <c r="FP397" s="125"/>
      <c r="FQ397" s="125"/>
      <c r="FR397" s="125"/>
      <c r="FS397" s="125"/>
      <c r="FT397" s="125"/>
      <c r="FU397" s="125"/>
      <c r="FV397" s="125"/>
      <c r="FW397" s="125"/>
      <c r="FX397" s="125"/>
      <c r="FY397" s="125"/>
      <c r="FZ397" s="125"/>
      <c r="GA397" s="125"/>
      <c r="GB397" s="125"/>
      <c r="GC397" s="125"/>
      <c r="GD397" s="125"/>
      <c r="GE397" s="125"/>
      <c r="GF397" s="125"/>
      <c r="GG397" s="125"/>
      <c r="GH397" s="125"/>
      <c r="GI397" s="125"/>
      <c r="GJ397" s="125"/>
      <c r="GK397" s="125"/>
      <c r="GL397" s="125"/>
      <c r="GM397" s="125"/>
      <c r="GN397" s="125"/>
      <c r="GO397" s="125"/>
      <c r="GP397" s="125"/>
      <c r="GQ397" s="125"/>
      <c r="GR397" s="125"/>
      <c r="GS397" s="125"/>
      <c r="GT397" s="125"/>
      <c r="GU397" s="125"/>
      <c r="GV397" s="125"/>
      <c r="GW397" s="125"/>
      <c r="GX397" s="125"/>
      <c r="GY397" s="125"/>
      <c r="GZ397" s="125"/>
      <c r="HA397" s="125"/>
      <c r="HB397" s="125"/>
      <c r="HC397" s="125"/>
      <c r="HD397" s="125"/>
      <c r="HE397" s="125"/>
      <c r="HF397" s="125"/>
      <c r="HG397" s="125"/>
      <c r="HH397" s="125"/>
      <c r="HI397" s="125"/>
      <c r="HJ397" s="125"/>
      <c r="HK397" s="125"/>
      <c r="HL397" s="125"/>
      <c r="HM397" s="125"/>
      <c r="HN397" s="125"/>
      <c r="HO397" s="125"/>
      <c r="HP397" s="125"/>
      <c r="HQ397" s="125"/>
      <c r="HR397" s="125"/>
      <c r="HS397" s="125"/>
      <c r="HT397" s="125"/>
      <c r="HU397" s="125"/>
      <c r="HV397" s="125"/>
      <c r="HW397" s="125"/>
      <c r="HX397" s="125"/>
      <c r="HY397" s="125"/>
      <c r="HZ397" s="125"/>
      <c r="IA397" s="125"/>
      <c r="IB397" s="125"/>
      <c r="IC397" s="125"/>
      <c r="ID397" s="125"/>
      <c r="IE397" s="125"/>
      <c r="IF397" s="125"/>
      <c r="IG397" s="125"/>
      <c r="IH397" s="125"/>
      <c r="II397" s="125"/>
      <c r="IJ397" s="125"/>
      <c r="IK397" s="125"/>
      <c r="IL397" s="125"/>
      <c r="IM397" s="125"/>
      <c r="IN397" s="125"/>
      <c r="IO397" s="125"/>
      <c r="IP397" s="125"/>
      <c r="IQ397" s="125"/>
      <c r="IR397" s="125"/>
      <c r="IS397" s="125"/>
      <c r="IT397" s="125"/>
      <c r="IU397" s="125"/>
      <c r="IV397" s="125"/>
      <c r="IW397" s="125"/>
      <c r="IX397" s="125"/>
      <c r="IY397" s="125"/>
      <c r="IZ397" s="125"/>
      <c r="JA397" s="125"/>
      <c r="JB397" s="125"/>
      <c r="JC397" s="125"/>
      <c r="JD397" s="125"/>
      <c r="JE397" s="125"/>
      <c r="JF397" s="125"/>
      <c r="JG397" s="125"/>
      <c r="JH397" s="125"/>
      <c r="JI397" s="125"/>
      <c r="JJ397" s="125"/>
      <c r="JK397" s="125"/>
      <c r="JL397" s="125"/>
      <c r="JM397" s="125"/>
      <c r="JN397" s="125"/>
      <c r="JO397" s="125"/>
      <c r="JP397" s="125"/>
      <c r="JQ397" s="125"/>
      <c r="JR397" s="125"/>
      <c r="JS397" s="125"/>
      <c r="JT397" s="125"/>
      <c r="JU397" s="125"/>
      <c r="JV397" s="125"/>
      <c r="JW397" s="125"/>
      <c r="JX397" s="125"/>
      <c r="JY397" s="125"/>
      <c r="JZ397" s="125"/>
      <c r="KA397" s="125"/>
      <c r="KB397" s="125"/>
      <c r="KC397" s="125"/>
      <c r="KD397" s="125"/>
      <c r="KE397" s="125"/>
      <c r="KF397" s="125"/>
      <c r="KG397" s="125"/>
      <c r="KH397" s="125"/>
      <c r="KI397" s="125"/>
      <c r="KJ397" s="125"/>
      <c r="KK397" s="125"/>
      <c r="KL397" s="125"/>
      <c r="KM397" s="125"/>
      <c r="KN397" s="125"/>
      <c r="KO397" s="125"/>
      <c r="KP397" s="125"/>
      <c r="KQ397" s="125"/>
      <c r="KR397" s="125"/>
      <c r="KS397" s="125"/>
      <c r="KT397" s="125"/>
      <c r="KU397" s="125"/>
      <c r="KV397" s="125"/>
      <c r="KW397" s="125"/>
      <c r="KX397" s="125"/>
      <c r="KY397" s="125"/>
      <c r="KZ397" s="125"/>
      <c r="LA397" s="125"/>
      <c r="LB397" s="125"/>
      <c r="LC397" s="125"/>
      <c r="LD397" s="125"/>
      <c r="LE397" s="125"/>
      <c r="LF397" s="125"/>
      <c r="LG397" s="125"/>
      <c r="LH397" s="125"/>
      <c r="LI397" s="125"/>
      <c r="LJ397" s="125"/>
      <c r="LK397" s="125"/>
      <c r="LL397" s="125"/>
      <c r="LM397" s="125"/>
      <c r="LN397" s="125"/>
      <c r="LO397" s="125"/>
      <c r="LP397" s="125"/>
      <c r="LQ397" s="125"/>
      <c r="LR397" s="125"/>
      <c r="LS397" s="125"/>
      <c r="LT397" s="125"/>
      <c r="LU397" s="125"/>
      <c r="LV397" s="125"/>
      <c r="LW397" s="125"/>
      <c r="LX397" s="125"/>
      <c r="LY397" s="125"/>
      <c r="LZ397" s="125"/>
      <c r="MA397" s="125"/>
      <c r="MB397" s="125"/>
      <c r="MC397" s="125"/>
      <c r="MD397" s="125"/>
      <c r="ME397" s="125"/>
      <c r="MF397" s="125"/>
      <c r="MG397" s="125"/>
      <c r="MH397" s="125"/>
      <c r="MI397" s="125"/>
      <c r="MJ397" s="125"/>
      <c r="MK397" s="125"/>
      <c r="ML397" s="125"/>
      <c r="MM397" s="125"/>
      <c r="MN397" s="125"/>
      <c r="MO397" s="125"/>
      <c r="MP397" s="125"/>
      <c r="MQ397" s="125"/>
      <c r="MR397" s="125"/>
      <c r="MS397" s="125"/>
      <c r="MT397" s="125"/>
      <c r="MU397" s="125"/>
      <c r="MV397" s="125"/>
      <c r="MW397" s="125"/>
      <c r="MX397" s="125"/>
      <c r="MY397" s="125"/>
      <c r="MZ397" s="125"/>
      <c r="NA397" s="125"/>
      <c r="NB397" s="125"/>
      <c r="NC397" s="125"/>
      <c r="ND397" s="125"/>
      <c r="NE397" s="125"/>
      <c r="NF397" s="125"/>
      <c r="NG397" s="125"/>
      <c r="NH397" s="125"/>
      <c r="NI397" s="125"/>
      <c r="NJ397" s="125"/>
      <c r="NK397" s="125"/>
      <c r="NL397" s="125"/>
      <c r="NM397" s="125"/>
      <c r="NN397" s="125"/>
      <c r="NO397" s="125"/>
      <c r="NP397" s="125"/>
      <c r="NQ397" s="125"/>
      <c r="NR397" s="125"/>
      <c r="NS397" s="125"/>
      <c r="NT397" s="125"/>
      <c r="NU397" s="125"/>
      <c r="NV397" s="125"/>
      <c r="NW397" s="125"/>
      <c r="NX397" s="125"/>
      <c r="NY397" s="125"/>
      <c r="NZ397" s="125"/>
      <c r="OA397" s="125"/>
      <c r="OB397" s="125"/>
      <c r="OC397" s="125"/>
      <c r="OD397" s="125"/>
      <c r="OE397" s="125"/>
      <c r="OF397" s="125"/>
      <c r="OG397" s="125"/>
      <c r="OH397" s="125"/>
      <c r="OI397" s="125"/>
      <c r="OJ397" s="125"/>
      <c r="OK397" s="125"/>
      <c r="OL397" s="125"/>
      <c r="OM397" s="125"/>
      <c r="ON397" s="125"/>
      <c r="OO397" s="125"/>
      <c r="OP397" s="125"/>
      <c r="OQ397" s="125"/>
      <c r="OR397" s="125"/>
      <c r="OS397" s="125"/>
      <c r="OT397" s="125"/>
      <c r="OU397" s="125"/>
      <c r="OV397" s="125"/>
      <c r="OW397" s="125"/>
      <c r="OX397" s="125"/>
      <c r="OY397" s="125"/>
      <c r="OZ397" s="125"/>
      <c r="PA397" s="125"/>
      <c r="PB397" s="125"/>
      <c r="PC397" s="125"/>
      <c r="PD397" s="125"/>
      <c r="PE397" s="125"/>
      <c r="PF397" s="125"/>
      <c r="PG397" s="125"/>
      <c r="PH397" s="125"/>
      <c r="PI397" s="125"/>
      <c r="PJ397" s="125"/>
      <c r="PK397" s="125"/>
      <c r="PL397" s="125"/>
      <c r="PM397" s="125"/>
      <c r="PN397" s="125"/>
      <c r="PO397" s="125"/>
      <c r="PP397" s="125"/>
      <c r="PQ397" s="125"/>
      <c r="PR397" s="125"/>
      <c r="PS397" s="125"/>
      <c r="PT397" s="125"/>
      <c r="PU397" s="125"/>
      <c r="PV397" s="125"/>
      <c r="PW397" s="125"/>
      <c r="PX397" s="125"/>
      <c r="PY397" s="125"/>
      <c r="PZ397" s="125"/>
      <c r="QA397" s="125"/>
      <c r="QB397" s="125"/>
      <c r="QC397" s="125"/>
      <c r="QD397" s="125"/>
      <c r="QE397" s="125"/>
      <c r="QF397" s="125"/>
      <c r="QG397" s="125"/>
      <c r="QH397" s="125"/>
      <c r="QI397" s="125"/>
      <c r="QJ397" s="125"/>
      <c r="QK397" s="125"/>
      <c r="QL397" s="125"/>
      <c r="QM397" s="125"/>
      <c r="QN397" s="125"/>
      <c r="QO397" s="125"/>
      <c r="QP397" s="125"/>
      <c r="QQ397" s="125"/>
      <c r="QR397" s="125"/>
      <c r="QS397" s="125"/>
      <c r="QT397" s="125"/>
      <c r="QU397" s="125"/>
      <c r="QV397" s="125"/>
      <c r="QW397" s="125"/>
      <c r="QX397" s="125"/>
      <c r="QY397" s="125"/>
      <c r="QZ397" s="125"/>
      <c r="RA397" s="125"/>
      <c r="RB397" s="125"/>
      <c r="RC397" s="125"/>
      <c r="RD397" s="125"/>
      <c r="RE397" s="125"/>
      <c r="RF397" s="125"/>
      <c r="RG397" s="125"/>
      <c r="RH397" s="125"/>
      <c r="RI397" s="125"/>
      <c r="RJ397" s="125"/>
      <c r="RK397" s="125"/>
      <c r="RL397" s="125"/>
      <c r="RM397" s="125"/>
      <c r="RN397" s="125"/>
      <c r="RO397" s="125"/>
      <c r="RP397" s="125"/>
      <c r="RQ397" s="125"/>
      <c r="RR397" s="125"/>
      <c r="RS397" s="125"/>
      <c r="RT397" s="125"/>
      <c r="RU397" s="125"/>
      <c r="RV397" s="125"/>
      <c r="RW397" s="125"/>
      <c r="RX397" s="125"/>
      <c r="RY397" s="125"/>
      <c r="RZ397" s="125"/>
      <c r="SA397" s="125"/>
      <c r="SB397" s="125"/>
      <c r="SC397" s="125"/>
      <c r="SD397" s="125"/>
      <c r="SE397" s="125"/>
      <c r="SF397" s="125"/>
      <c r="SG397" s="125"/>
      <c r="SH397" s="125"/>
      <c r="SI397" s="125"/>
      <c r="SJ397" s="125"/>
      <c r="SK397" s="125"/>
      <c r="SL397" s="125"/>
      <c r="SM397" s="125"/>
      <c r="SN397" s="125"/>
      <c r="SO397" s="125"/>
      <c r="SP397" s="125"/>
      <c r="SQ397" s="125"/>
      <c r="SR397" s="125"/>
      <c r="SS397" s="125"/>
      <c r="ST397" s="125"/>
      <c r="SU397" s="125"/>
      <c r="SV397" s="125"/>
      <c r="SW397" s="125"/>
      <c r="SX397" s="125"/>
      <c r="SY397" s="125"/>
      <c r="SZ397" s="125"/>
      <c r="TA397" s="125"/>
      <c r="TB397" s="125"/>
      <c r="TC397" s="125"/>
      <c r="TD397" s="125"/>
      <c r="TE397" s="125"/>
      <c r="TF397" s="125"/>
      <c r="TG397" s="125"/>
      <c r="TH397" s="125"/>
      <c r="TI397" s="125"/>
      <c r="TJ397" s="125"/>
      <c r="TK397" s="125"/>
      <c r="TL397" s="125"/>
      <c r="TM397" s="125"/>
      <c r="TN397" s="125"/>
      <c r="TO397" s="125"/>
      <c r="TP397" s="125"/>
      <c r="TQ397" s="125"/>
      <c r="TR397" s="125"/>
      <c r="TS397" s="125"/>
      <c r="TT397" s="125"/>
      <c r="TU397" s="125"/>
      <c r="TV397" s="125"/>
      <c r="TW397" s="125"/>
      <c r="TX397" s="125"/>
      <c r="TY397" s="125"/>
      <c r="TZ397" s="125"/>
      <c r="UA397" s="125"/>
      <c r="UB397" s="125"/>
      <c r="UC397" s="125"/>
      <c r="UD397" s="125"/>
      <c r="UE397" s="125"/>
      <c r="UF397" s="125"/>
      <c r="UG397" s="125"/>
      <c r="UH397" s="125"/>
      <c r="UI397" s="125"/>
      <c r="UJ397" s="125"/>
      <c r="UK397" s="125"/>
      <c r="UL397" s="125"/>
      <c r="UM397" s="125"/>
      <c r="UN397" s="125"/>
      <c r="UO397" s="125"/>
      <c r="UP397" s="125"/>
      <c r="UQ397" s="125"/>
      <c r="UR397" s="125"/>
      <c r="US397" s="125"/>
      <c r="UT397" s="125"/>
      <c r="UU397" s="125"/>
      <c r="UV397" s="125"/>
      <c r="UW397" s="125"/>
      <c r="UX397" s="125"/>
      <c r="UY397" s="125"/>
      <c r="UZ397" s="125"/>
      <c r="VA397" s="125"/>
      <c r="VB397" s="125"/>
      <c r="VC397" s="125"/>
      <c r="VD397" s="125"/>
      <c r="VE397" s="125"/>
      <c r="VF397" s="125"/>
      <c r="VG397" s="125"/>
      <c r="VH397" s="125"/>
      <c r="VI397" s="125"/>
      <c r="VJ397" s="125"/>
      <c r="VK397" s="125"/>
      <c r="VL397" s="125"/>
      <c r="VM397" s="125"/>
      <c r="VN397" s="125"/>
      <c r="VO397" s="125"/>
      <c r="VP397" s="125"/>
      <c r="VQ397" s="125"/>
      <c r="VR397" s="125"/>
      <c r="VS397" s="125"/>
      <c r="VT397" s="125"/>
      <c r="VU397" s="125"/>
      <c r="VV397" s="125"/>
      <c r="VW397" s="125"/>
      <c r="VX397" s="125"/>
      <c r="VY397" s="125"/>
      <c r="VZ397" s="125"/>
      <c r="WA397" s="125"/>
      <c r="WB397" s="125"/>
      <c r="WC397" s="125"/>
      <c r="WD397" s="125"/>
      <c r="WE397" s="125"/>
      <c r="WF397" s="125"/>
      <c r="WG397" s="125"/>
      <c r="WH397" s="125"/>
      <c r="WI397" s="125"/>
      <c r="WJ397" s="125"/>
      <c r="WK397" s="125"/>
      <c r="WL397" s="125"/>
      <c r="WM397" s="125"/>
      <c r="WN397" s="125"/>
      <c r="WO397" s="125"/>
      <c r="WP397" s="125"/>
      <c r="WQ397" s="125"/>
      <c r="WR397" s="125"/>
      <c r="WS397" s="125"/>
      <c r="WT397" s="125"/>
      <c r="WU397" s="125"/>
      <c r="WV397" s="125"/>
      <c r="WW397" s="125"/>
      <c r="WX397" s="125"/>
      <c r="WY397" s="125"/>
      <c r="WZ397" s="125"/>
      <c r="XA397" s="125"/>
      <c r="XB397" s="125"/>
      <c r="XC397" s="125"/>
      <c r="XD397" s="125"/>
      <c r="XE397" s="125"/>
      <c r="XF397" s="125"/>
      <c r="XG397" s="125"/>
      <c r="XH397" s="125"/>
      <c r="XI397" s="125"/>
      <c r="XJ397" s="125"/>
      <c r="XK397" s="125"/>
      <c r="XL397" s="125"/>
      <c r="XM397" s="125"/>
      <c r="XN397" s="125"/>
      <c r="XO397" s="125"/>
      <c r="XP397" s="125"/>
      <c r="XQ397" s="125"/>
      <c r="XR397" s="125"/>
      <c r="XS397" s="125"/>
      <c r="XT397" s="125"/>
      <c r="XU397" s="125"/>
      <c r="XV397" s="125"/>
      <c r="XW397" s="125"/>
      <c r="XX397" s="125"/>
      <c r="XY397" s="125"/>
      <c r="XZ397" s="125"/>
      <c r="YA397" s="125"/>
      <c r="YB397" s="125"/>
      <c r="YC397" s="125"/>
      <c r="YD397" s="125"/>
      <c r="YE397" s="125"/>
      <c r="YF397" s="125"/>
      <c r="YG397" s="125"/>
      <c r="YH397" s="125"/>
      <c r="YI397" s="125"/>
      <c r="YJ397" s="125"/>
      <c r="YK397" s="125"/>
      <c r="YL397" s="125"/>
      <c r="YM397" s="125"/>
      <c r="YN397" s="125"/>
      <c r="YO397" s="125"/>
      <c r="YP397" s="125"/>
      <c r="YQ397" s="125"/>
      <c r="YR397" s="125"/>
      <c r="YS397" s="125"/>
      <c r="YT397" s="125"/>
      <c r="YU397" s="125"/>
      <c r="YV397" s="125"/>
      <c r="YW397" s="125"/>
      <c r="YX397" s="125"/>
      <c r="YY397" s="125"/>
      <c r="YZ397" s="125"/>
      <c r="ZA397" s="125"/>
      <c r="ZB397" s="125"/>
      <c r="ZC397" s="125"/>
      <c r="ZD397" s="125"/>
      <c r="ZE397" s="125"/>
      <c r="ZF397" s="125"/>
      <c r="ZG397" s="125"/>
      <c r="ZH397" s="125"/>
      <c r="ZI397" s="125"/>
      <c r="ZJ397" s="125"/>
      <c r="ZK397" s="125"/>
      <c r="ZL397" s="125"/>
      <c r="ZM397" s="125"/>
      <c r="ZN397" s="125"/>
      <c r="ZO397" s="125"/>
      <c r="ZP397" s="125"/>
      <c r="ZQ397" s="125"/>
      <c r="ZR397" s="125"/>
      <c r="ZS397" s="125"/>
      <c r="ZT397" s="125"/>
      <c r="ZU397" s="125"/>
      <c r="ZV397" s="125"/>
      <c r="ZW397" s="125"/>
      <c r="ZX397" s="125"/>
      <c r="ZY397" s="125"/>
      <c r="ZZ397" s="125"/>
      <c r="AAA397" s="125"/>
      <c r="AAB397" s="125"/>
      <c r="AAC397" s="125"/>
      <c r="AAD397" s="125"/>
      <c r="AAE397" s="125"/>
      <c r="AAF397" s="125"/>
      <c r="AAG397" s="125"/>
      <c r="AAH397" s="125"/>
      <c r="AAI397" s="125"/>
      <c r="AAJ397" s="125"/>
      <c r="AAK397" s="125"/>
      <c r="AAL397" s="125"/>
      <c r="AAM397" s="125"/>
      <c r="AAN397" s="125"/>
      <c r="AAO397" s="125"/>
      <c r="AAP397" s="125"/>
      <c r="AAQ397" s="125"/>
      <c r="AAR397" s="125"/>
      <c r="AAS397" s="125"/>
      <c r="AAT397" s="125"/>
      <c r="AAU397" s="125"/>
      <c r="AAV397" s="125"/>
      <c r="AAW397" s="125"/>
      <c r="AAX397" s="125"/>
      <c r="AAY397" s="125"/>
      <c r="AAZ397" s="125"/>
      <c r="ABA397" s="125"/>
      <c r="ABB397" s="125"/>
      <c r="ABC397" s="125"/>
      <c r="ABD397" s="125"/>
      <c r="ABE397" s="125"/>
      <c r="ABF397" s="125"/>
      <c r="ABG397" s="125"/>
      <c r="ABH397" s="125"/>
      <c r="ABI397" s="125"/>
      <c r="ABJ397" s="125"/>
      <c r="ABK397" s="125"/>
      <c r="ABL397" s="125"/>
      <c r="ABM397" s="125"/>
      <c r="ABN397" s="125"/>
      <c r="ABO397" s="125"/>
      <c r="ABP397" s="125"/>
      <c r="ABQ397" s="125"/>
      <c r="ABR397" s="125"/>
      <c r="ABS397" s="125"/>
      <c r="ABT397" s="125"/>
      <c r="ABU397" s="125"/>
      <c r="ABV397" s="125"/>
      <c r="ABW397" s="125"/>
      <c r="ABX397" s="125"/>
      <c r="ABY397" s="125"/>
      <c r="ABZ397" s="125"/>
      <c r="ACA397" s="125"/>
      <c r="ACB397" s="125"/>
      <c r="ACC397" s="125"/>
      <c r="ACD397" s="125"/>
      <c r="ACE397" s="125"/>
      <c r="ACF397" s="125"/>
      <c r="ACG397" s="125"/>
      <c r="ACH397" s="125"/>
      <c r="ACI397" s="125"/>
      <c r="ACJ397" s="125"/>
      <c r="ACK397" s="125"/>
      <c r="ACL397" s="125"/>
      <c r="ACM397" s="125"/>
      <c r="ACN397" s="125"/>
      <c r="ACO397" s="125"/>
      <c r="ACP397" s="125"/>
      <c r="ACQ397" s="125"/>
      <c r="ACR397" s="125"/>
      <c r="ACS397" s="125"/>
      <c r="ACT397" s="125"/>
      <c r="ACU397" s="125"/>
      <c r="ACV397" s="125"/>
      <c r="ACW397" s="125"/>
      <c r="ACX397" s="125"/>
      <c r="ACY397" s="125"/>
      <c r="ACZ397" s="125"/>
      <c r="ADA397" s="125"/>
    </row>
    <row r="398" spans="1:781" customFormat="1" ht="60.6" customHeight="1" x14ac:dyDescent="0.3">
      <c r="A398" s="40">
        <v>3</v>
      </c>
      <c r="B398" s="21" t="s">
        <v>1089</v>
      </c>
      <c r="C398" s="22" t="s">
        <v>65</v>
      </c>
      <c r="D398" s="23" t="s">
        <v>204</v>
      </c>
      <c r="E398" s="23" t="s">
        <v>222</v>
      </c>
      <c r="F398" s="23">
        <v>15</v>
      </c>
      <c r="G398" s="74"/>
      <c r="H398" s="23">
        <v>1</v>
      </c>
      <c r="I398" s="23" t="s">
        <v>41</v>
      </c>
      <c r="J398" s="23" t="s">
        <v>133</v>
      </c>
      <c r="K398" s="25">
        <v>1944</v>
      </c>
      <c r="L398" s="86">
        <v>1944</v>
      </c>
      <c r="M398" s="27"/>
      <c r="N398" s="28"/>
      <c r="O398" s="28"/>
      <c r="P398" s="29" t="s">
        <v>593</v>
      </c>
      <c r="Q398" s="30" t="s">
        <v>1090</v>
      </c>
      <c r="R398" s="31" t="s">
        <v>418</v>
      </c>
      <c r="S398" s="32" t="str">
        <f t="shared" si="92"/>
        <v>Au</v>
      </c>
      <c r="T398" s="33"/>
      <c r="U398" s="33"/>
      <c r="V398" s="33"/>
      <c r="W398" s="33"/>
      <c r="X398" s="33"/>
      <c r="Y398" s="33"/>
      <c r="Z398" s="33" t="s">
        <v>320</v>
      </c>
      <c r="AA398" s="1"/>
      <c r="AB398" s="34">
        <f t="shared" si="93"/>
        <v>0</v>
      </c>
      <c r="AC398" s="34">
        <f t="shared" si="94"/>
        <v>0</v>
      </c>
      <c r="AD398" s="34">
        <f t="shared" si="95"/>
        <v>0</v>
      </c>
      <c r="AE398" s="34">
        <f t="shared" si="96"/>
        <v>0</v>
      </c>
      <c r="AF398" s="35"/>
      <c r="AG398" s="35">
        <f t="shared" si="97"/>
        <v>0</v>
      </c>
      <c r="AH398" s="35">
        <f t="shared" si="98"/>
        <v>0</v>
      </c>
      <c r="AI398" s="35">
        <f t="shared" si="99"/>
        <v>0</v>
      </c>
      <c r="AJ398" s="1"/>
      <c r="AK398" s="123"/>
      <c r="AL398" s="123"/>
      <c r="AM398" s="123"/>
      <c r="AN398" s="123"/>
      <c r="AO398" s="123"/>
      <c r="AP398" s="123"/>
      <c r="AQ398" s="123"/>
      <c r="AR398" s="123"/>
      <c r="AS398" s="123"/>
      <c r="AT398" s="123"/>
      <c r="AU398" s="123"/>
      <c r="AV398" s="123"/>
      <c r="AW398" s="123"/>
      <c r="AX398" s="123"/>
      <c r="AY398" s="123"/>
      <c r="AZ398" s="123"/>
      <c r="BA398" s="123"/>
      <c r="BB398" s="123"/>
      <c r="BC398" s="123"/>
      <c r="BD398" s="123"/>
      <c r="BE398" s="123"/>
      <c r="BF398" s="123"/>
      <c r="BG398" s="123"/>
      <c r="BH398" s="123"/>
      <c r="BI398" s="123"/>
      <c r="BJ398" s="123"/>
      <c r="BK398" s="123"/>
      <c r="BL398" s="123"/>
      <c r="BM398" s="123"/>
      <c r="BN398" s="123"/>
      <c r="BO398" s="123"/>
      <c r="BP398" s="123"/>
      <c r="BQ398" s="123"/>
      <c r="BR398" s="123"/>
      <c r="BS398" s="123"/>
      <c r="BT398" s="123"/>
      <c r="BU398" s="123"/>
      <c r="BV398" s="123"/>
      <c r="BW398" s="123"/>
      <c r="BX398" s="123"/>
      <c r="BY398" s="123"/>
      <c r="BZ398" s="123"/>
      <c r="CA398" s="123"/>
      <c r="CB398" s="123"/>
      <c r="CC398" s="123"/>
      <c r="CD398" s="123"/>
      <c r="CE398" s="123"/>
      <c r="CF398" s="123"/>
      <c r="CG398" s="123"/>
      <c r="CH398" s="123"/>
      <c r="CI398" s="123"/>
      <c r="CJ398" s="123"/>
      <c r="CK398" s="123"/>
      <c r="CL398" s="123"/>
      <c r="CM398" s="123"/>
      <c r="CN398" s="123"/>
      <c r="CO398" s="123"/>
      <c r="CP398" s="123"/>
      <c r="CQ398" s="123"/>
      <c r="CR398" s="123"/>
      <c r="CS398" s="123"/>
      <c r="CT398" s="123"/>
      <c r="CU398" s="123"/>
      <c r="CV398" s="123"/>
      <c r="CW398" s="123"/>
      <c r="CX398" s="123"/>
      <c r="CY398" s="123"/>
      <c r="CZ398" s="123"/>
      <c r="DA398" s="123"/>
      <c r="DB398" s="123"/>
      <c r="DC398" s="123"/>
      <c r="DD398" s="123"/>
      <c r="DE398" s="123"/>
      <c r="DF398" s="123"/>
      <c r="DG398" s="123"/>
      <c r="DH398" s="123"/>
      <c r="DI398" s="123"/>
      <c r="DJ398" s="123"/>
      <c r="DK398" s="123"/>
      <c r="DL398" s="123"/>
      <c r="DM398" s="123"/>
      <c r="DN398" s="123"/>
      <c r="DO398" s="123"/>
      <c r="DP398" s="123"/>
      <c r="DQ398" s="123"/>
      <c r="DR398" s="123"/>
      <c r="DS398" s="123"/>
      <c r="DT398" s="123"/>
      <c r="DU398" s="123"/>
      <c r="DV398" s="123"/>
      <c r="DW398" s="123"/>
      <c r="DX398" s="123"/>
      <c r="DY398" s="123"/>
      <c r="DZ398" s="123"/>
      <c r="EA398" s="123"/>
      <c r="EB398" s="123"/>
      <c r="EC398" s="123"/>
      <c r="ED398" s="115"/>
      <c r="EE398" s="115"/>
      <c r="EF398" s="115"/>
      <c r="EG398" s="115"/>
      <c r="EH398" s="115"/>
      <c r="EI398" s="115"/>
      <c r="EJ398" s="115"/>
      <c r="EK398" s="115"/>
      <c r="EL398" s="115"/>
      <c r="EM398" s="115"/>
      <c r="EN398" s="115"/>
      <c r="EO398" s="115"/>
      <c r="EP398" s="115"/>
      <c r="EQ398" s="115"/>
      <c r="ER398" s="115"/>
      <c r="ES398" s="115"/>
      <c r="ET398" s="115"/>
      <c r="EU398" s="115"/>
      <c r="EV398" s="115"/>
      <c r="EW398" s="115"/>
      <c r="EX398" s="115"/>
      <c r="EY398" s="115"/>
      <c r="EZ398" s="115"/>
      <c r="FA398" s="115"/>
      <c r="FB398" s="115"/>
      <c r="FC398" s="115"/>
      <c r="FD398" s="115"/>
      <c r="FE398" s="115"/>
      <c r="FF398" s="115"/>
      <c r="FG398" s="115"/>
      <c r="FH398" s="115"/>
      <c r="FI398" s="115"/>
      <c r="FJ398" s="115"/>
      <c r="FK398" s="115"/>
      <c r="FL398" s="115"/>
      <c r="FM398" s="115"/>
      <c r="FN398" s="115"/>
      <c r="FO398" s="115"/>
      <c r="FP398" s="115"/>
      <c r="FQ398" s="115"/>
      <c r="FR398" s="115"/>
      <c r="FS398" s="115"/>
      <c r="FT398" s="115"/>
      <c r="FU398" s="115"/>
      <c r="FV398" s="115"/>
      <c r="FW398" s="115"/>
      <c r="FX398" s="115"/>
      <c r="FY398" s="115"/>
      <c r="FZ398" s="115"/>
      <c r="GA398" s="115"/>
      <c r="GB398" s="115"/>
      <c r="GC398" s="115"/>
      <c r="GD398" s="115"/>
      <c r="GE398" s="115"/>
      <c r="GF398" s="115"/>
      <c r="GG398" s="115"/>
      <c r="GH398" s="115"/>
      <c r="GI398" s="115"/>
      <c r="GJ398" s="115"/>
      <c r="GK398" s="115"/>
      <c r="GL398" s="115"/>
      <c r="GM398" s="115"/>
      <c r="GN398" s="115"/>
      <c r="GO398" s="115"/>
      <c r="GP398" s="115"/>
      <c r="GQ398" s="115"/>
      <c r="GR398" s="115"/>
      <c r="GS398" s="115"/>
      <c r="GT398" s="115"/>
      <c r="GU398" s="115"/>
      <c r="GV398" s="115"/>
      <c r="GW398" s="115"/>
      <c r="GX398" s="115"/>
      <c r="GY398" s="115"/>
      <c r="GZ398" s="115"/>
      <c r="HA398" s="115"/>
      <c r="HB398" s="115"/>
      <c r="HC398" s="115"/>
      <c r="HD398" s="115"/>
      <c r="HE398" s="115"/>
      <c r="HF398" s="115"/>
      <c r="HG398" s="115"/>
      <c r="HH398" s="115"/>
      <c r="HI398" s="115"/>
      <c r="HJ398" s="115"/>
      <c r="HK398" s="115"/>
      <c r="HL398" s="115"/>
      <c r="HM398" s="115"/>
      <c r="HN398" s="115"/>
      <c r="HO398" s="115"/>
      <c r="HP398" s="115"/>
      <c r="HQ398" s="115"/>
      <c r="HR398" s="115"/>
      <c r="HS398" s="115"/>
      <c r="HT398" s="115"/>
      <c r="HU398" s="115"/>
      <c r="HV398" s="115"/>
      <c r="HW398" s="115"/>
      <c r="HX398" s="115"/>
      <c r="HY398" s="115"/>
      <c r="HZ398" s="115"/>
      <c r="IA398" s="115"/>
      <c r="IB398" s="115"/>
      <c r="IC398" s="115"/>
      <c r="ID398" s="115"/>
      <c r="IE398" s="115"/>
      <c r="IF398" s="115"/>
      <c r="IG398" s="115"/>
      <c r="IH398" s="115"/>
      <c r="II398" s="115"/>
      <c r="IJ398" s="115"/>
      <c r="IK398" s="115"/>
      <c r="IL398" s="115"/>
      <c r="IM398" s="115"/>
      <c r="IN398" s="115"/>
      <c r="IO398" s="115"/>
      <c r="IP398" s="115"/>
      <c r="IQ398" s="115"/>
      <c r="IR398" s="115"/>
      <c r="IS398" s="115"/>
      <c r="IT398" s="115"/>
      <c r="IU398" s="115"/>
      <c r="IV398" s="115"/>
      <c r="IW398" s="115"/>
      <c r="IX398" s="115"/>
      <c r="IY398" s="115"/>
      <c r="IZ398" s="115"/>
      <c r="JA398" s="115"/>
      <c r="JB398" s="115"/>
      <c r="JC398" s="115"/>
      <c r="JD398" s="115"/>
      <c r="JE398" s="115"/>
      <c r="JF398" s="115"/>
      <c r="JG398" s="115"/>
      <c r="JH398" s="115"/>
      <c r="JI398" s="115"/>
      <c r="JJ398" s="115"/>
      <c r="JK398" s="115"/>
      <c r="JL398" s="115"/>
      <c r="JM398" s="115"/>
      <c r="JN398" s="115"/>
      <c r="JO398" s="115"/>
      <c r="JP398" s="115"/>
      <c r="JQ398" s="115"/>
      <c r="JR398" s="115"/>
      <c r="JS398" s="115"/>
      <c r="JT398" s="115"/>
      <c r="JU398" s="115"/>
      <c r="JV398" s="115"/>
      <c r="JW398" s="115"/>
      <c r="JX398" s="115"/>
      <c r="JY398" s="115"/>
      <c r="JZ398" s="115"/>
      <c r="KA398" s="115"/>
      <c r="KB398" s="115"/>
      <c r="KC398" s="115"/>
      <c r="KD398" s="115"/>
      <c r="KE398" s="115"/>
      <c r="KF398" s="115"/>
      <c r="KG398" s="115"/>
      <c r="KH398" s="115"/>
      <c r="KI398" s="115"/>
      <c r="KJ398" s="115"/>
      <c r="KK398" s="115"/>
      <c r="KL398" s="115"/>
      <c r="KM398" s="115"/>
      <c r="KN398" s="115"/>
      <c r="KO398" s="115"/>
      <c r="KP398" s="115"/>
      <c r="KQ398" s="115"/>
      <c r="KR398" s="115"/>
      <c r="KS398" s="115"/>
      <c r="KT398" s="115"/>
      <c r="KU398" s="115"/>
      <c r="KV398" s="115"/>
      <c r="KW398" s="115"/>
      <c r="KX398" s="115"/>
      <c r="KY398" s="115"/>
      <c r="KZ398" s="115"/>
      <c r="LA398" s="115"/>
      <c r="LB398" s="115"/>
      <c r="LC398" s="115"/>
      <c r="LD398" s="115"/>
      <c r="LE398" s="115"/>
      <c r="LF398" s="115"/>
      <c r="LG398" s="115"/>
      <c r="LH398" s="115"/>
      <c r="LI398" s="115"/>
      <c r="LJ398" s="115"/>
      <c r="LK398" s="115"/>
      <c r="LL398" s="115"/>
      <c r="LM398" s="115"/>
      <c r="LN398" s="115"/>
      <c r="LO398" s="115"/>
      <c r="LP398" s="115"/>
      <c r="LQ398" s="115"/>
      <c r="LR398" s="115"/>
      <c r="LS398" s="115"/>
      <c r="LT398" s="115"/>
      <c r="LU398" s="115"/>
      <c r="LV398" s="115"/>
      <c r="LW398" s="115"/>
      <c r="LX398" s="115"/>
      <c r="LY398" s="115"/>
      <c r="LZ398" s="115"/>
      <c r="MA398" s="115"/>
      <c r="MB398" s="115"/>
      <c r="MC398" s="115"/>
      <c r="MD398" s="115"/>
      <c r="ME398" s="115"/>
      <c r="MF398" s="115"/>
      <c r="MG398" s="115"/>
      <c r="MH398" s="115"/>
      <c r="MI398" s="115"/>
      <c r="MJ398" s="115"/>
      <c r="MK398" s="115"/>
      <c r="ML398" s="115"/>
      <c r="MM398" s="115"/>
      <c r="MN398" s="115"/>
      <c r="MO398" s="115"/>
      <c r="MP398" s="115"/>
      <c r="MQ398" s="115"/>
      <c r="MR398" s="115"/>
      <c r="MS398" s="115"/>
      <c r="MT398" s="115"/>
      <c r="MU398" s="115"/>
      <c r="MV398" s="115"/>
      <c r="MW398" s="115"/>
      <c r="MX398" s="115"/>
      <c r="MY398" s="115"/>
      <c r="MZ398" s="115"/>
      <c r="NA398" s="115"/>
      <c r="NB398" s="115"/>
      <c r="NC398" s="115"/>
      <c r="ND398" s="115"/>
      <c r="NE398" s="115"/>
      <c r="NF398" s="115"/>
      <c r="NG398" s="115"/>
      <c r="NH398" s="115"/>
      <c r="NI398" s="115"/>
      <c r="NJ398" s="115"/>
      <c r="NK398" s="115"/>
      <c r="NL398" s="115"/>
      <c r="NM398" s="115"/>
      <c r="NN398" s="115"/>
      <c r="NO398" s="115"/>
      <c r="NP398" s="115"/>
      <c r="NQ398" s="115"/>
      <c r="NR398" s="115"/>
      <c r="NS398" s="115"/>
      <c r="NT398" s="115"/>
      <c r="NU398" s="115"/>
      <c r="NV398" s="115"/>
      <c r="NW398" s="115"/>
      <c r="NX398" s="115"/>
      <c r="NY398" s="115"/>
      <c r="NZ398" s="115"/>
      <c r="OA398" s="115"/>
      <c r="OB398" s="115"/>
      <c r="OC398" s="115"/>
      <c r="OD398" s="115"/>
      <c r="OE398" s="115"/>
      <c r="OF398" s="115"/>
      <c r="OG398" s="115"/>
      <c r="OH398" s="115"/>
      <c r="OI398" s="115"/>
      <c r="OJ398" s="115"/>
      <c r="OK398" s="115"/>
      <c r="OL398" s="115"/>
      <c r="OM398" s="115"/>
      <c r="ON398" s="115"/>
      <c r="OO398" s="115"/>
      <c r="OP398" s="115"/>
      <c r="OQ398" s="115"/>
      <c r="OR398" s="115"/>
      <c r="OS398" s="115"/>
      <c r="OT398" s="115"/>
      <c r="OU398" s="115"/>
      <c r="OV398" s="115"/>
      <c r="OW398" s="115"/>
      <c r="OX398" s="115"/>
      <c r="OY398" s="115"/>
      <c r="OZ398" s="115"/>
      <c r="PA398" s="115"/>
      <c r="PB398" s="115"/>
      <c r="PC398" s="115"/>
      <c r="PD398" s="115"/>
      <c r="PE398" s="115"/>
      <c r="PF398" s="115"/>
      <c r="PG398" s="115"/>
      <c r="PH398" s="115"/>
      <c r="PI398" s="115"/>
      <c r="PJ398" s="115"/>
      <c r="PK398" s="115"/>
      <c r="PL398" s="115"/>
      <c r="PM398" s="115"/>
      <c r="PN398" s="115"/>
      <c r="PO398" s="115"/>
      <c r="PP398" s="115"/>
      <c r="PQ398" s="115"/>
      <c r="PR398" s="115"/>
      <c r="PS398" s="115"/>
      <c r="PT398" s="115"/>
      <c r="PU398" s="115"/>
      <c r="PV398" s="115"/>
      <c r="PW398" s="115"/>
      <c r="PX398" s="115"/>
      <c r="PY398" s="115"/>
      <c r="PZ398" s="115"/>
      <c r="QA398" s="115"/>
      <c r="QB398" s="115"/>
      <c r="QC398" s="115"/>
      <c r="QD398" s="115"/>
      <c r="QE398" s="115"/>
      <c r="QF398" s="115"/>
      <c r="QG398" s="115"/>
      <c r="QH398" s="115"/>
      <c r="QI398" s="115"/>
      <c r="QJ398" s="115"/>
      <c r="QK398" s="115"/>
      <c r="QL398" s="115"/>
      <c r="QM398" s="115"/>
      <c r="QN398" s="115"/>
      <c r="QO398" s="115"/>
      <c r="QP398" s="115"/>
      <c r="QQ398" s="115"/>
      <c r="QR398" s="115"/>
      <c r="QS398" s="115"/>
      <c r="QT398" s="115"/>
      <c r="QU398" s="115"/>
      <c r="QV398" s="115"/>
      <c r="QW398" s="115"/>
      <c r="QX398" s="115"/>
      <c r="QY398" s="115"/>
      <c r="QZ398" s="115"/>
      <c r="RA398" s="115"/>
      <c r="RB398" s="115"/>
      <c r="RC398" s="115"/>
      <c r="RD398" s="115"/>
      <c r="RE398" s="115"/>
      <c r="RF398" s="115"/>
      <c r="RG398" s="115"/>
      <c r="RH398" s="115"/>
      <c r="RI398" s="115"/>
      <c r="RJ398" s="115"/>
      <c r="RK398" s="115"/>
      <c r="RL398" s="115"/>
      <c r="RM398" s="115"/>
      <c r="RN398" s="115"/>
      <c r="RO398" s="115"/>
      <c r="RP398" s="115"/>
      <c r="RQ398" s="115"/>
      <c r="RR398" s="115"/>
      <c r="RS398" s="115"/>
      <c r="RT398" s="115"/>
      <c r="RU398" s="115"/>
      <c r="RV398" s="115"/>
      <c r="RW398" s="115"/>
      <c r="RX398" s="115"/>
      <c r="RY398" s="115"/>
      <c r="RZ398" s="115"/>
      <c r="SA398" s="115"/>
      <c r="SB398" s="115"/>
      <c r="SC398" s="115"/>
      <c r="SD398" s="115"/>
      <c r="SE398" s="115"/>
      <c r="SF398" s="115"/>
      <c r="SG398" s="115"/>
      <c r="SH398" s="115"/>
      <c r="SI398" s="115"/>
      <c r="SJ398" s="115"/>
      <c r="SK398" s="115"/>
      <c r="SL398" s="115"/>
      <c r="SM398" s="115"/>
      <c r="SN398" s="115"/>
      <c r="SO398" s="115"/>
      <c r="SP398" s="115"/>
      <c r="SQ398" s="115"/>
      <c r="SR398" s="115"/>
      <c r="SS398" s="115"/>
      <c r="ST398" s="115"/>
      <c r="SU398" s="115"/>
      <c r="SV398" s="115"/>
      <c r="SW398" s="115"/>
      <c r="SX398" s="115"/>
      <c r="SY398" s="115"/>
      <c r="SZ398" s="115"/>
      <c r="TA398" s="115"/>
      <c r="TB398" s="115"/>
      <c r="TC398" s="115"/>
      <c r="TD398" s="115"/>
      <c r="TE398" s="115"/>
      <c r="TF398" s="115"/>
      <c r="TG398" s="115"/>
      <c r="TH398" s="115"/>
      <c r="TI398" s="115"/>
      <c r="TJ398" s="115"/>
      <c r="TK398" s="115"/>
      <c r="TL398" s="115"/>
      <c r="TM398" s="115"/>
      <c r="TN398" s="115"/>
      <c r="TO398" s="115"/>
      <c r="TP398" s="115"/>
      <c r="TQ398" s="115"/>
      <c r="TR398" s="115"/>
      <c r="TS398" s="115"/>
      <c r="TT398" s="115"/>
      <c r="TU398" s="115"/>
      <c r="TV398" s="115"/>
      <c r="TW398" s="115"/>
      <c r="TX398" s="115"/>
      <c r="TY398" s="115"/>
      <c r="TZ398" s="115"/>
      <c r="UA398" s="115"/>
      <c r="UB398" s="115"/>
      <c r="UC398" s="115"/>
      <c r="UD398" s="115"/>
      <c r="UE398" s="115"/>
      <c r="UF398" s="115"/>
      <c r="UG398" s="115"/>
      <c r="UH398" s="115"/>
      <c r="UI398" s="115"/>
      <c r="UJ398" s="115"/>
      <c r="UK398" s="115"/>
      <c r="UL398" s="115"/>
      <c r="UM398" s="115"/>
      <c r="UN398" s="115"/>
      <c r="UO398" s="115"/>
      <c r="UP398" s="115"/>
      <c r="UQ398" s="115"/>
      <c r="UR398" s="115"/>
      <c r="US398" s="115"/>
      <c r="UT398" s="115"/>
      <c r="UU398" s="115"/>
      <c r="UV398" s="115"/>
      <c r="UW398" s="115"/>
      <c r="UX398" s="115"/>
      <c r="UY398" s="115"/>
      <c r="UZ398" s="115"/>
      <c r="VA398" s="115"/>
      <c r="VB398" s="115"/>
      <c r="VC398" s="115"/>
      <c r="VD398" s="115"/>
      <c r="VE398" s="115"/>
      <c r="VF398" s="115"/>
      <c r="VG398" s="115"/>
      <c r="VH398" s="115"/>
      <c r="VI398" s="115"/>
      <c r="VJ398" s="115"/>
      <c r="VK398" s="115"/>
      <c r="VL398" s="115"/>
      <c r="VM398" s="115"/>
      <c r="VN398" s="115"/>
      <c r="VO398" s="115"/>
      <c r="VP398" s="115"/>
      <c r="VQ398" s="115"/>
      <c r="VR398" s="115"/>
      <c r="VS398" s="115"/>
      <c r="VT398" s="115"/>
      <c r="VU398" s="115"/>
      <c r="VV398" s="115"/>
      <c r="VW398" s="115"/>
      <c r="VX398" s="115"/>
      <c r="VY398" s="115"/>
      <c r="VZ398" s="115"/>
      <c r="WA398" s="115"/>
      <c r="WB398" s="115"/>
      <c r="WC398" s="115"/>
      <c r="WD398" s="115"/>
      <c r="WE398" s="115"/>
      <c r="WF398" s="115"/>
      <c r="WG398" s="115"/>
      <c r="WH398" s="115"/>
      <c r="WI398" s="115"/>
      <c r="WJ398" s="115"/>
      <c r="WK398" s="115"/>
      <c r="WL398" s="115"/>
      <c r="WM398" s="115"/>
      <c r="WN398" s="115"/>
      <c r="WO398" s="115"/>
      <c r="WP398" s="115"/>
      <c r="WQ398" s="115"/>
      <c r="WR398" s="115"/>
      <c r="WS398" s="115"/>
      <c r="WT398" s="115"/>
      <c r="WU398" s="115"/>
      <c r="WV398" s="115"/>
      <c r="WW398" s="115"/>
      <c r="WX398" s="115"/>
      <c r="WY398" s="115"/>
      <c r="WZ398" s="115"/>
      <c r="XA398" s="115"/>
      <c r="XB398" s="115"/>
      <c r="XC398" s="115"/>
      <c r="XD398" s="115"/>
      <c r="XE398" s="115"/>
      <c r="XF398" s="115"/>
      <c r="XG398" s="115"/>
      <c r="XH398" s="115"/>
      <c r="XI398" s="115"/>
      <c r="XJ398" s="115"/>
      <c r="XK398" s="115"/>
      <c r="XL398" s="115"/>
      <c r="XM398" s="115"/>
      <c r="XN398" s="115"/>
      <c r="XO398" s="115"/>
      <c r="XP398" s="115"/>
      <c r="XQ398" s="115"/>
      <c r="XR398" s="115"/>
      <c r="XS398" s="115"/>
      <c r="XT398" s="115"/>
      <c r="XU398" s="115"/>
      <c r="XV398" s="115"/>
      <c r="XW398" s="115"/>
      <c r="XX398" s="115"/>
      <c r="XY398" s="115"/>
      <c r="XZ398" s="115"/>
      <c r="YA398" s="115"/>
      <c r="YB398" s="115"/>
      <c r="YC398" s="115"/>
      <c r="YD398" s="115"/>
      <c r="YE398" s="115"/>
      <c r="YF398" s="115"/>
      <c r="YG398" s="115"/>
      <c r="YH398" s="115"/>
      <c r="YI398" s="115"/>
      <c r="YJ398" s="115"/>
      <c r="YK398" s="115"/>
      <c r="YL398" s="115"/>
      <c r="YM398" s="115"/>
      <c r="YN398" s="115"/>
      <c r="YO398" s="115"/>
      <c r="YP398" s="115"/>
      <c r="YQ398" s="115"/>
      <c r="YR398" s="115"/>
      <c r="YS398" s="115"/>
      <c r="YT398" s="115"/>
      <c r="YU398" s="115"/>
      <c r="YV398" s="115"/>
      <c r="YW398" s="115"/>
      <c r="YX398" s="115"/>
      <c r="YY398" s="115"/>
      <c r="YZ398" s="115"/>
      <c r="ZA398" s="115"/>
      <c r="ZB398" s="115"/>
      <c r="ZC398" s="115"/>
      <c r="ZD398" s="115"/>
      <c r="ZE398" s="115"/>
      <c r="ZF398" s="115"/>
      <c r="ZG398" s="115"/>
      <c r="ZH398" s="115"/>
      <c r="ZI398" s="115"/>
      <c r="ZJ398" s="115"/>
      <c r="ZK398" s="115"/>
      <c r="ZL398" s="115"/>
      <c r="ZM398" s="115"/>
      <c r="ZN398" s="115"/>
      <c r="ZO398" s="115"/>
      <c r="ZP398" s="115"/>
      <c r="ZQ398" s="115"/>
      <c r="ZR398" s="115"/>
      <c r="ZS398" s="115"/>
      <c r="ZT398" s="115"/>
      <c r="ZU398" s="115"/>
      <c r="ZV398" s="115"/>
      <c r="ZW398" s="115"/>
      <c r="ZX398" s="115"/>
      <c r="ZY398" s="115"/>
      <c r="ZZ398" s="115"/>
      <c r="AAA398" s="115"/>
      <c r="AAB398" s="115"/>
      <c r="AAC398" s="115"/>
      <c r="AAD398" s="115"/>
      <c r="AAE398" s="115"/>
      <c r="AAF398" s="115"/>
      <c r="AAG398" s="115"/>
      <c r="AAH398" s="115"/>
      <c r="AAI398" s="115"/>
      <c r="AAJ398" s="115"/>
      <c r="AAK398" s="115"/>
      <c r="AAL398" s="115"/>
      <c r="AAM398" s="115"/>
      <c r="AAN398" s="115"/>
      <c r="AAO398" s="115"/>
      <c r="AAP398" s="115"/>
      <c r="AAQ398" s="115"/>
      <c r="AAR398" s="115"/>
      <c r="AAS398" s="115"/>
      <c r="AAT398" s="115"/>
      <c r="AAU398" s="115"/>
      <c r="AAV398" s="115"/>
      <c r="AAW398" s="115"/>
      <c r="AAX398" s="115"/>
      <c r="AAY398" s="115"/>
      <c r="AAZ398" s="115"/>
      <c r="ABA398" s="115"/>
      <c r="ABB398" s="115"/>
      <c r="ABC398" s="115"/>
      <c r="ABD398" s="115"/>
      <c r="ABE398" s="115"/>
      <c r="ABF398" s="115"/>
      <c r="ABG398" s="115"/>
      <c r="ABH398" s="115"/>
      <c r="ABI398" s="115"/>
      <c r="ABJ398" s="115"/>
      <c r="ABK398" s="115"/>
      <c r="ABL398" s="115"/>
      <c r="ABM398" s="115"/>
      <c r="ABN398" s="115"/>
      <c r="ABO398" s="115"/>
      <c r="ABP398" s="115"/>
      <c r="ABQ398" s="115"/>
      <c r="ABR398" s="115"/>
      <c r="ABS398" s="115"/>
      <c r="ABT398" s="115"/>
      <c r="ABU398" s="115"/>
      <c r="ABV398" s="115"/>
      <c r="ABW398" s="115"/>
      <c r="ABX398" s="115"/>
      <c r="ABY398" s="115"/>
      <c r="ABZ398" s="115"/>
      <c r="ACA398" s="115"/>
      <c r="ACB398" s="115"/>
      <c r="ACC398" s="115"/>
      <c r="ACD398" s="115"/>
      <c r="ACE398" s="115"/>
      <c r="ACF398" s="115"/>
      <c r="ACG398" s="115"/>
      <c r="ACH398" s="115"/>
      <c r="ACI398" s="115"/>
      <c r="ACJ398" s="115"/>
      <c r="ACK398" s="115"/>
      <c r="ACL398" s="115"/>
      <c r="ACM398" s="115"/>
      <c r="ACN398" s="115"/>
      <c r="ACO398" s="115"/>
      <c r="ACP398" s="115"/>
      <c r="ACQ398" s="115"/>
      <c r="ACR398" s="115"/>
      <c r="ACS398" s="115"/>
      <c r="ACT398" s="115"/>
      <c r="ACU398" s="115"/>
      <c r="ACV398" s="115"/>
      <c r="ACW398" s="115"/>
      <c r="ACX398" s="115"/>
      <c r="ACY398" s="115"/>
      <c r="ACZ398" s="115"/>
      <c r="ADA398" s="115"/>
    </row>
    <row r="399" spans="1:781" customFormat="1" ht="15.6" x14ac:dyDescent="0.3">
      <c r="A399" s="39">
        <v>5</v>
      </c>
      <c r="B399" s="21" t="s">
        <v>1091</v>
      </c>
      <c r="C399" s="22" t="s">
        <v>52</v>
      </c>
      <c r="D399" s="23" t="s">
        <v>508</v>
      </c>
      <c r="E399" s="23"/>
      <c r="F399" s="23">
        <v>46</v>
      </c>
      <c r="G399" s="74">
        <v>1550000</v>
      </c>
      <c r="H399" s="23">
        <v>2</v>
      </c>
      <c r="I399" s="23" t="s">
        <v>41</v>
      </c>
      <c r="J399" s="23" t="s">
        <v>72</v>
      </c>
      <c r="K399" s="25">
        <v>1944</v>
      </c>
      <c r="L399" s="86">
        <v>1944</v>
      </c>
      <c r="M399" s="27"/>
      <c r="N399" s="28">
        <v>0.7</v>
      </c>
      <c r="O399" s="28"/>
      <c r="P399" s="29" t="s">
        <v>461</v>
      </c>
      <c r="Q399" s="30"/>
      <c r="R399" s="31"/>
      <c r="S399" s="32" t="str">
        <f t="shared" si="92"/>
        <v>Coal</v>
      </c>
      <c r="T399" s="33"/>
      <c r="U399" s="33"/>
      <c r="V399" s="33"/>
      <c r="W399" s="33"/>
      <c r="X399" s="33"/>
      <c r="Y399" s="33"/>
      <c r="Z399" s="33"/>
      <c r="AA399" s="1"/>
      <c r="AB399" s="34"/>
      <c r="AC399" s="34"/>
      <c r="AD399" s="34"/>
      <c r="AE399" s="34"/>
      <c r="AF399" s="35"/>
      <c r="AG399" s="35"/>
      <c r="AH399" s="35"/>
      <c r="AI399" s="35"/>
      <c r="AJ399" s="1"/>
      <c r="AK399" s="123"/>
      <c r="AL399" s="123"/>
      <c r="AM399" s="123"/>
      <c r="AN399" s="123"/>
      <c r="AO399" s="123"/>
      <c r="AP399" s="123"/>
      <c r="AQ399" s="123"/>
      <c r="AR399" s="123"/>
      <c r="AS399" s="123"/>
      <c r="AT399" s="123"/>
      <c r="AU399" s="123"/>
      <c r="AV399" s="123"/>
      <c r="AW399" s="123"/>
      <c r="AX399" s="123"/>
      <c r="AY399" s="123"/>
      <c r="AZ399" s="123"/>
      <c r="BA399" s="123"/>
      <c r="BB399" s="123"/>
      <c r="BC399" s="123"/>
      <c r="BD399" s="123"/>
      <c r="BE399" s="123"/>
      <c r="BF399" s="123"/>
      <c r="BG399" s="123"/>
      <c r="BH399" s="123"/>
      <c r="BI399" s="123"/>
      <c r="BJ399" s="123"/>
      <c r="BK399" s="123"/>
      <c r="BL399" s="123"/>
      <c r="BM399" s="123"/>
      <c r="BN399" s="123"/>
      <c r="BO399" s="123"/>
      <c r="BP399" s="123"/>
      <c r="BQ399" s="123"/>
      <c r="BR399" s="123"/>
      <c r="BS399" s="123"/>
      <c r="BT399" s="123"/>
      <c r="BU399" s="123"/>
      <c r="BV399" s="123"/>
      <c r="BW399" s="123"/>
      <c r="BX399" s="123"/>
      <c r="BY399" s="123"/>
      <c r="BZ399" s="123"/>
      <c r="CA399" s="123"/>
      <c r="CB399" s="123"/>
      <c r="CC399" s="123"/>
      <c r="CD399" s="123"/>
      <c r="CE399" s="123"/>
      <c r="CF399" s="123"/>
      <c r="CG399" s="123"/>
      <c r="CH399" s="123"/>
      <c r="CI399" s="123"/>
      <c r="CJ399" s="123"/>
      <c r="CK399" s="123"/>
      <c r="CL399" s="123"/>
      <c r="CM399" s="123"/>
      <c r="CN399" s="123"/>
      <c r="CO399" s="123"/>
      <c r="CP399" s="123"/>
      <c r="CQ399" s="123"/>
      <c r="CR399" s="123"/>
      <c r="CS399" s="123"/>
      <c r="CT399" s="123"/>
      <c r="CU399" s="123"/>
      <c r="CV399" s="123"/>
      <c r="CW399" s="123"/>
      <c r="CX399" s="123"/>
      <c r="CY399" s="123"/>
      <c r="CZ399" s="123"/>
      <c r="DA399" s="123"/>
      <c r="DB399" s="123"/>
      <c r="DC399" s="123"/>
      <c r="DD399" s="123"/>
      <c r="DE399" s="123"/>
      <c r="DF399" s="123"/>
      <c r="DG399" s="123"/>
      <c r="DH399" s="123"/>
      <c r="DI399" s="123"/>
      <c r="DJ399" s="123"/>
      <c r="DK399" s="123"/>
      <c r="DL399" s="123"/>
      <c r="DM399" s="123"/>
      <c r="DN399" s="123"/>
      <c r="DO399" s="123"/>
      <c r="DP399" s="123"/>
      <c r="DQ399" s="123"/>
      <c r="DR399" s="123"/>
      <c r="DS399" s="123"/>
      <c r="DT399" s="123"/>
      <c r="DU399" s="123"/>
      <c r="DV399" s="123"/>
      <c r="DW399" s="123"/>
      <c r="DX399" s="123"/>
      <c r="DY399" s="123"/>
      <c r="DZ399" s="123"/>
      <c r="EA399" s="123"/>
      <c r="EB399" s="123"/>
      <c r="EC399" s="123"/>
      <c r="ED399" s="115"/>
      <c r="EE399" s="115"/>
      <c r="EF399" s="115"/>
      <c r="EG399" s="115"/>
      <c r="EH399" s="115"/>
      <c r="EI399" s="115"/>
      <c r="EJ399" s="115"/>
      <c r="EK399" s="115"/>
      <c r="EL399" s="115"/>
      <c r="EM399" s="115"/>
      <c r="EN399" s="115"/>
      <c r="EO399" s="115"/>
      <c r="EP399" s="115"/>
      <c r="EQ399" s="115"/>
      <c r="ER399" s="115"/>
      <c r="ES399" s="115"/>
      <c r="ET399" s="115"/>
      <c r="EU399" s="115"/>
      <c r="EV399" s="115"/>
      <c r="EW399" s="115"/>
      <c r="EX399" s="115"/>
      <c r="EY399" s="115"/>
      <c r="EZ399" s="115"/>
      <c r="FA399" s="115"/>
      <c r="FB399" s="115"/>
      <c r="FC399" s="115"/>
      <c r="FD399" s="115"/>
      <c r="FE399" s="115"/>
      <c r="FF399" s="115"/>
      <c r="FG399" s="115"/>
      <c r="FH399" s="115"/>
      <c r="FI399" s="115"/>
      <c r="FJ399" s="115"/>
      <c r="FK399" s="115"/>
      <c r="FL399" s="115"/>
      <c r="FM399" s="115"/>
      <c r="FN399" s="115"/>
      <c r="FO399" s="115"/>
      <c r="FP399" s="115"/>
      <c r="FQ399" s="115"/>
      <c r="FR399" s="115"/>
      <c r="FS399" s="115"/>
      <c r="FT399" s="115"/>
      <c r="FU399" s="115"/>
      <c r="FV399" s="115"/>
      <c r="FW399" s="115"/>
      <c r="FX399" s="115"/>
      <c r="FY399" s="115"/>
      <c r="FZ399" s="115"/>
      <c r="GA399" s="115"/>
      <c r="GB399" s="115"/>
      <c r="GC399" s="115"/>
      <c r="GD399" s="115"/>
      <c r="GE399" s="115"/>
      <c r="GF399" s="115"/>
      <c r="GG399" s="115"/>
      <c r="GH399" s="115"/>
      <c r="GI399" s="115"/>
      <c r="GJ399" s="115"/>
      <c r="GK399" s="115"/>
      <c r="GL399" s="115"/>
      <c r="GM399" s="115"/>
      <c r="GN399" s="115"/>
      <c r="GO399" s="115"/>
      <c r="GP399" s="115"/>
      <c r="GQ399" s="115"/>
      <c r="GR399" s="115"/>
      <c r="GS399" s="115"/>
      <c r="GT399" s="115"/>
      <c r="GU399" s="115"/>
      <c r="GV399" s="115"/>
      <c r="GW399" s="115"/>
      <c r="GX399" s="115"/>
      <c r="GY399" s="115"/>
      <c r="GZ399" s="115"/>
      <c r="HA399" s="115"/>
      <c r="HB399" s="115"/>
      <c r="HC399" s="115"/>
      <c r="HD399" s="115"/>
      <c r="HE399" s="115"/>
      <c r="HF399" s="115"/>
      <c r="HG399" s="115"/>
      <c r="HH399" s="115"/>
      <c r="HI399" s="115"/>
      <c r="HJ399" s="115"/>
      <c r="HK399" s="115"/>
      <c r="HL399" s="115"/>
      <c r="HM399" s="115"/>
      <c r="HN399" s="115"/>
      <c r="HO399" s="115"/>
      <c r="HP399" s="115"/>
      <c r="HQ399" s="115"/>
      <c r="HR399" s="115"/>
      <c r="HS399" s="115"/>
      <c r="HT399" s="115"/>
      <c r="HU399" s="115"/>
      <c r="HV399" s="115"/>
      <c r="HW399" s="115"/>
      <c r="HX399" s="115"/>
      <c r="HY399" s="115"/>
      <c r="HZ399" s="115"/>
      <c r="IA399" s="115"/>
      <c r="IB399" s="115"/>
      <c r="IC399" s="115"/>
      <c r="ID399" s="115"/>
      <c r="IE399" s="115"/>
      <c r="IF399" s="115"/>
      <c r="IG399" s="115"/>
      <c r="IH399" s="115"/>
      <c r="II399" s="115"/>
      <c r="IJ399" s="115"/>
      <c r="IK399" s="115"/>
      <c r="IL399" s="115"/>
      <c r="IM399" s="115"/>
      <c r="IN399" s="115"/>
      <c r="IO399" s="115"/>
      <c r="IP399" s="115"/>
      <c r="IQ399" s="115"/>
      <c r="IR399" s="115"/>
      <c r="IS399" s="115"/>
      <c r="IT399" s="115"/>
      <c r="IU399" s="115"/>
      <c r="IV399" s="115"/>
      <c r="IW399" s="115"/>
      <c r="IX399" s="115"/>
      <c r="IY399" s="115"/>
      <c r="IZ399" s="115"/>
      <c r="JA399" s="115"/>
      <c r="JB399" s="115"/>
      <c r="JC399" s="115"/>
      <c r="JD399" s="115"/>
      <c r="JE399" s="115"/>
      <c r="JF399" s="115"/>
      <c r="JG399" s="115"/>
      <c r="JH399" s="115"/>
      <c r="JI399" s="115"/>
      <c r="JJ399" s="115"/>
      <c r="JK399" s="115"/>
      <c r="JL399" s="115"/>
      <c r="JM399" s="115"/>
      <c r="JN399" s="115"/>
      <c r="JO399" s="115"/>
      <c r="JP399" s="115"/>
      <c r="JQ399" s="115"/>
      <c r="JR399" s="115"/>
      <c r="JS399" s="115"/>
      <c r="JT399" s="115"/>
      <c r="JU399" s="115"/>
      <c r="JV399" s="115"/>
      <c r="JW399" s="115"/>
      <c r="JX399" s="115"/>
      <c r="JY399" s="115"/>
      <c r="JZ399" s="115"/>
      <c r="KA399" s="115"/>
      <c r="KB399" s="115"/>
      <c r="KC399" s="115"/>
      <c r="KD399" s="115"/>
      <c r="KE399" s="115"/>
      <c r="KF399" s="115"/>
      <c r="KG399" s="115"/>
      <c r="KH399" s="115"/>
      <c r="KI399" s="115"/>
      <c r="KJ399" s="115"/>
      <c r="KK399" s="115"/>
      <c r="KL399" s="115"/>
      <c r="KM399" s="115"/>
      <c r="KN399" s="115"/>
      <c r="KO399" s="115"/>
      <c r="KP399" s="115"/>
      <c r="KQ399" s="115"/>
      <c r="KR399" s="115"/>
      <c r="KS399" s="115"/>
      <c r="KT399" s="115"/>
      <c r="KU399" s="115"/>
      <c r="KV399" s="115"/>
      <c r="KW399" s="115"/>
      <c r="KX399" s="115"/>
      <c r="KY399" s="115"/>
      <c r="KZ399" s="115"/>
      <c r="LA399" s="115"/>
      <c r="LB399" s="115"/>
      <c r="LC399" s="115"/>
      <c r="LD399" s="115"/>
      <c r="LE399" s="115"/>
      <c r="LF399" s="115"/>
      <c r="LG399" s="115"/>
      <c r="LH399" s="115"/>
      <c r="LI399" s="115"/>
      <c r="LJ399" s="115"/>
      <c r="LK399" s="115"/>
      <c r="LL399" s="115"/>
      <c r="LM399" s="115"/>
      <c r="LN399" s="115"/>
      <c r="LO399" s="115"/>
      <c r="LP399" s="115"/>
      <c r="LQ399" s="115"/>
      <c r="LR399" s="115"/>
      <c r="LS399" s="115"/>
      <c r="LT399" s="115"/>
      <c r="LU399" s="115"/>
      <c r="LV399" s="115"/>
      <c r="LW399" s="115"/>
      <c r="LX399" s="115"/>
      <c r="LY399" s="115"/>
      <c r="LZ399" s="115"/>
      <c r="MA399" s="115"/>
      <c r="MB399" s="115"/>
      <c r="MC399" s="115"/>
      <c r="MD399" s="115"/>
      <c r="ME399" s="115"/>
      <c r="MF399" s="115"/>
      <c r="MG399" s="115"/>
      <c r="MH399" s="115"/>
      <c r="MI399" s="115"/>
      <c r="MJ399" s="115"/>
      <c r="MK399" s="115"/>
      <c r="ML399" s="115"/>
      <c r="MM399" s="115"/>
      <c r="MN399" s="115"/>
      <c r="MO399" s="115"/>
      <c r="MP399" s="115"/>
      <c r="MQ399" s="115"/>
      <c r="MR399" s="115"/>
      <c r="MS399" s="115"/>
      <c r="MT399" s="115"/>
      <c r="MU399" s="115"/>
      <c r="MV399" s="115"/>
      <c r="MW399" s="115"/>
      <c r="MX399" s="115"/>
      <c r="MY399" s="115"/>
      <c r="MZ399" s="115"/>
      <c r="NA399" s="115"/>
      <c r="NB399" s="115"/>
      <c r="NC399" s="115"/>
      <c r="ND399" s="115"/>
      <c r="NE399" s="115"/>
      <c r="NF399" s="115"/>
      <c r="NG399" s="115"/>
      <c r="NH399" s="115"/>
      <c r="NI399" s="115"/>
      <c r="NJ399" s="115"/>
      <c r="NK399" s="115"/>
      <c r="NL399" s="115"/>
      <c r="NM399" s="115"/>
      <c r="NN399" s="115"/>
      <c r="NO399" s="115"/>
      <c r="NP399" s="115"/>
      <c r="NQ399" s="115"/>
      <c r="NR399" s="115"/>
      <c r="NS399" s="115"/>
      <c r="NT399" s="115"/>
      <c r="NU399" s="115"/>
      <c r="NV399" s="115"/>
      <c r="NW399" s="115"/>
      <c r="NX399" s="115"/>
      <c r="NY399" s="115"/>
      <c r="NZ399" s="115"/>
      <c r="OA399" s="115"/>
      <c r="OB399" s="115"/>
      <c r="OC399" s="115"/>
      <c r="OD399" s="115"/>
      <c r="OE399" s="115"/>
      <c r="OF399" s="115"/>
      <c r="OG399" s="115"/>
      <c r="OH399" s="115"/>
      <c r="OI399" s="115"/>
      <c r="OJ399" s="115"/>
      <c r="OK399" s="115"/>
      <c r="OL399" s="115"/>
      <c r="OM399" s="115"/>
      <c r="ON399" s="115"/>
      <c r="OO399" s="115"/>
      <c r="OP399" s="115"/>
      <c r="OQ399" s="115"/>
      <c r="OR399" s="115"/>
      <c r="OS399" s="115"/>
      <c r="OT399" s="115"/>
      <c r="OU399" s="115"/>
      <c r="OV399" s="115"/>
      <c r="OW399" s="115"/>
      <c r="OX399" s="115"/>
      <c r="OY399" s="115"/>
      <c r="OZ399" s="115"/>
      <c r="PA399" s="115"/>
      <c r="PB399" s="115"/>
      <c r="PC399" s="115"/>
      <c r="PD399" s="115"/>
      <c r="PE399" s="115"/>
      <c r="PF399" s="115"/>
      <c r="PG399" s="115"/>
      <c r="PH399" s="115"/>
      <c r="PI399" s="115"/>
      <c r="PJ399" s="115"/>
      <c r="PK399" s="115"/>
      <c r="PL399" s="115"/>
      <c r="PM399" s="115"/>
      <c r="PN399" s="115"/>
      <c r="PO399" s="115"/>
      <c r="PP399" s="115"/>
      <c r="PQ399" s="115"/>
      <c r="PR399" s="115"/>
      <c r="PS399" s="115"/>
      <c r="PT399" s="115"/>
      <c r="PU399" s="115"/>
      <c r="PV399" s="115"/>
      <c r="PW399" s="115"/>
      <c r="PX399" s="115"/>
      <c r="PY399" s="115"/>
      <c r="PZ399" s="115"/>
      <c r="QA399" s="115"/>
      <c r="QB399" s="115"/>
      <c r="QC399" s="115"/>
      <c r="QD399" s="115"/>
      <c r="QE399" s="115"/>
      <c r="QF399" s="115"/>
      <c r="QG399" s="115"/>
      <c r="QH399" s="115"/>
      <c r="QI399" s="115"/>
      <c r="QJ399" s="115"/>
      <c r="QK399" s="115"/>
      <c r="QL399" s="115"/>
      <c r="QM399" s="115"/>
      <c r="QN399" s="115"/>
      <c r="QO399" s="115"/>
      <c r="QP399" s="115"/>
      <c r="QQ399" s="115"/>
      <c r="QR399" s="115"/>
      <c r="QS399" s="115"/>
      <c r="QT399" s="115"/>
      <c r="QU399" s="115"/>
      <c r="QV399" s="115"/>
      <c r="QW399" s="115"/>
      <c r="QX399" s="115"/>
      <c r="QY399" s="115"/>
      <c r="QZ399" s="115"/>
      <c r="RA399" s="115"/>
      <c r="RB399" s="115"/>
      <c r="RC399" s="115"/>
      <c r="RD399" s="115"/>
      <c r="RE399" s="115"/>
      <c r="RF399" s="115"/>
      <c r="RG399" s="115"/>
      <c r="RH399" s="115"/>
      <c r="RI399" s="115"/>
      <c r="RJ399" s="115"/>
      <c r="RK399" s="115"/>
      <c r="RL399" s="115"/>
      <c r="RM399" s="115"/>
      <c r="RN399" s="115"/>
      <c r="RO399" s="115"/>
      <c r="RP399" s="115"/>
      <c r="RQ399" s="115"/>
      <c r="RR399" s="115"/>
      <c r="RS399" s="115"/>
      <c r="RT399" s="115"/>
      <c r="RU399" s="115"/>
      <c r="RV399" s="115"/>
      <c r="RW399" s="115"/>
      <c r="RX399" s="115"/>
      <c r="RY399" s="115"/>
      <c r="RZ399" s="115"/>
      <c r="SA399" s="115"/>
      <c r="SB399" s="115"/>
      <c r="SC399" s="115"/>
      <c r="SD399" s="115"/>
      <c r="SE399" s="115"/>
      <c r="SF399" s="115"/>
      <c r="SG399" s="115"/>
      <c r="SH399" s="115"/>
      <c r="SI399" s="115"/>
      <c r="SJ399" s="115"/>
      <c r="SK399" s="115"/>
      <c r="SL399" s="115"/>
      <c r="SM399" s="115"/>
      <c r="SN399" s="115"/>
      <c r="SO399" s="115"/>
      <c r="SP399" s="115"/>
      <c r="SQ399" s="115"/>
      <c r="SR399" s="115"/>
      <c r="SS399" s="115"/>
      <c r="ST399" s="115"/>
      <c r="SU399" s="115"/>
      <c r="SV399" s="115"/>
      <c r="SW399" s="115"/>
      <c r="SX399" s="115"/>
      <c r="SY399" s="115"/>
      <c r="SZ399" s="115"/>
      <c r="TA399" s="115"/>
      <c r="TB399" s="115"/>
      <c r="TC399" s="115"/>
      <c r="TD399" s="115"/>
      <c r="TE399" s="115"/>
      <c r="TF399" s="115"/>
      <c r="TG399" s="115"/>
      <c r="TH399" s="115"/>
      <c r="TI399" s="115"/>
      <c r="TJ399" s="115"/>
      <c r="TK399" s="115"/>
      <c r="TL399" s="115"/>
      <c r="TM399" s="115"/>
      <c r="TN399" s="115"/>
      <c r="TO399" s="115"/>
      <c r="TP399" s="115"/>
      <c r="TQ399" s="115"/>
      <c r="TR399" s="115"/>
      <c r="TS399" s="115"/>
      <c r="TT399" s="115"/>
      <c r="TU399" s="115"/>
      <c r="TV399" s="115"/>
      <c r="TW399" s="115"/>
      <c r="TX399" s="115"/>
      <c r="TY399" s="115"/>
      <c r="TZ399" s="115"/>
      <c r="UA399" s="115"/>
      <c r="UB399" s="115"/>
      <c r="UC399" s="115"/>
      <c r="UD399" s="115"/>
      <c r="UE399" s="115"/>
      <c r="UF399" s="115"/>
      <c r="UG399" s="115"/>
      <c r="UH399" s="115"/>
      <c r="UI399" s="115"/>
      <c r="UJ399" s="115"/>
      <c r="UK399" s="115"/>
      <c r="UL399" s="115"/>
      <c r="UM399" s="115"/>
      <c r="UN399" s="115"/>
      <c r="UO399" s="115"/>
      <c r="UP399" s="115"/>
      <c r="UQ399" s="115"/>
      <c r="UR399" s="115"/>
      <c r="US399" s="115"/>
      <c r="UT399" s="115"/>
      <c r="UU399" s="115"/>
      <c r="UV399" s="115"/>
      <c r="UW399" s="115"/>
      <c r="UX399" s="115"/>
      <c r="UY399" s="115"/>
      <c r="UZ399" s="115"/>
      <c r="VA399" s="115"/>
      <c r="VB399" s="115"/>
      <c r="VC399" s="115"/>
      <c r="VD399" s="115"/>
      <c r="VE399" s="115"/>
      <c r="VF399" s="115"/>
      <c r="VG399" s="115"/>
      <c r="VH399" s="115"/>
      <c r="VI399" s="115"/>
      <c r="VJ399" s="115"/>
      <c r="VK399" s="115"/>
      <c r="VL399" s="115"/>
      <c r="VM399" s="115"/>
      <c r="VN399" s="115"/>
      <c r="VO399" s="115"/>
      <c r="VP399" s="115"/>
      <c r="VQ399" s="115"/>
      <c r="VR399" s="115"/>
      <c r="VS399" s="115"/>
      <c r="VT399" s="115"/>
      <c r="VU399" s="115"/>
      <c r="VV399" s="115"/>
      <c r="VW399" s="115"/>
      <c r="VX399" s="115"/>
      <c r="VY399" s="115"/>
      <c r="VZ399" s="115"/>
      <c r="WA399" s="115"/>
      <c r="WB399" s="115"/>
      <c r="WC399" s="115"/>
      <c r="WD399" s="115"/>
      <c r="WE399" s="115"/>
      <c r="WF399" s="115"/>
      <c r="WG399" s="115"/>
      <c r="WH399" s="115"/>
      <c r="WI399" s="115"/>
      <c r="WJ399" s="115"/>
      <c r="WK399" s="115"/>
      <c r="WL399" s="115"/>
      <c r="WM399" s="115"/>
      <c r="WN399" s="115"/>
      <c r="WO399" s="115"/>
      <c r="WP399" s="115"/>
      <c r="WQ399" s="115"/>
      <c r="WR399" s="115"/>
      <c r="WS399" s="115"/>
      <c r="WT399" s="115"/>
      <c r="WU399" s="115"/>
      <c r="WV399" s="115"/>
      <c r="WW399" s="115"/>
      <c r="WX399" s="115"/>
      <c r="WY399" s="115"/>
      <c r="WZ399" s="115"/>
      <c r="XA399" s="115"/>
      <c r="XB399" s="115"/>
      <c r="XC399" s="115"/>
      <c r="XD399" s="115"/>
      <c r="XE399" s="115"/>
      <c r="XF399" s="115"/>
      <c r="XG399" s="115"/>
      <c r="XH399" s="115"/>
      <c r="XI399" s="115"/>
      <c r="XJ399" s="115"/>
      <c r="XK399" s="115"/>
      <c r="XL399" s="115"/>
      <c r="XM399" s="115"/>
      <c r="XN399" s="115"/>
      <c r="XO399" s="115"/>
      <c r="XP399" s="115"/>
      <c r="XQ399" s="115"/>
      <c r="XR399" s="115"/>
      <c r="XS399" s="115"/>
      <c r="XT399" s="115"/>
      <c r="XU399" s="115"/>
      <c r="XV399" s="115"/>
      <c r="XW399" s="115"/>
      <c r="XX399" s="115"/>
      <c r="XY399" s="115"/>
      <c r="XZ399" s="115"/>
      <c r="YA399" s="115"/>
      <c r="YB399" s="115"/>
      <c r="YC399" s="115"/>
      <c r="YD399" s="115"/>
      <c r="YE399" s="115"/>
      <c r="YF399" s="115"/>
      <c r="YG399" s="115"/>
      <c r="YH399" s="115"/>
      <c r="YI399" s="115"/>
      <c r="YJ399" s="115"/>
      <c r="YK399" s="115"/>
      <c r="YL399" s="115"/>
      <c r="YM399" s="115"/>
      <c r="YN399" s="115"/>
      <c r="YO399" s="115"/>
      <c r="YP399" s="115"/>
      <c r="YQ399" s="115"/>
      <c r="YR399" s="115"/>
      <c r="YS399" s="115"/>
      <c r="YT399" s="115"/>
      <c r="YU399" s="115"/>
      <c r="YV399" s="115"/>
      <c r="YW399" s="115"/>
      <c r="YX399" s="115"/>
      <c r="YY399" s="115"/>
      <c r="YZ399" s="115"/>
      <c r="ZA399" s="115"/>
      <c r="ZB399" s="115"/>
      <c r="ZC399" s="115"/>
      <c r="ZD399" s="115"/>
      <c r="ZE399" s="115"/>
      <c r="ZF399" s="115"/>
      <c r="ZG399" s="115"/>
      <c r="ZH399" s="115"/>
      <c r="ZI399" s="115"/>
      <c r="ZJ399" s="115"/>
      <c r="ZK399" s="115"/>
      <c r="ZL399" s="115"/>
      <c r="ZM399" s="115"/>
      <c r="ZN399" s="115"/>
      <c r="ZO399" s="115"/>
      <c r="ZP399" s="115"/>
      <c r="ZQ399" s="115"/>
      <c r="ZR399" s="115"/>
      <c r="ZS399" s="115"/>
      <c r="ZT399" s="115"/>
      <c r="ZU399" s="115"/>
      <c r="ZV399" s="115"/>
      <c r="ZW399" s="115"/>
      <c r="ZX399" s="115"/>
      <c r="ZY399" s="115"/>
      <c r="ZZ399" s="115"/>
      <c r="AAA399" s="115"/>
      <c r="AAB399" s="115"/>
      <c r="AAC399" s="115"/>
      <c r="AAD399" s="115"/>
      <c r="AAE399" s="115"/>
      <c r="AAF399" s="115"/>
      <c r="AAG399" s="115"/>
      <c r="AAH399" s="115"/>
      <c r="AAI399" s="115"/>
      <c r="AAJ399" s="115"/>
      <c r="AAK399" s="115"/>
      <c r="AAL399" s="115"/>
      <c r="AAM399" s="115"/>
      <c r="AAN399" s="115"/>
      <c r="AAO399" s="115"/>
      <c r="AAP399" s="115"/>
      <c r="AAQ399" s="115"/>
      <c r="AAR399" s="115"/>
      <c r="AAS399" s="115"/>
      <c r="AAT399" s="115"/>
      <c r="AAU399" s="115"/>
      <c r="AAV399" s="115"/>
      <c r="AAW399" s="115"/>
      <c r="AAX399" s="115"/>
      <c r="AAY399" s="115"/>
      <c r="AAZ399" s="115"/>
      <c r="ABA399" s="115"/>
      <c r="ABB399" s="115"/>
      <c r="ABC399" s="115"/>
      <c r="ABD399" s="115"/>
      <c r="ABE399" s="115"/>
      <c r="ABF399" s="115"/>
      <c r="ABG399" s="115"/>
      <c r="ABH399" s="115"/>
      <c r="ABI399" s="115"/>
      <c r="ABJ399" s="115"/>
      <c r="ABK399" s="115"/>
      <c r="ABL399" s="115"/>
      <c r="ABM399" s="115"/>
      <c r="ABN399" s="115"/>
      <c r="ABO399" s="115"/>
      <c r="ABP399" s="115"/>
      <c r="ABQ399" s="115"/>
      <c r="ABR399" s="115"/>
      <c r="ABS399" s="115"/>
      <c r="ABT399" s="115"/>
      <c r="ABU399" s="115"/>
      <c r="ABV399" s="115"/>
      <c r="ABW399" s="115"/>
      <c r="ABX399" s="115"/>
      <c r="ABY399" s="115"/>
      <c r="ABZ399" s="115"/>
      <c r="ACA399" s="115"/>
      <c r="ACB399" s="115"/>
      <c r="ACC399" s="115"/>
      <c r="ACD399" s="115"/>
      <c r="ACE399" s="115"/>
      <c r="ACF399" s="115"/>
      <c r="ACG399" s="115"/>
      <c r="ACH399" s="115"/>
      <c r="ACI399" s="115"/>
      <c r="ACJ399" s="115"/>
      <c r="ACK399" s="115"/>
      <c r="ACL399" s="115"/>
      <c r="ACM399" s="115"/>
      <c r="ACN399" s="115"/>
      <c r="ACO399" s="115"/>
      <c r="ACP399" s="115"/>
      <c r="ACQ399" s="115"/>
      <c r="ACR399" s="115"/>
      <c r="ACS399" s="115"/>
      <c r="ACT399" s="115"/>
      <c r="ACU399" s="115"/>
      <c r="ACV399" s="115"/>
      <c r="ACW399" s="115"/>
      <c r="ACX399" s="115"/>
      <c r="ACY399" s="115"/>
      <c r="ACZ399" s="115"/>
      <c r="ADA399" s="115"/>
    </row>
    <row r="400" spans="1:781" s="1" customFormat="1" ht="24" x14ac:dyDescent="0.3">
      <c r="A400" s="40">
        <v>3</v>
      </c>
      <c r="B400" s="21" t="s">
        <v>1092</v>
      </c>
      <c r="C400" s="22" t="s">
        <v>40</v>
      </c>
      <c r="D400" s="23"/>
      <c r="E400" s="23" t="s">
        <v>222</v>
      </c>
      <c r="F400" s="23"/>
      <c r="G400" s="74"/>
      <c r="H400" s="23">
        <v>1</v>
      </c>
      <c r="I400" s="23" t="s">
        <v>41</v>
      </c>
      <c r="J400" s="23" t="s">
        <v>235</v>
      </c>
      <c r="K400" s="25">
        <v>1942</v>
      </c>
      <c r="L400" s="86">
        <v>1942</v>
      </c>
      <c r="M400" s="27">
        <v>40000</v>
      </c>
      <c r="N400" s="28"/>
      <c r="O400" s="28"/>
      <c r="P400" s="29" t="s">
        <v>593</v>
      </c>
      <c r="Q400" s="30" t="s">
        <v>1093</v>
      </c>
      <c r="R400" s="31"/>
      <c r="S400" s="32" t="str">
        <f t="shared" si="92"/>
        <v>Cu</v>
      </c>
      <c r="T400" s="33">
        <v>4</v>
      </c>
      <c r="U400" s="33"/>
      <c r="V400" s="33"/>
      <c r="W400" s="33"/>
      <c r="X400" s="33">
        <v>1882</v>
      </c>
      <c r="Y400" s="33"/>
      <c r="Z400" s="33" t="s">
        <v>549</v>
      </c>
      <c r="AB400" s="34">
        <f t="shared" si="93"/>
        <v>2.1089782896502419E-2</v>
      </c>
      <c r="AC400" s="34">
        <f t="shared" si="94"/>
        <v>0</v>
      </c>
      <c r="AD400" s="34">
        <f t="shared" si="95"/>
        <v>0</v>
      </c>
      <c r="AE400" s="34">
        <f t="shared" si="96"/>
        <v>2.1089782896502419E-2</v>
      </c>
      <c r="AF400" s="35"/>
      <c r="AG400" s="35">
        <f>IF(A400=1,AE400,0)</f>
        <v>0</v>
      </c>
      <c r="AH400" s="35">
        <f>IF(A400=2,AE400,0)</f>
        <v>0</v>
      </c>
      <c r="AI400" s="35">
        <f>IF(A400=3,AE400,0)</f>
        <v>2.1089782896502419E-2</v>
      </c>
      <c r="AK400" s="123"/>
      <c r="AL400" s="123"/>
      <c r="AM400" s="123"/>
      <c r="AN400" s="123"/>
      <c r="AO400" s="123"/>
      <c r="AP400" s="123"/>
      <c r="AQ400" s="123"/>
      <c r="AR400" s="123"/>
      <c r="AS400" s="123"/>
      <c r="AT400" s="123"/>
      <c r="AU400" s="123"/>
      <c r="AV400" s="123"/>
      <c r="AW400" s="123"/>
      <c r="AX400" s="123"/>
      <c r="AY400" s="123"/>
      <c r="AZ400" s="123"/>
      <c r="BA400" s="123"/>
      <c r="BB400" s="123"/>
      <c r="BC400" s="123"/>
      <c r="BD400" s="123"/>
      <c r="BE400" s="123"/>
      <c r="BF400" s="123"/>
      <c r="BG400" s="123"/>
      <c r="BH400" s="123"/>
      <c r="BI400" s="123"/>
      <c r="BJ400" s="123"/>
      <c r="BK400" s="123"/>
      <c r="BL400" s="123"/>
      <c r="BM400" s="123"/>
      <c r="BN400" s="123"/>
      <c r="BO400" s="123"/>
      <c r="BP400" s="123"/>
      <c r="BQ400" s="123"/>
      <c r="BR400" s="123"/>
      <c r="BS400" s="123"/>
      <c r="BT400" s="123"/>
      <c r="BU400" s="123"/>
      <c r="BV400" s="123"/>
      <c r="BW400" s="123"/>
      <c r="BX400" s="123"/>
      <c r="BY400" s="123"/>
      <c r="BZ400" s="123"/>
      <c r="CA400" s="123"/>
      <c r="CB400" s="123"/>
      <c r="CC400" s="123"/>
      <c r="CD400" s="123"/>
      <c r="CE400" s="123"/>
      <c r="CF400" s="123"/>
      <c r="CG400" s="123"/>
      <c r="CH400" s="123"/>
      <c r="CI400" s="123"/>
      <c r="CJ400" s="123"/>
      <c r="CK400" s="123"/>
      <c r="CL400" s="123"/>
      <c r="CM400" s="123"/>
      <c r="CN400" s="123"/>
      <c r="CO400" s="123"/>
      <c r="CP400" s="123"/>
      <c r="CQ400" s="123"/>
      <c r="CR400" s="123"/>
      <c r="CS400" s="123"/>
      <c r="CT400" s="123"/>
      <c r="CU400" s="123"/>
      <c r="CV400" s="123"/>
      <c r="CW400" s="123"/>
      <c r="CX400" s="123"/>
      <c r="CY400" s="123"/>
      <c r="CZ400" s="123"/>
      <c r="DA400" s="123"/>
      <c r="DB400" s="123"/>
      <c r="DC400" s="123"/>
      <c r="DD400" s="123"/>
      <c r="DE400" s="123"/>
      <c r="DF400" s="123"/>
      <c r="DG400" s="123"/>
      <c r="DH400" s="123"/>
      <c r="DI400" s="123"/>
      <c r="DJ400" s="123"/>
      <c r="DK400" s="123"/>
      <c r="DL400" s="123"/>
      <c r="DM400" s="123"/>
      <c r="DN400" s="123"/>
      <c r="DO400" s="123"/>
      <c r="DP400" s="123"/>
      <c r="DQ400" s="123"/>
      <c r="DR400" s="123"/>
      <c r="DS400" s="123"/>
      <c r="DT400" s="123"/>
      <c r="DU400" s="123"/>
      <c r="DV400" s="123"/>
      <c r="DW400" s="123"/>
      <c r="DX400" s="123"/>
      <c r="DY400" s="123"/>
      <c r="DZ400" s="123"/>
      <c r="EA400" s="123"/>
      <c r="EB400" s="123"/>
      <c r="EC400" s="123"/>
      <c r="ED400" s="125"/>
      <c r="EE400" s="125"/>
      <c r="EF400" s="125"/>
      <c r="EG400" s="125"/>
      <c r="EH400" s="125"/>
      <c r="EI400" s="125"/>
      <c r="EJ400" s="125"/>
      <c r="EK400" s="125"/>
      <c r="EL400" s="125"/>
      <c r="EM400" s="125"/>
      <c r="EN400" s="125"/>
      <c r="EO400" s="125"/>
      <c r="EP400" s="125"/>
      <c r="EQ400" s="125"/>
      <c r="ER400" s="125"/>
      <c r="ES400" s="125"/>
      <c r="ET400" s="125"/>
      <c r="EU400" s="125"/>
      <c r="EV400" s="125"/>
      <c r="EW400" s="125"/>
      <c r="EX400" s="125"/>
      <c r="EY400" s="125"/>
      <c r="EZ400" s="125"/>
      <c r="FA400" s="125"/>
      <c r="FB400" s="125"/>
      <c r="FC400" s="125"/>
      <c r="FD400" s="125"/>
      <c r="FE400" s="125"/>
      <c r="FF400" s="125"/>
      <c r="FG400" s="125"/>
      <c r="FH400" s="125"/>
      <c r="FI400" s="125"/>
      <c r="FJ400" s="125"/>
      <c r="FK400" s="125"/>
      <c r="FL400" s="125"/>
      <c r="FM400" s="125"/>
      <c r="FN400" s="125"/>
      <c r="FO400" s="125"/>
      <c r="FP400" s="125"/>
      <c r="FQ400" s="125"/>
      <c r="FR400" s="125"/>
      <c r="FS400" s="125"/>
      <c r="FT400" s="125"/>
      <c r="FU400" s="125"/>
      <c r="FV400" s="125"/>
      <c r="FW400" s="125"/>
      <c r="FX400" s="125"/>
      <c r="FY400" s="125"/>
      <c r="FZ400" s="125"/>
      <c r="GA400" s="125"/>
      <c r="GB400" s="125"/>
      <c r="GC400" s="125"/>
      <c r="GD400" s="125"/>
      <c r="GE400" s="125"/>
      <c r="GF400" s="125"/>
      <c r="GG400" s="125"/>
      <c r="GH400" s="125"/>
      <c r="GI400" s="125"/>
      <c r="GJ400" s="125"/>
      <c r="GK400" s="125"/>
      <c r="GL400" s="125"/>
      <c r="GM400" s="125"/>
      <c r="GN400" s="125"/>
      <c r="GO400" s="125"/>
      <c r="GP400" s="125"/>
      <c r="GQ400" s="125"/>
      <c r="GR400" s="125"/>
      <c r="GS400" s="125"/>
      <c r="GT400" s="125"/>
      <c r="GU400" s="125"/>
      <c r="GV400" s="125"/>
      <c r="GW400" s="125"/>
      <c r="GX400" s="125"/>
      <c r="GY400" s="125"/>
      <c r="GZ400" s="125"/>
      <c r="HA400" s="125"/>
      <c r="HB400" s="125"/>
      <c r="HC400" s="125"/>
      <c r="HD400" s="125"/>
      <c r="HE400" s="125"/>
      <c r="HF400" s="125"/>
      <c r="HG400" s="125"/>
      <c r="HH400" s="125"/>
      <c r="HI400" s="125"/>
      <c r="HJ400" s="125"/>
      <c r="HK400" s="125"/>
      <c r="HL400" s="125"/>
      <c r="HM400" s="125"/>
      <c r="HN400" s="125"/>
      <c r="HO400" s="125"/>
      <c r="HP400" s="125"/>
      <c r="HQ400" s="125"/>
      <c r="HR400" s="125"/>
      <c r="HS400" s="125"/>
      <c r="HT400" s="125"/>
      <c r="HU400" s="125"/>
      <c r="HV400" s="125"/>
      <c r="HW400" s="125"/>
      <c r="HX400" s="125"/>
      <c r="HY400" s="125"/>
      <c r="HZ400" s="125"/>
      <c r="IA400" s="125"/>
      <c r="IB400" s="125"/>
      <c r="IC400" s="125"/>
      <c r="ID400" s="125"/>
      <c r="IE400" s="125"/>
      <c r="IF400" s="125"/>
      <c r="IG400" s="125"/>
      <c r="IH400" s="125"/>
      <c r="II400" s="125"/>
      <c r="IJ400" s="125"/>
      <c r="IK400" s="125"/>
      <c r="IL400" s="125"/>
      <c r="IM400" s="125"/>
      <c r="IN400" s="125"/>
      <c r="IO400" s="125"/>
      <c r="IP400" s="125"/>
      <c r="IQ400" s="125"/>
      <c r="IR400" s="125"/>
      <c r="IS400" s="125"/>
      <c r="IT400" s="125"/>
      <c r="IU400" s="125"/>
      <c r="IV400" s="125"/>
      <c r="IW400" s="125"/>
      <c r="IX400" s="125"/>
      <c r="IY400" s="125"/>
      <c r="IZ400" s="125"/>
      <c r="JA400" s="125"/>
      <c r="JB400" s="125"/>
      <c r="JC400" s="125"/>
      <c r="JD400" s="125"/>
      <c r="JE400" s="125"/>
      <c r="JF400" s="125"/>
      <c r="JG400" s="125"/>
      <c r="JH400" s="125"/>
      <c r="JI400" s="125"/>
      <c r="JJ400" s="125"/>
      <c r="JK400" s="125"/>
      <c r="JL400" s="125"/>
      <c r="JM400" s="125"/>
      <c r="JN400" s="125"/>
      <c r="JO400" s="125"/>
      <c r="JP400" s="125"/>
      <c r="JQ400" s="125"/>
      <c r="JR400" s="125"/>
      <c r="JS400" s="125"/>
      <c r="JT400" s="125"/>
      <c r="JU400" s="125"/>
      <c r="JV400" s="125"/>
      <c r="JW400" s="125"/>
      <c r="JX400" s="125"/>
      <c r="JY400" s="125"/>
      <c r="JZ400" s="125"/>
      <c r="KA400" s="125"/>
      <c r="KB400" s="125"/>
      <c r="KC400" s="125"/>
      <c r="KD400" s="125"/>
      <c r="KE400" s="125"/>
      <c r="KF400" s="125"/>
      <c r="KG400" s="125"/>
      <c r="KH400" s="125"/>
      <c r="KI400" s="125"/>
      <c r="KJ400" s="125"/>
      <c r="KK400" s="125"/>
      <c r="KL400" s="125"/>
      <c r="KM400" s="125"/>
      <c r="KN400" s="125"/>
      <c r="KO400" s="125"/>
      <c r="KP400" s="125"/>
      <c r="KQ400" s="125"/>
      <c r="KR400" s="125"/>
      <c r="KS400" s="125"/>
      <c r="KT400" s="125"/>
      <c r="KU400" s="125"/>
      <c r="KV400" s="125"/>
      <c r="KW400" s="125"/>
      <c r="KX400" s="125"/>
      <c r="KY400" s="125"/>
      <c r="KZ400" s="125"/>
      <c r="LA400" s="125"/>
      <c r="LB400" s="125"/>
      <c r="LC400" s="125"/>
      <c r="LD400" s="125"/>
      <c r="LE400" s="125"/>
      <c r="LF400" s="125"/>
      <c r="LG400" s="125"/>
      <c r="LH400" s="125"/>
      <c r="LI400" s="125"/>
      <c r="LJ400" s="125"/>
      <c r="LK400" s="125"/>
      <c r="LL400" s="125"/>
      <c r="LM400" s="125"/>
      <c r="LN400" s="125"/>
      <c r="LO400" s="125"/>
      <c r="LP400" s="125"/>
      <c r="LQ400" s="125"/>
      <c r="LR400" s="125"/>
      <c r="LS400" s="125"/>
      <c r="LT400" s="125"/>
      <c r="LU400" s="125"/>
      <c r="LV400" s="125"/>
      <c r="LW400" s="125"/>
      <c r="LX400" s="125"/>
      <c r="LY400" s="125"/>
      <c r="LZ400" s="125"/>
      <c r="MA400" s="125"/>
      <c r="MB400" s="125"/>
      <c r="MC400" s="125"/>
      <c r="MD400" s="125"/>
      <c r="ME400" s="125"/>
      <c r="MF400" s="125"/>
      <c r="MG400" s="125"/>
      <c r="MH400" s="125"/>
      <c r="MI400" s="125"/>
      <c r="MJ400" s="125"/>
      <c r="MK400" s="125"/>
      <c r="ML400" s="125"/>
      <c r="MM400" s="125"/>
      <c r="MN400" s="125"/>
      <c r="MO400" s="125"/>
      <c r="MP400" s="125"/>
      <c r="MQ400" s="125"/>
      <c r="MR400" s="125"/>
      <c r="MS400" s="125"/>
      <c r="MT400" s="125"/>
      <c r="MU400" s="125"/>
      <c r="MV400" s="125"/>
      <c r="MW400" s="125"/>
      <c r="MX400" s="125"/>
      <c r="MY400" s="125"/>
      <c r="MZ400" s="125"/>
      <c r="NA400" s="125"/>
      <c r="NB400" s="125"/>
      <c r="NC400" s="125"/>
      <c r="ND400" s="125"/>
      <c r="NE400" s="125"/>
      <c r="NF400" s="125"/>
      <c r="NG400" s="125"/>
      <c r="NH400" s="125"/>
      <c r="NI400" s="125"/>
      <c r="NJ400" s="125"/>
      <c r="NK400" s="125"/>
      <c r="NL400" s="125"/>
      <c r="NM400" s="125"/>
      <c r="NN400" s="125"/>
      <c r="NO400" s="125"/>
      <c r="NP400" s="125"/>
      <c r="NQ400" s="125"/>
      <c r="NR400" s="125"/>
      <c r="NS400" s="125"/>
      <c r="NT400" s="125"/>
      <c r="NU400" s="125"/>
      <c r="NV400" s="125"/>
      <c r="NW400" s="125"/>
      <c r="NX400" s="125"/>
      <c r="NY400" s="125"/>
      <c r="NZ400" s="125"/>
      <c r="OA400" s="125"/>
      <c r="OB400" s="125"/>
      <c r="OC400" s="125"/>
      <c r="OD400" s="125"/>
      <c r="OE400" s="125"/>
      <c r="OF400" s="125"/>
      <c r="OG400" s="125"/>
      <c r="OH400" s="125"/>
      <c r="OI400" s="125"/>
      <c r="OJ400" s="125"/>
      <c r="OK400" s="125"/>
      <c r="OL400" s="125"/>
      <c r="OM400" s="125"/>
      <c r="ON400" s="125"/>
      <c r="OO400" s="125"/>
      <c r="OP400" s="125"/>
      <c r="OQ400" s="125"/>
      <c r="OR400" s="125"/>
      <c r="OS400" s="125"/>
      <c r="OT400" s="125"/>
      <c r="OU400" s="125"/>
      <c r="OV400" s="125"/>
      <c r="OW400" s="125"/>
      <c r="OX400" s="125"/>
      <c r="OY400" s="125"/>
      <c r="OZ400" s="125"/>
      <c r="PA400" s="125"/>
      <c r="PB400" s="125"/>
      <c r="PC400" s="125"/>
      <c r="PD400" s="125"/>
      <c r="PE400" s="125"/>
      <c r="PF400" s="125"/>
      <c r="PG400" s="125"/>
      <c r="PH400" s="125"/>
      <c r="PI400" s="125"/>
      <c r="PJ400" s="125"/>
      <c r="PK400" s="125"/>
      <c r="PL400" s="125"/>
      <c r="PM400" s="125"/>
      <c r="PN400" s="125"/>
      <c r="PO400" s="125"/>
      <c r="PP400" s="125"/>
      <c r="PQ400" s="125"/>
      <c r="PR400" s="125"/>
      <c r="PS400" s="125"/>
      <c r="PT400" s="125"/>
      <c r="PU400" s="125"/>
      <c r="PV400" s="125"/>
      <c r="PW400" s="125"/>
      <c r="PX400" s="125"/>
      <c r="PY400" s="125"/>
      <c r="PZ400" s="125"/>
      <c r="QA400" s="125"/>
      <c r="QB400" s="125"/>
      <c r="QC400" s="125"/>
      <c r="QD400" s="125"/>
      <c r="QE400" s="125"/>
      <c r="QF400" s="125"/>
      <c r="QG400" s="125"/>
      <c r="QH400" s="125"/>
      <c r="QI400" s="125"/>
      <c r="QJ400" s="125"/>
      <c r="QK400" s="125"/>
      <c r="QL400" s="125"/>
      <c r="QM400" s="125"/>
      <c r="QN400" s="125"/>
      <c r="QO400" s="125"/>
      <c r="QP400" s="125"/>
      <c r="QQ400" s="125"/>
      <c r="QR400" s="125"/>
      <c r="QS400" s="125"/>
      <c r="QT400" s="125"/>
      <c r="QU400" s="125"/>
      <c r="QV400" s="125"/>
      <c r="QW400" s="125"/>
      <c r="QX400" s="125"/>
      <c r="QY400" s="125"/>
      <c r="QZ400" s="125"/>
      <c r="RA400" s="125"/>
      <c r="RB400" s="125"/>
      <c r="RC400" s="125"/>
      <c r="RD400" s="125"/>
      <c r="RE400" s="125"/>
      <c r="RF400" s="125"/>
      <c r="RG400" s="125"/>
      <c r="RH400" s="125"/>
      <c r="RI400" s="125"/>
      <c r="RJ400" s="125"/>
      <c r="RK400" s="125"/>
      <c r="RL400" s="125"/>
      <c r="RM400" s="125"/>
      <c r="RN400" s="125"/>
      <c r="RO400" s="125"/>
      <c r="RP400" s="125"/>
      <c r="RQ400" s="125"/>
      <c r="RR400" s="125"/>
      <c r="RS400" s="125"/>
      <c r="RT400" s="125"/>
      <c r="RU400" s="125"/>
      <c r="RV400" s="125"/>
      <c r="RW400" s="125"/>
      <c r="RX400" s="125"/>
      <c r="RY400" s="125"/>
      <c r="RZ400" s="125"/>
      <c r="SA400" s="125"/>
      <c r="SB400" s="125"/>
      <c r="SC400" s="125"/>
      <c r="SD400" s="125"/>
      <c r="SE400" s="125"/>
      <c r="SF400" s="125"/>
      <c r="SG400" s="125"/>
      <c r="SH400" s="125"/>
      <c r="SI400" s="125"/>
      <c r="SJ400" s="125"/>
      <c r="SK400" s="125"/>
      <c r="SL400" s="125"/>
      <c r="SM400" s="125"/>
      <c r="SN400" s="125"/>
      <c r="SO400" s="125"/>
      <c r="SP400" s="125"/>
      <c r="SQ400" s="125"/>
      <c r="SR400" s="125"/>
      <c r="SS400" s="125"/>
      <c r="ST400" s="125"/>
      <c r="SU400" s="125"/>
      <c r="SV400" s="125"/>
      <c r="SW400" s="125"/>
      <c r="SX400" s="125"/>
      <c r="SY400" s="125"/>
      <c r="SZ400" s="125"/>
      <c r="TA400" s="125"/>
      <c r="TB400" s="125"/>
      <c r="TC400" s="125"/>
      <c r="TD400" s="125"/>
      <c r="TE400" s="125"/>
      <c r="TF400" s="125"/>
      <c r="TG400" s="125"/>
      <c r="TH400" s="125"/>
      <c r="TI400" s="125"/>
      <c r="TJ400" s="125"/>
      <c r="TK400" s="125"/>
      <c r="TL400" s="125"/>
      <c r="TM400" s="125"/>
      <c r="TN400" s="125"/>
      <c r="TO400" s="125"/>
      <c r="TP400" s="125"/>
      <c r="TQ400" s="125"/>
      <c r="TR400" s="125"/>
      <c r="TS400" s="125"/>
      <c r="TT400" s="125"/>
      <c r="TU400" s="125"/>
      <c r="TV400" s="125"/>
      <c r="TW400" s="125"/>
      <c r="TX400" s="125"/>
      <c r="TY400" s="125"/>
      <c r="TZ400" s="125"/>
      <c r="UA400" s="125"/>
      <c r="UB400" s="125"/>
      <c r="UC400" s="125"/>
      <c r="UD400" s="125"/>
      <c r="UE400" s="125"/>
      <c r="UF400" s="125"/>
      <c r="UG400" s="125"/>
      <c r="UH400" s="125"/>
      <c r="UI400" s="125"/>
      <c r="UJ400" s="125"/>
      <c r="UK400" s="125"/>
      <c r="UL400" s="125"/>
      <c r="UM400" s="125"/>
      <c r="UN400" s="125"/>
      <c r="UO400" s="125"/>
      <c r="UP400" s="125"/>
      <c r="UQ400" s="125"/>
      <c r="UR400" s="125"/>
      <c r="US400" s="125"/>
      <c r="UT400" s="125"/>
      <c r="UU400" s="125"/>
      <c r="UV400" s="125"/>
      <c r="UW400" s="125"/>
      <c r="UX400" s="125"/>
      <c r="UY400" s="125"/>
      <c r="UZ400" s="125"/>
      <c r="VA400" s="125"/>
      <c r="VB400" s="125"/>
      <c r="VC400" s="125"/>
      <c r="VD400" s="125"/>
      <c r="VE400" s="125"/>
      <c r="VF400" s="125"/>
      <c r="VG400" s="125"/>
      <c r="VH400" s="125"/>
      <c r="VI400" s="125"/>
      <c r="VJ400" s="125"/>
      <c r="VK400" s="125"/>
      <c r="VL400" s="125"/>
      <c r="VM400" s="125"/>
      <c r="VN400" s="125"/>
      <c r="VO400" s="125"/>
      <c r="VP400" s="125"/>
      <c r="VQ400" s="125"/>
      <c r="VR400" s="125"/>
      <c r="VS400" s="125"/>
      <c r="VT400" s="125"/>
      <c r="VU400" s="125"/>
      <c r="VV400" s="125"/>
      <c r="VW400" s="125"/>
      <c r="VX400" s="125"/>
      <c r="VY400" s="125"/>
      <c r="VZ400" s="125"/>
      <c r="WA400" s="125"/>
      <c r="WB400" s="125"/>
      <c r="WC400" s="125"/>
      <c r="WD400" s="125"/>
      <c r="WE400" s="125"/>
      <c r="WF400" s="125"/>
      <c r="WG400" s="125"/>
      <c r="WH400" s="125"/>
      <c r="WI400" s="125"/>
      <c r="WJ400" s="125"/>
      <c r="WK400" s="125"/>
      <c r="WL400" s="125"/>
      <c r="WM400" s="125"/>
      <c r="WN400" s="125"/>
      <c r="WO400" s="125"/>
      <c r="WP400" s="125"/>
      <c r="WQ400" s="125"/>
      <c r="WR400" s="125"/>
      <c r="WS400" s="125"/>
      <c r="WT400" s="125"/>
      <c r="WU400" s="125"/>
      <c r="WV400" s="125"/>
      <c r="WW400" s="125"/>
      <c r="WX400" s="125"/>
      <c r="WY400" s="125"/>
      <c r="WZ400" s="125"/>
      <c r="XA400" s="125"/>
      <c r="XB400" s="125"/>
      <c r="XC400" s="125"/>
      <c r="XD400" s="125"/>
      <c r="XE400" s="125"/>
      <c r="XF400" s="125"/>
      <c r="XG400" s="125"/>
      <c r="XH400" s="125"/>
      <c r="XI400" s="125"/>
      <c r="XJ400" s="125"/>
      <c r="XK400" s="125"/>
      <c r="XL400" s="125"/>
      <c r="XM400" s="125"/>
      <c r="XN400" s="125"/>
      <c r="XO400" s="125"/>
      <c r="XP400" s="125"/>
      <c r="XQ400" s="125"/>
      <c r="XR400" s="125"/>
      <c r="XS400" s="125"/>
      <c r="XT400" s="125"/>
      <c r="XU400" s="125"/>
      <c r="XV400" s="125"/>
      <c r="XW400" s="125"/>
      <c r="XX400" s="125"/>
      <c r="XY400" s="125"/>
      <c r="XZ400" s="125"/>
      <c r="YA400" s="125"/>
      <c r="YB400" s="125"/>
      <c r="YC400" s="125"/>
      <c r="YD400" s="125"/>
      <c r="YE400" s="125"/>
      <c r="YF400" s="125"/>
      <c r="YG400" s="125"/>
      <c r="YH400" s="125"/>
      <c r="YI400" s="125"/>
      <c r="YJ400" s="125"/>
      <c r="YK400" s="125"/>
      <c r="YL400" s="125"/>
      <c r="YM400" s="125"/>
      <c r="YN400" s="125"/>
      <c r="YO400" s="125"/>
      <c r="YP400" s="125"/>
      <c r="YQ400" s="125"/>
      <c r="YR400" s="125"/>
      <c r="YS400" s="125"/>
      <c r="YT400" s="125"/>
      <c r="YU400" s="125"/>
      <c r="YV400" s="125"/>
      <c r="YW400" s="125"/>
      <c r="YX400" s="125"/>
      <c r="YY400" s="125"/>
      <c r="YZ400" s="125"/>
      <c r="ZA400" s="125"/>
      <c r="ZB400" s="125"/>
      <c r="ZC400" s="125"/>
      <c r="ZD400" s="125"/>
      <c r="ZE400" s="125"/>
      <c r="ZF400" s="125"/>
      <c r="ZG400" s="125"/>
      <c r="ZH400" s="125"/>
      <c r="ZI400" s="125"/>
      <c r="ZJ400" s="125"/>
      <c r="ZK400" s="125"/>
      <c r="ZL400" s="125"/>
      <c r="ZM400" s="125"/>
      <c r="ZN400" s="125"/>
      <c r="ZO400" s="125"/>
      <c r="ZP400" s="125"/>
      <c r="ZQ400" s="125"/>
      <c r="ZR400" s="125"/>
      <c r="ZS400" s="125"/>
      <c r="ZT400" s="125"/>
      <c r="ZU400" s="125"/>
      <c r="ZV400" s="125"/>
      <c r="ZW400" s="125"/>
      <c r="ZX400" s="125"/>
      <c r="ZY400" s="125"/>
      <c r="ZZ400" s="125"/>
      <c r="AAA400" s="125"/>
      <c r="AAB400" s="125"/>
      <c r="AAC400" s="125"/>
      <c r="AAD400" s="125"/>
      <c r="AAE400" s="125"/>
      <c r="AAF400" s="125"/>
      <c r="AAG400" s="125"/>
      <c r="AAH400" s="125"/>
      <c r="AAI400" s="125"/>
      <c r="AAJ400" s="125"/>
      <c r="AAK400" s="125"/>
      <c r="AAL400" s="125"/>
      <c r="AAM400" s="125"/>
      <c r="AAN400" s="125"/>
      <c r="AAO400" s="125"/>
      <c r="AAP400" s="125"/>
      <c r="AAQ400" s="125"/>
      <c r="AAR400" s="125"/>
      <c r="AAS400" s="125"/>
      <c r="AAT400" s="125"/>
      <c r="AAU400" s="125"/>
      <c r="AAV400" s="125"/>
      <c r="AAW400" s="125"/>
      <c r="AAX400" s="125"/>
      <c r="AAY400" s="125"/>
      <c r="AAZ400" s="125"/>
      <c r="ABA400" s="125"/>
      <c r="ABB400" s="125"/>
      <c r="ABC400" s="125"/>
      <c r="ABD400" s="125"/>
      <c r="ABE400" s="125"/>
      <c r="ABF400" s="125"/>
      <c r="ABG400" s="125"/>
      <c r="ABH400" s="125"/>
      <c r="ABI400" s="125"/>
      <c r="ABJ400" s="125"/>
      <c r="ABK400" s="125"/>
      <c r="ABL400" s="125"/>
      <c r="ABM400" s="125"/>
      <c r="ABN400" s="125"/>
      <c r="ABO400" s="125"/>
      <c r="ABP400" s="125"/>
      <c r="ABQ400" s="125"/>
      <c r="ABR400" s="125"/>
      <c r="ABS400" s="125"/>
      <c r="ABT400" s="125"/>
      <c r="ABU400" s="125"/>
      <c r="ABV400" s="125"/>
      <c r="ABW400" s="125"/>
      <c r="ABX400" s="125"/>
      <c r="ABY400" s="125"/>
      <c r="ABZ400" s="125"/>
      <c r="ACA400" s="125"/>
      <c r="ACB400" s="125"/>
      <c r="ACC400" s="125"/>
      <c r="ACD400" s="125"/>
      <c r="ACE400" s="125"/>
      <c r="ACF400" s="125"/>
      <c r="ACG400" s="125"/>
      <c r="ACH400" s="125"/>
      <c r="ACI400" s="125"/>
      <c r="ACJ400" s="125"/>
      <c r="ACK400" s="125"/>
      <c r="ACL400" s="125"/>
      <c r="ACM400" s="125"/>
      <c r="ACN400" s="125"/>
      <c r="ACO400" s="125"/>
      <c r="ACP400" s="125"/>
      <c r="ACQ400" s="125"/>
      <c r="ACR400" s="125"/>
      <c r="ACS400" s="125"/>
      <c r="ACT400" s="125"/>
      <c r="ACU400" s="125"/>
      <c r="ACV400" s="125"/>
      <c r="ACW400" s="125"/>
      <c r="ACX400" s="125"/>
      <c r="ACY400" s="125"/>
      <c r="ACZ400" s="125"/>
      <c r="ADA400" s="125"/>
    </row>
    <row r="401" spans="1:781" s="1" customFormat="1" ht="15.6" x14ac:dyDescent="0.3">
      <c r="A401" s="40">
        <v>3</v>
      </c>
      <c r="B401" s="21" t="s">
        <v>1094</v>
      </c>
      <c r="C401" s="22" t="s">
        <v>40</v>
      </c>
      <c r="D401" s="23" t="s">
        <v>204</v>
      </c>
      <c r="E401" s="23" t="s">
        <v>222</v>
      </c>
      <c r="F401" s="23"/>
      <c r="G401" s="74"/>
      <c r="H401" s="23">
        <v>1</v>
      </c>
      <c r="I401" s="23" t="s">
        <v>41</v>
      </c>
      <c r="J401" s="23" t="s">
        <v>133</v>
      </c>
      <c r="K401" s="25">
        <v>1942</v>
      </c>
      <c r="L401" s="86">
        <v>1942</v>
      </c>
      <c r="M401" s="27"/>
      <c r="N401" s="28"/>
      <c r="O401" s="28"/>
      <c r="P401" s="29" t="s">
        <v>593</v>
      </c>
      <c r="Q401" s="30" t="s">
        <v>1095</v>
      </c>
      <c r="R401" s="31" t="s">
        <v>319</v>
      </c>
      <c r="S401" s="32" t="str">
        <f t="shared" si="92"/>
        <v>Cu</v>
      </c>
      <c r="T401" s="33">
        <v>3500</v>
      </c>
      <c r="U401" s="33">
        <v>0.75</v>
      </c>
      <c r="V401" s="33">
        <v>0.35</v>
      </c>
      <c r="W401" s="33">
        <v>1.210732740464636</v>
      </c>
      <c r="X401" s="33">
        <v>1865</v>
      </c>
      <c r="Y401" s="33">
        <v>400</v>
      </c>
      <c r="Z401" s="33" t="s">
        <v>320</v>
      </c>
      <c r="AB401" s="34">
        <f t="shared" si="93"/>
        <v>0</v>
      </c>
      <c r="AC401" s="34">
        <f t="shared" si="94"/>
        <v>0</v>
      </c>
      <c r="AD401" s="34">
        <f t="shared" si="95"/>
        <v>0</v>
      </c>
      <c r="AE401" s="34">
        <f t="shared" si="96"/>
        <v>0</v>
      </c>
      <c r="AF401" s="35"/>
      <c r="AG401" s="35">
        <f>IF(A401=1,AE401,0)</f>
        <v>0</v>
      </c>
      <c r="AH401" s="35">
        <f>IF(A401=2,AE401,0)</f>
        <v>0</v>
      </c>
      <c r="AI401" s="35">
        <f>IF(A401=3,AE401,0)</f>
        <v>0</v>
      </c>
      <c r="AK401" s="123"/>
      <c r="AL401" s="123"/>
      <c r="AM401" s="123"/>
      <c r="AN401" s="123"/>
      <c r="AO401" s="123"/>
      <c r="AP401" s="123"/>
      <c r="AQ401" s="123"/>
      <c r="AR401" s="123"/>
      <c r="AS401" s="123"/>
      <c r="AT401" s="123"/>
      <c r="AU401" s="123"/>
      <c r="AV401" s="123"/>
      <c r="AW401" s="123"/>
      <c r="AX401" s="123"/>
      <c r="AY401" s="123"/>
      <c r="AZ401" s="123"/>
      <c r="BA401" s="123"/>
      <c r="BB401" s="123"/>
      <c r="BC401" s="123"/>
      <c r="BD401" s="123"/>
      <c r="BE401" s="123"/>
      <c r="BF401" s="123"/>
      <c r="BG401" s="123"/>
      <c r="BH401" s="123"/>
      <c r="BI401" s="123"/>
      <c r="BJ401" s="123"/>
      <c r="BK401" s="123"/>
      <c r="BL401" s="123"/>
      <c r="BM401" s="123"/>
      <c r="BN401" s="123"/>
      <c r="BO401" s="123"/>
      <c r="BP401" s="123"/>
      <c r="BQ401" s="123"/>
      <c r="BR401" s="123"/>
      <c r="BS401" s="123"/>
      <c r="BT401" s="123"/>
      <c r="BU401" s="123"/>
      <c r="BV401" s="123"/>
      <c r="BW401" s="123"/>
      <c r="BX401" s="123"/>
      <c r="BY401" s="123"/>
      <c r="BZ401" s="123"/>
      <c r="CA401" s="123"/>
      <c r="CB401" s="123"/>
      <c r="CC401" s="123"/>
      <c r="CD401" s="123"/>
      <c r="CE401" s="123"/>
      <c r="CF401" s="123"/>
      <c r="CG401" s="123"/>
      <c r="CH401" s="123"/>
      <c r="CI401" s="123"/>
      <c r="CJ401" s="123"/>
      <c r="CK401" s="123"/>
      <c r="CL401" s="123"/>
      <c r="CM401" s="123"/>
      <c r="CN401" s="123"/>
      <c r="CO401" s="123"/>
      <c r="CP401" s="123"/>
      <c r="CQ401" s="123"/>
      <c r="CR401" s="123"/>
      <c r="CS401" s="123"/>
      <c r="CT401" s="123"/>
      <c r="CU401" s="123"/>
      <c r="CV401" s="123"/>
      <c r="CW401" s="123"/>
      <c r="CX401" s="123"/>
      <c r="CY401" s="123"/>
      <c r="CZ401" s="123"/>
      <c r="DA401" s="123"/>
      <c r="DB401" s="123"/>
      <c r="DC401" s="123"/>
      <c r="DD401" s="123"/>
      <c r="DE401" s="123"/>
      <c r="DF401" s="123"/>
      <c r="DG401" s="123"/>
      <c r="DH401" s="123"/>
      <c r="DI401" s="123"/>
      <c r="DJ401" s="123"/>
      <c r="DK401" s="123"/>
      <c r="DL401" s="123"/>
      <c r="DM401" s="123"/>
      <c r="DN401" s="123"/>
      <c r="DO401" s="123"/>
      <c r="DP401" s="123"/>
      <c r="DQ401" s="123"/>
      <c r="DR401" s="123"/>
      <c r="DS401" s="123"/>
      <c r="DT401" s="123"/>
      <c r="DU401" s="123"/>
      <c r="DV401" s="123"/>
      <c r="DW401" s="123"/>
      <c r="DX401" s="123"/>
      <c r="DY401" s="123"/>
      <c r="DZ401" s="123"/>
      <c r="EA401" s="123"/>
      <c r="EB401" s="123"/>
      <c r="EC401" s="123"/>
      <c r="ED401" s="125"/>
      <c r="EE401" s="125"/>
      <c r="EF401" s="125"/>
      <c r="EG401" s="125"/>
      <c r="EH401" s="125"/>
      <c r="EI401" s="125"/>
      <c r="EJ401" s="125"/>
      <c r="EK401" s="125"/>
      <c r="EL401" s="125"/>
      <c r="EM401" s="125"/>
      <c r="EN401" s="125"/>
      <c r="EO401" s="125"/>
      <c r="EP401" s="125"/>
      <c r="EQ401" s="125"/>
      <c r="ER401" s="125"/>
      <c r="ES401" s="125"/>
      <c r="ET401" s="125"/>
      <c r="EU401" s="125"/>
      <c r="EV401" s="125"/>
      <c r="EW401" s="125"/>
      <c r="EX401" s="125"/>
      <c r="EY401" s="125"/>
      <c r="EZ401" s="125"/>
      <c r="FA401" s="125"/>
      <c r="FB401" s="125"/>
      <c r="FC401" s="125"/>
      <c r="FD401" s="125"/>
      <c r="FE401" s="125"/>
      <c r="FF401" s="125"/>
      <c r="FG401" s="125"/>
      <c r="FH401" s="125"/>
      <c r="FI401" s="125"/>
      <c r="FJ401" s="125"/>
      <c r="FK401" s="125"/>
      <c r="FL401" s="125"/>
      <c r="FM401" s="125"/>
      <c r="FN401" s="125"/>
      <c r="FO401" s="125"/>
      <c r="FP401" s="125"/>
      <c r="FQ401" s="125"/>
      <c r="FR401" s="125"/>
      <c r="FS401" s="125"/>
      <c r="FT401" s="125"/>
      <c r="FU401" s="125"/>
      <c r="FV401" s="125"/>
      <c r="FW401" s="125"/>
      <c r="FX401" s="125"/>
      <c r="FY401" s="125"/>
      <c r="FZ401" s="125"/>
      <c r="GA401" s="125"/>
      <c r="GB401" s="125"/>
      <c r="GC401" s="125"/>
      <c r="GD401" s="125"/>
      <c r="GE401" s="125"/>
      <c r="GF401" s="125"/>
      <c r="GG401" s="125"/>
      <c r="GH401" s="125"/>
      <c r="GI401" s="125"/>
      <c r="GJ401" s="125"/>
      <c r="GK401" s="125"/>
      <c r="GL401" s="125"/>
      <c r="GM401" s="125"/>
      <c r="GN401" s="125"/>
      <c r="GO401" s="125"/>
      <c r="GP401" s="125"/>
      <c r="GQ401" s="125"/>
      <c r="GR401" s="125"/>
      <c r="GS401" s="125"/>
      <c r="GT401" s="125"/>
      <c r="GU401" s="125"/>
      <c r="GV401" s="125"/>
      <c r="GW401" s="125"/>
      <c r="GX401" s="125"/>
      <c r="GY401" s="125"/>
      <c r="GZ401" s="125"/>
      <c r="HA401" s="125"/>
      <c r="HB401" s="125"/>
      <c r="HC401" s="125"/>
      <c r="HD401" s="125"/>
      <c r="HE401" s="125"/>
      <c r="HF401" s="125"/>
      <c r="HG401" s="125"/>
      <c r="HH401" s="125"/>
      <c r="HI401" s="125"/>
      <c r="HJ401" s="125"/>
      <c r="HK401" s="125"/>
      <c r="HL401" s="125"/>
      <c r="HM401" s="125"/>
      <c r="HN401" s="125"/>
      <c r="HO401" s="125"/>
      <c r="HP401" s="125"/>
      <c r="HQ401" s="125"/>
      <c r="HR401" s="125"/>
      <c r="HS401" s="125"/>
      <c r="HT401" s="125"/>
      <c r="HU401" s="125"/>
      <c r="HV401" s="125"/>
      <c r="HW401" s="125"/>
      <c r="HX401" s="125"/>
      <c r="HY401" s="125"/>
      <c r="HZ401" s="125"/>
      <c r="IA401" s="125"/>
      <c r="IB401" s="125"/>
      <c r="IC401" s="125"/>
      <c r="ID401" s="125"/>
      <c r="IE401" s="125"/>
      <c r="IF401" s="125"/>
      <c r="IG401" s="125"/>
      <c r="IH401" s="125"/>
      <c r="II401" s="125"/>
      <c r="IJ401" s="125"/>
      <c r="IK401" s="125"/>
      <c r="IL401" s="125"/>
      <c r="IM401" s="125"/>
      <c r="IN401" s="125"/>
      <c r="IO401" s="125"/>
      <c r="IP401" s="125"/>
      <c r="IQ401" s="125"/>
      <c r="IR401" s="125"/>
      <c r="IS401" s="125"/>
      <c r="IT401" s="125"/>
      <c r="IU401" s="125"/>
      <c r="IV401" s="125"/>
      <c r="IW401" s="125"/>
      <c r="IX401" s="125"/>
      <c r="IY401" s="125"/>
      <c r="IZ401" s="125"/>
      <c r="JA401" s="125"/>
      <c r="JB401" s="125"/>
      <c r="JC401" s="125"/>
      <c r="JD401" s="125"/>
      <c r="JE401" s="125"/>
      <c r="JF401" s="125"/>
      <c r="JG401" s="125"/>
      <c r="JH401" s="125"/>
      <c r="JI401" s="125"/>
      <c r="JJ401" s="125"/>
      <c r="JK401" s="125"/>
      <c r="JL401" s="125"/>
      <c r="JM401" s="125"/>
      <c r="JN401" s="125"/>
      <c r="JO401" s="125"/>
      <c r="JP401" s="125"/>
      <c r="JQ401" s="125"/>
      <c r="JR401" s="125"/>
      <c r="JS401" s="125"/>
      <c r="JT401" s="125"/>
      <c r="JU401" s="125"/>
      <c r="JV401" s="125"/>
      <c r="JW401" s="125"/>
      <c r="JX401" s="125"/>
      <c r="JY401" s="125"/>
      <c r="JZ401" s="125"/>
      <c r="KA401" s="125"/>
      <c r="KB401" s="125"/>
      <c r="KC401" s="125"/>
      <c r="KD401" s="125"/>
      <c r="KE401" s="125"/>
      <c r="KF401" s="125"/>
      <c r="KG401" s="125"/>
      <c r="KH401" s="125"/>
      <c r="KI401" s="125"/>
      <c r="KJ401" s="125"/>
      <c r="KK401" s="125"/>
      <c r="KL401" s="125"/>
      <c r="KM401" s="125"/>
      <c r="KN401" s="125"/>
      <c r="KO401" s="125"/>
      <c r="KP401" s="125"/>
      <c r="KQ401" s="125"/>
      <c r="KR401" s="125"/>
      <c r="KS401" s="125"/>
      <c r="KT401" s="125"/>
      <c r="KU401" s="125"/>
      <c r="KV401" s="125"/>
      <c r="KW401" s="125"/>
      <c r="KX401" s="125"/>
      <c r="KY401" s="125"/>
      <c r="KZ401" s="125"/>
      <c r="LA401" s="125"/>
      <c r="LB401" s="125"/>
      <c r="LC401" s="125"/>
      <c r="LD401" s="125"/>
      <c r="LE401" s="125"/>
      <c r="LF401" s="125"/>
      <c r="LG401" s="125"/>
      <c r="LH401" s="125"/>
      <c r="LI401" s="125"/>
      <c r="LJ401" s="125"/>
      <c r="LK401" s="125"/>
      <c r="LL401" s="125"/>
      <c r="LM401" s="125"/>
      <c r="LN401" s="125"/>
      <c r="LO401" s="125"/>
      <c r="LP401" s="125"/>
      <c r="LQ401" s="125"/>
      <c r="LR401" s="125"/>
      <c r="LS401" s="125"/>
      <c r="LT401" s="125"/>
      <c r="LU401" s="125"/>
      <c r="LV401" s="125"/>
      <c r="LW401" s="125"/>
      <c r="LX401" s="125"/>
      <c r="LY401" s="125"/>
      <c r="LZ401" s="125"/>
      <c r="MA401" s="125"/>
      <c r="MB401" s="125"/>
      <c r="MC401" s="125"/>
      <c r="MD401" s="125"/>
      <c r="ME401" s="125"/>
      <c r="MF401" s="125"/>
      <c r="MG401" s="125"/>
      <c r="MH401" s="125"/>
      <c r="MI401" s="125"/>
      <c r="MJ401" s="125"/>
      <c r="MK401" s="125"/>
      <c r="ML401" s="125"/>
      <c r="MM401" s="125"/>
      <c r="MN401" s="125"/>
      <c r="MO401" s="125"/>
      <c r="MP401" s="125"/>
      <c r="MQ401" s="125"/>
      <c r="MR401" s="125"/>
      <c r="MS401" s="125"/>
      <c r="MT401" s="125"/>
      <c r="MU401" s="125"/>
      <c r="MV401" s="125"/>
      <c r="MW401" s="125"/>
      <c r="MX401" s="125"/>
      <c r="MY401" s="125"/>
      <c r="MZ401" s="125"/>
      <c r="NA401" s="125"/>
      <c r="NB401" s="125"/>
      <c r="NC401" s="125"/>
      <c r="ND401" s="125"/>
      <c r="NE401" s="125"/>
      <c r="NF401" s="125"/>
      <c r="NG401" s="125"/>
      <c r="NH401" s="125"/>
      <c r="NI401" s="125"/>
      <c r="NJ401" s="125"/>
      <c r="NK401" s="125"/>
      <c r="NL401" s="125"/>
      <c r="NM401" s="125"/>
      <c r="NN401" s="125"/>
      <c r="NO401" s="125"/>
      <c r="NP401" s="125"/>
      <c r="NQ401" s="125"/>
      <c r="NR401" s="125"/>
      <c r="NS401" s="125"/>
      <c r="NT401" s="125"/>
      <c r="NU401" s="125"/>
      <c r="NV401" s="125"/>
      <c r="NW401" s="125"/>
      <c r="NX401" s="125"/>
      <c r="NY401" s="125"/>
      <c r="NZ401" s="125"/>
      <c r="OA401" s="125"/>
      <c r="OB401" s="125"/>
      <c r="OC401" s="125"/>
      <c r="OD401" s="125"/>
      <c r="OE401" s="125"/>
      <c r="OF401" s="125"/>
      <c r="OG401" s="125"/>
      <c r="OH401" s="125"/>
      <c r="OI401" s="125"/>
      <c r="OJ401" s="125"/>
      <c r="OK401" s="125"/>
      <c r="OL401" s="125"/>
      <c r="OM401" s="125"/>
      <c r="ON401" s="125"/>
      <c r="OO401" s="125"/>
      <c r="OP401" s="125"/>
      <c r="OQ401" s="125"/>
      <c r="OR401" s="125"/>
      <c r="OS401" s="125"/>
      <c r="OT401" s="125"/>
      <c r="OU401" s="125"/>
      <c r="OV401" s="125"/>
      <c r="OW401" s="125"/>
      <c r="OX401" s="125"/>
      <c r="OY401" s="125"/>
      <c r="OZ401" s="125"/>
      <c r="PA401" s="125"/>
      <c r="PB401" s="125"/>
      <c r="PC401" s="125"/>
      <c r="PD401" s="125"/>
      <c r="PE401" s="125"/>
      <c r="PF401" s="125"/>
      <c r="PG401" s="125"/>
      <c r="PH401" s="125"/>
      <c r="PI401" s="125"/>
      <c r="PJ401" s="125"/>
      <c r="PK401" s="125"/>
      <c r="PL401" s="125"/>
      <c r="PM401" s="125"/>
      <c r="PN401" s="125"/>
      <c r="PO401" s="125"/>
      <c r="PP401" s="125"/>
      <c r="PQ401" s="125"/>
      <c r="PR401" s="125"/>
      <c r="PS401" s="125"/>
      <c r="PT401" s="125"/>
      <c r="PU401" s="125"/>
      <c r="PV401" s="125"/>
      <c r="PW401" s="125"/>
      <c r="PX401" s="125"/>
      <c r="PY401" s="125"/>
      <c r="PZ401" s="125"/>
      <c r="QA401" s="125"/>
      <c r="QB401" s="125"/>
      <c r="QC401" s="125"/>
      <c r="QD401" s="125"/>
      <c r="QE401" s="125"/>
      <c r="QF401" s="125"/>
      <c r="QG401" s="125"/>
      <c r="QH401" s="125"/>
      <c r="QI401" s="125"/>
      <c r="QJ401" s="125"/>
      <c r="QK401" s="125"/>
      <c r="QL401" s="125"/>
      <c r="QM401" s="125"/>
      <c r="QN401" s="125"/>
      <c r="QO401" s="125"/>
      <c r="QP401" s="125"/>
      <c r="QQ401" s="125"/>
      <c r="QR401" s="125"/>
      <c r="QS401" s="125"/>
      <c r="QT401" s="125"/>
      <c r="QU401" s="125"/>
      <c r="QV401" s="125"/>
      <c r="QW401" s="125"/>
      <c r="QX401" s="125"/>
      <c r="QY401" s="125"/>
      <c r="QZ401" s="125"/>
      <c r="RA401" s="125"/>
      <c r="RB401" s="125"/>
      <c r="RC401" s="125"/>
      <c r="RD401" s="125"/>
      <c r="RE401" s="125"/>
      <c r="RF401" s="125"/>
      <c r="RG401" s="125"/>
      <c r="RH401" s="125"/>
      <c r="RI401" s="125"/>
      <c r="RJ401" s="125"/>
      <c r="RK401" s="125"/>
      <c r="RL401" s="125"/>
      <c r="RM401" s="125"/>
      <c r="RN401" s="125"/>
      <c r="RO401" s="125"/>
      <c r="RP401" s="125"/>
      <c r="RQ401" s="125"/>
      <c r="RR401" s="125"/>
      <c r="RS401" s="125"/>
      <c r="RT401" s="125"/>
      <c r="RU401" s="125"/>
      <c r="RV401" s="125"/>
      <c r="RW401" s="125"/>
      <c r="RX401" s="125"/>
      <c r="RY401" s="125"/>
      <c r="RZ401" s="125"/>
      <c r="SA401" s="125"/>
      <c r="SB401" s="125"/>
      <c r="SC401" s="125"/>
      <c r="SD401" s="125"/>
      <c r="SE401" s="125"/>
      <c r="SF401" s="125"/>
      <c r="SG401" s="125"/>
      <c r="SH401" s="125"/>
      <c r="SI401" s="125"/>
      <c r="SJ401" s="125"/>
      <c r="SK401" s="125"/>
      <c r="SL401" s="125"/>
      <c r="SM401" s="125"/>
      <c r="SN401" s="125"/>
      <c r="SO401" s="125"/>
      <c r="SP401" s="125"/>
      <c r="SQ401" s="125"/>
      <c r="SR401" s="125"/>
      <c r="SS401" s="125"/>
      <c r="ST401" s="125"/>
      <c r="SU401" s="125"/>
      <c r="SV401" s="125"/>
      <c r="SW401" s="125"/>
      <c r="SX401" s="125"/>
      <c r="SY401" s="125"/>
      <c r="SZ401" s="125"/>
      <c r="TA401" s="125"/>
      <c r="TB401" s="125"/>
      <c r="TC401" s="125"/>
      <c r="TD401" s="125"/>
      <c r="TE401" s="125"/>
      <c r="TF401" s="125"/>
      <c r="TG401" s="125"/>
      <c r="TH401" s="125"/>
      <c r="TI401" s="125"/>
      <c r="TJ401" s="125"/>
      <c r="TK401" s="125"/>
      <c r="TL401" s="125"/>
      <c r="TM401" s="125"/>
      <c r="TN401" s="125"/>
      <c r="TO401" s="125"/>
      <c r="TP401" s="125"/>
      <c r="TQ401" s="125"/>
      <c r="TR401" s="125"/>
      <c r="TS401" s="125"/>
      <c r="TT401" s="125"/>
      <c r="TU401" s="125"/>
      <c r="TV401" s="125"/>
      <c r="TW401" s="125"/>
      <c r="TX401" s="125"/>
      <c r="TY401" s="125"/>
      <c r="TZ401" s="125"/>
      <c r="UA401" s="125"/>
      <c r="UB401" s="125"/>
      <c r="UC401" s="125"/>
      <c r="UD401" s="125"/>
      <c r="UE401" s="125"/>
      <c r="UF401" s="125"/>
      <c r="UG401" s="125"/>
      <c r="UH401" s="125"/>
      <c r="UI401" s="125"/>
      <c r="UJ401" s="125"/>
      <c r="UK401" s="125"/>
      <c r="UL401" s="125"/>
      <c r="UM401" s="125"/>
      <c r="UN401" s="125"/>
      <c r="UO401" s="125"/>
      <c r="UP401" s="125"/>
      <c r="UQ401" s="125"/>
      <c r="UR401" s="125"/>
      <c r="US401" s="125"/>
      <c r="UT401" s="125"/>
      <c r="UU401" s="125"/>
      <c r="UV401" s="125"/>
      <c r="UW401" s="125"/>
      <c r="UX401" s="125"/>
      <c r="UY401" s="125"/>
      <c r="UZ401" s="125"/>
      <c r="VA401" s="125"/>
      <c r="VB401" s="125"/>
      <c r="VC401" s="125"/>
      <c r="VD401" s="125"/>
      <c r="VE401" s="125"/>
      <c r="VF401" s="125"/>
      <c r="VG401" s="125"/>
      <c r="VH401" s="125"/>
      <c r="VI401" s="125"/>
      <c r="VJ401" s="125"/>
      <c r="VK401" s="125"/>
      <c r="VL401" s="125"/>
      <c r="VM401" s="125"/>
      <c r="VN401" s="125"/>
      <c r="VO401" s="125"/>
      <c r="VP401" s="125"/>
      <c r="VQ401" s="125"/>
      <c r="VR401" s="125"/>
      <c r="VS401" s="125"/>
      <c r="VT401" s="125"/>
      <c r="VU401" s="125"/>
      <c r="VV401" s="125"/>
      <c r="VW401" s="125"/>
      <c r="VX401" s="125"/>
      <c r="VY401" s="125"/>
      <c r="VZ401" s="125"/>
      <c r="WA401" s="125"/>
      <c r="WB401" s="125"/>
      <c r="WC401" s="125"/>
      <c r="WD401" s="125"/>
      <c r="WE401" s="125"/>
      <c r="WF401" s="125"/>
      <c r="WG401" s="125"/>
      <c r="WH401" s="125"/>
      <c r="WI401" s="125"/>
      <c r="WJ401" s="125"/>
      <c r="WK401" s="125"/>
      <c r="WL401" s="125"/>
      <c r="WM401" s="125"/>
      <c r="WN401" s="125"/>
      <c r="WO401" s="125"/>
      <c r="WP401" s="125"/>
      <c r="WQ401" s="125"/>
      <c r="WR401" s="125"/>
      <c r="WS401" s="125"/>
      <c r="WT401" s="125"/>
      <c r="WU401" s="125"/>
      <c r="WV401" s="125"/>
      <c r="WW401" s="125"/>
      <c r="WX401" s="125"/>
      <c r="WY401" s="125"/>
      <c r="WZ401" s="125"/>
      <c r="XA401" s="125"/>
      <c r="XB401" s="125"/>
      <c r="XC401" s="125"/>
      <c r="XD401" s="125"/>
      <c r="XE401" s="125"/>
      <c r="XF401" s="125"/>
      <c r="XG401" s="125"/>
      <c r="XH401" s="125"/>
      <c r="XI401" s="125"/>
      <c r="XJ401" s="125"/>
      <c r="XK401" s="125"/>
      <c r="XL401" s="125"/>
      <c r="XM401" s="125"/>
      <c r="XN401" s="125"/>
      <c r="XO401" s="125"/>
      <c r="XP401" s="125"/>
      <c r="XQ401" s="125"/>
      <c r="XR401" s="125"/>
      <c r="XS401" s="125"/>
      <c r="XT401" s="125"/>
      <c r="XU401" s="125"/>
      <c r="XV401" s="125"/>
      <c r="XW401" s="125"/>
      <c r="XX401" s="125"/>
      <c r="XY401" s="125"/>
      <c r="XZ401" s="125"/>
      <c r="YA401" s="125"/>
      <c r="YB401" s="125"/>
      <c r="YC401" s="125"/>
      <c r="YD401" s="125"/>
      <c r="YE401" s="125"/>
      <c r="YF401" s="125"/>
      <c r="YG401" s="125"/>
      <c r="YH401" s="125"/>
      <c r="YI401" s="125"/>
      <c r="YJ401" s="125"/>
      <c r="YK401" s="125"/>
      <c r="YL401" s="125"/>
      <c r="YM401" s="125"/>
      <c r="YN401" s="125"/>
      <c r="YO401" s="125"/>
      <c r="YP401" s="125"/>
      <c r="YQ401" s="125"/>
      <c r="YR401" s="125"/>
      <c r="YS401" s="125"/>
      <c r="YT401" s="125"/>
      <c r="YU401" s="125"/>
      <c r="YV401" s="125"/>
      <c r="YW401" s="125"/>
      <c r="YX401" s="125"/>
      <c r="YY401" s="125"/>
      <c r="YZ401" s="125"/>
      <c r="ZA401" s="125"/>
      <c r="ZB401" s="125"/>
      <c r="ZC401" s="125"/>
      <c r="ZD401" s="125"/>
      <c r="ZE401" s="125"/>
      <c r="ZF401" s="125"/>
      <c r="ZG401" s="125"/>
      <c r="ZH401" s="125"/>
      <c r="ZI401" s="125"/>
      <c r="ZJ401" s="125"/>
      <c r="ZK401" s="125"/>
      <c r="ZL401" s="125"/>
      <c r="ZM401" s="125"/>
      <c r="ZN401" s="125"/>
      <c r="ZO401" s="125"/>
      <c r="ZP401" s="125"/>
      <c r="ZQ401" s="125"/>
      <c r="ZR401" s="125"/>
      <c r="ZS401" s="125"/>
      <c r="ZT401" s="125"/>
      <c r="ZU401" s="125"/>
      <c r="ZV401" s="125"/>
      <c r="ZW401" s="125"/>
      <c r="ZX401" s="125"/>
      <c r="ZY401" s="125"/>
      <c r="ZZ401" s="125"/>
      <c r="AAA401" s="125"/>
      <c r="AAB401" s="125"/>
      <c r="AAC401" s="125"/>
      <c r="AAD401" s="125"/>
      <c r="AAE401" s="125"/>
      <c r="AAF401" s="125"/>
      <c r="AAG401" s="125"/>
      <c r="AAH401" s="125"/>
      <c r="AAI401" s="125"/>
      <c r="AAJ401" s="125"/>
      <c r="AAK401" s="125"/>
      <c r="AAL401" s="125"/>
      <c r="AAM401" s="125"/>
      <c r="AAN401" s="125"/>
      <c r="AAO401" s="125"/>
      <c r="AAP401" s="125"/>
      <c r="AAQ401" s="125"/>
      <c r="AAR401" s="125"/>
      <c r="AAS401" s="125"/>
      <c r="AAT401" s="125"/>
      <c r="AAU401" s="125"/>
      <c r="AAV401" s="125"/>
      <c r="AAW401" s="125"/>
      <c r="AAX401" s="125"/>
      <c r="AAY401" s="125"/>
      <c r="AAZ401" s="125"/>
      <c r="ABA401" s="125"/>
      <c r="ABB401" s="125"/>
      <c r="ABC401" s="125"/>
      <c r="ABD401" s="125"/>
      <c r="ABE401" s="125"/>
      <c r="ABF401" s="125"/>
      <c r="ABG401" s="125"/>
      <c r="ABH401" s="125"/>
      <c r="ABI401" s="125"/>
      <c r="ABJ401" s="125"/>
      <c r="ABK401" s="125"/>
      <c r="ABL401" s="125"/>
      <c r="ABM401" s="125"/>
      <c r="ABN401" s="125"/>
      <c r="ABO401" s="125"/>
      <c r="ABP401" s="125"/>
      <c r="ABQ401" s="125"/>
      <c r="ABR401" s="125"/>
      <c r="ABS401" s="125"/>
      <c r="ABT401" s="125"/>
      <c r="ABU401" s="125"/>
      <c r="ABV401" s="125"/>
      <c r="ABW401" s="125"/>
      <c r="ABX401" s="125"/>
      <c r="ABY401" s="125"/>
      <c r="ABZ401" s="125"/>
      <c r="ACA401" s="125"/>
      <c r="ACB401" s="125"/>
      <c r="ACC401" s="125"/>
      <c r="ACD401" s="125"/>
      <c r="ACE401" s="125"/>
      <c r="ACF401" s="125"/>
      <c r="ACG401" s="125"/>
      <c r="ACH401" s="125"/>
      <c r="ACI401" s="125"/>
      <c r="ACJ401" s="125"/>
      <c r="ACK401" s="125"/>
      <c r="ACL401" s="125"/>
      <c r="ACM401" s="125"/>
      <c r="ACN401" s="125"/>
      <c r="ACO401" s="125"/>
      <c r="ACP401" s="125"/>
      <c r="ACQ401" s="125"/>
      <c r="ACR401" s="125"/>
      <c r="ACS401" s="125"/>
      <c r="ACT401" s="125"/>
      <c r="ACU401" s="125"/>
      <c r="ACV401" s="125"/>
      <c r="ACW401" s="125"/>
      <c r="ACX401" s="125"/>
      <c r="ACY401" s="125"/>
      <c r="ACZ401" s="125"/>
      <c r="ADA401" s="125"/>
    </row>
    <row r="402" spans="1:781" s="1" customFormat="1" ht="39" customHeight="1" x14ac:dyDescent="0.3">
      <c r="A402" s="40">
        <v>3</v>
      </c>
      <c r="B402" s="21" t="s">
        <v>1096</v>
      </c>
      <c r="C402" s="22" t="s">
        <v>40</v>
      </c>
      <c r="D402" s="23" t="s">
        <v>204</v>
      </c>
      <c r="E402" s="23" t="s">
        <v>222</v>
      </c>
      <c r="F402" s="23"/>
      <c r="G402" s="74"/>
      <c r="H402" s="23">
        <v>1</v>
      </c>
      <c r="I402" s="23" t="s">
        <v>41</v>
      </c>
      <c r="J402" s="23" t="s">
        <v>72</v>
      </c>
      <c r="K402" s="25">
        <v>1941</v>
      </c>
      <c r="L402" s="86">
        <v>1941</v>
      </c>
      <c r="M402" s="27"/>
      <c r="N402" s="28"/>
      <c r="O402" s="28"/>
      <c r="P402" s="29" t="s">
        <v>593</v>
      </c>
      <c r="Q402" s="30" t="s">
        <v>1097</v>
      </c>
      <c r="R402" s="31" t="s">
        <v>319</v>
      </c>
      <c r="S402" s="32" t="str">
        <f t="shared" si="92"/>
        <v>Cu</v>
      </c>
      <c r="T402" s="33">
        <v>3500</v>
      </c>
      <c r="U402" s="33">
        <v>0.75</v>
      </c>
      <c r="V402" s="33">
        <v>0.35</v>
      </c>
      <c r="W402" s="33">
        <v>1.210732740464636</v>
      </c>
      <c r="X402" s="33">
        <v>1865</v>
      </c>
      <c r="Y402" s="33">
        <v>370</v>
      </c>
      <c r="Z402" s="33" t="s">
        <v>320</v>
      </c>
      <c r="AB402" s="34">
        <f t="shared" si="93"/>
        <v>0</v>
      </c>
      <c r="AC402" s="34">
        <f t="shared" si="94"/>
        <v>0</v>
      </c>
      <c r="AD402" s="34">
        <f t="shared" si="95"/>
        <v>0</v>
      </c>
      <c r="AE402" s="34">
        <f t="shared" si="96"/>
        <v>0</v>
      </c>
      <c r="AF402" s="35"/>
      <c r="AG402" s="35">
        <f>IF(A402=1,AE402,0)</f>
        <v>0</v>
      </c>
      <c r="AH402" s="35">
        <f>IF(A402=2,AE402,0)</f>
        <v>0</v>
      </c>
      <c r="AI402" s="35">
        <f>IF(A402=3,AE402,0)</f>
        <v>0</v>
      </c>
      <c r="AK402" s="123"/>
      <c r="AL402" s="123"/>
      <c r="AM402" s="123"/>
      <c r="AN402" s="123"/>
      <c r="AO402" s="123"/>
      <c r="AP402" s="123"/>
      <c r="AQ402" s="123"/>
      <c r="AR402" s="123"/>
      <c r="AS402" s="123"/>
      <c r="AT402" s="123"/>
      <c r="AU402" s="123"/>
      <c r="AV402" s="123"/>
      <c r="AW402" s="123"/>
      <c r="AX402" s="123"/>
      <c r="AY402" s="123"/>
      <c r="AZ402" s="123"/>
      <c r="BA402" s="123"/>
      <c r="BB402" s="123"/>
      <c r="BC402" s="123"/>
      <c r="BD402" s="123"/>
      <c r="BE402" s="123"/>
      <c r="BF402" s="123"/>
      <c r="BG402" s="123"/>
      <c r="BH402" s="123"/>
      <c r="BI402" s="123"/>
      <c r="BJ402" s="123"/>
      <c r="BK402" s="123"/>
      <c r="BL402" s="123"/>
      <c r="BM402" s="123"/>
      <c r="BN402" s="123"/>
      <c r="BO402" s="123"/>
      <c r="BP402" s="123"/>
      <c r="BQ402" s="123"/>
      <c r="BR402" s="123"/>
      <c r="BS402" s="123"/>
      <c r="BT402" s="123"/>
      <c r="BU402" s="123"/>
      <c r="BV402" s="123"/>
      <c r="BW402" s="123"/>
      <c r="BX402" s="123"/>
      <c r="BY402" s="123"/>
      <c r="BZ402" s="123"/>
      <c r="CA402" s="123"/>
      <c r="CB402" s="123"/>
      <c r="CC402" s="123"/>
      <c r="CD402" s="123"/>
      <c r="CE402" s="123"/>
      <c r="CF402" s="123"/>
      <c r="CG402" s="123"/>
      <c r="CH402" s="123"/>
      <c r="CI402" s="123"/>
      <c r="CJ402" s="123"/>
      <c r="CK402" s="123"/>
      <c r="CL402" s="123"/>
      <c r="CM402" s="123"/>
      <c r="CN402" s="123"/>
      <c r="CO402" s="123"/>
      <c r="CP402" s="123"/>
      <c r="CQ402" s="123"/>
      <c r="CR402" s="123"/>
      <c r="CS402" s="123"/>
      <c r="CT402" s="123"/>
      <c r="CU402" s="123"/>
      <c r="CV402" s="123"/>
      <c r="CW402" s="123"/>
      <c r="CX402" s="123"/>
      <c r="CY402" s="123"/>
      <c r="CZ402" s="123"/>
      <c r="DA402" s="123"/>
      <c r="DB402" s="123"/>
      <c r="DC402" s="123"/>
      <c r="DD402" s="123"/>
      <c r="DE402" s="123"/>
      <c r="DF402" s="123"/>
      <c r="DG402" s="123"/>
      <c r="DH402" s="123"/>
      <c r="DI402" s="123"/>
      <c r="DJ402" s="123"/>
      <c r="DK402" s="123"/>
      <c r="DL402" s="123"/>
      <c r="DM402" s="123"/>
      <c r="DN402" s="123"/>
      <c r="DO402" s="123"/>
      <c r="DP402" s="123"/>
      <c r="DQ402" s="123"/>
      <c r="DR402" s="123"/>
      <c r="DS402" s="123"/>
      <c r="DT402" s="123"/>
      <c r="DU402" s="123"/>
      <c r="DV402" s="123"/>
      <c r="DW402" s="123"/>
      <c r="DX402" s="123"/>
      <c r="DY402" s="123"/>
      <c r="DZ402" s="123"/>
      <c r="EA402" s="123"/>
      <c r="EB402" s="123"/>
      <c r="EC402" s="123"/>
      <c r="ED402" s="125"/>
      <c r="EE402" s="125"/>
      <c r="EF402" s="125"/>
      <c r="EG402" s="125"/>
      <c r="EH402" s="125"/>
      <c r="EI402" s="125"/>
      <c r="EJ402" s="125"/>
      <c r="EK402" s="125"/>
      <c r="EL402" s="125"/>
      <c r="EM402" s="125"/>
      <c r="EN402" s="125"/>
      <c r="EO402" s="125"/>
      <c r="EP402" s="125"/>
      <c r="EQ402" s="125"/>
      <c r="ER402" s="125"/>
      <c r="ES402" s="125"/>
      <c r="ET402" s="125"/>
      <c r="EU402" s="125"/>
      <c r="EV402" s="125"/>
      <c r="EW402" s="125"/>
      <c r="EX402" s="125"/>
      <c r="EY402" s="125"/>
      <c r="EZ402" s="125"/>
      <c r="FA402" s="125"/>
      <c r="FB402" s="125"/>
      <c r="FC402" s="125"/>
      <c r="FD402" s="125"/>
      <c r="FE402" s="125"/>
      <c r="FF402" s="125"/>
      <c r="FG402" s="125"/>
      <c r="FH402" s="125"/>
      <c r="FI402" s="125"/>
      <c r="FJ402" s="125"/>
      <c r="FK402" s="125"/>
      <c r="FL402" s="125"/>
      <c r="FM402" s="125"/>
      <c r="FN402" s="125"/>
      <c r="FO402" s="125"/>
      <c r="FP402" s="125"/>
      <c r="FQ402" s="125"/>
      <c r="FR402" s="125"/>
      <c r="FS402" s="125"/>
      <c r="FT402" s="125"/>
      <c r="FU402" s="125"/>
      <c r="FV402" s="125"/>
      <c r="FW402" s="125"/>
      <c r="FX402" s="125"/>
      <c r="FY402" s="125"/>
      <c r="FZ402" s="125"/>
      <c r="GA402" s="125"/>
      <c r="GB402" s="125"/>
      <c r="GC402" s="125"/>
      <c r="GD402" s="125"/>
      <c r="GE402" s="125"/>
      <c r="GF402" s="125"/>
      <c r="GG402" s="125"/>
      <c r="GH402" s="125"/>
      <c r="GI402" s="125"/>
      <c r="GJ402" s="125"/>
      <c r="GK402" s="125"/>
      <c r="GL402" s="125"/>
      <c r="GM402" s="125"/>
      <c r="GN402" s="125"/>
      <c r="GO402" s="125"/>
      <c r="GP402" s="125"/>
      <c r="GQ402" s="125"/>
      <c r="GR402" s="125"/>
      <c r="GS402" s="125"/>
      <c r="GT402" s="125"/>
      <c r="GU402" s="125"/>
      <c r="GV402" s="125"/>
      <c r="GW402" s="125"/>
      <c r="GX402" s="125"/>
      <c r="GY402" s="125"/>
      <c r="GZ402" s="125"/>
      <c r="HA402" s="125"/>
      <c r="HB402" s="125"/>
      <c r="HC402" s="125"/>
      <c r="HD402" s="125"/>
      <c r="HE402" s="125"/>
      <c r="HF402" s="125"/>
      <c r="HG402" s="125"/>
      <c r="HH402" s="125"/>
      <c r="HI402" s="125"/>
      <c r="HJ402" s="125"/>
      <c r="HK402" s="125"/>
      <c r="HL402" s="125"/>
      <c r="HM402" s="125"/>
      <c r="HN402" s="125"/>
      <c r="HO402" s="125"/>
      <c r="HP402" s="125"/>
      <c r="HQ402" s="125"/>
      <c r="HR402" s="125"/>
      <c r="HS402" s="125"/>
      <c r="HT402" s="125"/>
      <c r="HU402" s="125"/>
      <c r="HV402" s="125"/>
      <c r="HW402" s="125"/>
      <c r="HX402" s="125"/>
      <c r="HY402" s="125"/>
      <c r="HZ402" s="125"/>
      <c r="IA402" s="125"/>
      <c r="IB402" s="125"/>
      <c r="IC402" s="125"/>
      <c r="ID402" s="125"/>
      <c r="IE402" s="125"/>
      <c r="IF402" s="125"/>
      <c r="IG402" s="125"/>
      <c r="IH402" s="125"/>
      <c r="II402" s="125"/>
      <c r="IJ402" s="125"/>
      <c r="IK402" s="125"/>
      <c r="IL402" s="125"/>
      <c r="IM402" s="125"/>
      <c r="IN402" s="125"/>
      <c r="IO402" s="125"/>
      <c r="IP402" s="125"/>
      <c r="IQ402" s="125"/>
      <c r="IR402" s="125"/>
      <c r="IS402" s="125"/>
      <c r="IT402" s="125"/>
      <c r="IU402" s="125"/>
      <c r="IV402" s="125"/>
      <c r="IW402" s="125"/>
      <c r="IX402" s="125"/>
      <c r="IY402" s="125"/>
      <c r="IZ402" s="125"/>
      <c r="JA402" s="125"/>
      <c r="JB402" s="125"/>
      <c r="JC402" s="125"/>
      <c r="JD402" s="125"/>
      <c r="JE402" s="125"/>
      <c r="JF402" s="125"/>
      <c r="JG402" s="125"/>
      <c r="JH402" s="125"/>
      <c r="JI402" s="125"/>
      <c r="JJ402" s="125"/>
      <c r="JK402" s="125"/>
      <c r="JL402" s="125"/>
      <c r="JM402" s="125"/>
      <c r="JN402" s="125"/>
      <c r="JO402" s="125"/>
      <c r="JP402" s="125"/>
      <c r="JQ402" s="125"/>
      <c r="JR402" s="125"/>
      <c r="JS402" s="125"/>
      <c r="JT402" s="125"/>
      <c r="JU402" s="125"/>
      <c r="JV402" s="125"/>
      <c r="JW402" s="125"/>
      <c r="JX402" s="125"/>
      <c r="JY402" s="125"/>
      <c r="JZ402" s="125"/>
      <c r="KA402" s="125"/>
      <c r="KB402" s="125"/>
      <c r="KC402" s="125"/>
      <c r="KD402" s="125"/>
      <c r="KE402" s="125"/>
      <c r="KF402" s="125"/>
      <c r="KG402" s="125"/>
      <c r="KH402" s="125"/>
      <c r="KI402" s="125"/>
      <c r="KJ402" s="125"/>
      <c r="KK402" s="125"/>
      <c r="KL402" s="125"/>
      <c r="KM402" s="125"/>
      <c r="KN402" s="125"/>
      <c r="KO402" s="125"/>
      <c r="KP402" s="125"/>
      <c r="KQ402" s="125"/>
      <c r="KR402" s="125"/>
      <c r="KS402" s="125"/>
      <c r="KT402" s="125"/>
      <c r="KU402" s="125"/>
      <c r="KV402" s="125"/>
      <c r="KW402" s="125"/>
      <c r="KX402" s="125"/>
      <c r="KY402" s="125"/>
      <c r="KZ402" s="125"/>
      <c r="LA402" s="125"/>
      <c r="LB402" s="125"/>
      <c r="LC402" s="125"/>
      <c r="LD402" s="125"/>
      <c r="LE402" s="125"/>
      <c r="LF402" s="125"/>
      <c r="LG402" s="125"/>
      <c r="LH402" s="125"/>
      <c r="LI402" s="125"/>
      <c r="LJ402" s="125"/>
      <c r="LK402" s="125"/>
      <c r="LL402" s="125"/>
      <c r="LM402" s="125"/>
      <c r="LN402" s="125"/>
      <c r="LO402" s="125"/>
      <c r="LP402" s="125"/>
      <c r="LQ402" s="125"/>
      <c r="LR402" s="125"/>
      <c r="LS402" s="125"/>
      <c r="LT402" s="125"/>
      <c r="LU402" s="125"/>
      <c r="LV402" s="125"/>
      <c r="LW402" s="125"/>
      <c r="LX402" s="125"/>
      <c r="LY402" s="125"/>
      <c r="LZ402" s="125"/>
      <c r="MA402" s="125"/>
      <c r="MB402" s="125"/>
      <c r="MC402" s="125"/>
      <c r="MD402" s="125"/>
      <c r="ME402" s="125"/>
      <c r="MF402" s="125"/>
      <c r="MG402" s="125"/>
      <c r="MH402" s="125"/>
      <c r="MI402" s="125"/>
      <c r="MJ402" s="125"/>
      <c r="MK402" s="125"/>
      <c r="ML402" s="125"/>
      <c r="MM402" s="125"/>
      <c r="MN402" s="125"/>
      <c r="MO402" s="125"/>
      <c r="MP402" s="125"/>
      <c r="MQ402" s="125"/>
      <c r="MR402" s="125"/>
      <c r="MS402" s="125"/>
      <c r="MT402" s="125"/>
      <c r="MU402" s="125"/>
      <c r="MV402" s="125"/>
      <c r="MW402" s="125"/>
      <c r="MX402" s="125"/>
      <c r="MY402" s="125"/>
      <c r="MZ402" s="125"/>
      <c r="NA402" s="125"/>
      <c r="NB402" s="125"/>
      <c r="NC402" s="125"/>
      <c r="ND402" s="125"/>
      <c r="NE402" s="125"/>
      <c r="NF402" s="125"/>
      <c r="NG402" s="125"/>
      <c r="NH402" s="125"/>
      <c r="NI402" s="125"/>
      <c r="NJ402" s="125"/>
      <c r="NK402" s="125"/>
      <c r="NL402" s="125"/>
      <c r="NM402" s="125"/>
      <c r="NN402" s="125"/>
      <c r="NO402" s="125"/>
      <c r="NP402" s="125"/>
      <c r="NQ402" s="125"/>
      <c r="NR402" s="125"/>
      <c r="NS402" s="125"/>
      <c r="NT402" s="125"/>
      <c r="NU402" s="125"/>
      <c r="NV402" s="125"/>
      <c r="NW402" s="125"/>
      <c r="NX402" s="125"/>
      <c r="NY402" s="125"/>
      <c r="NZ402" s="125"/>
      <c r="OA402" s="125"/>
      <c r="OB402" s="125"/>
      <c r="OC402" s="125"/>
      <c r="OD402" s="125"/>
      <c r="OE402" s="125"/>
      <c r="OF402" s="125"/>
      <c r="OG402" s="125"/>
      <c r="OH402" s="125"/>
      <c r="OI402" s="125"/>
      <c r="OJ402" s="125"/>
      <c r="OK402" s="125"/>
      <c r="OL402" s="125"/>
      <c r="OM402" s="125"/>
      <c r="ON402" s="125"/>
      <c r="OO402" s="125"/>
      <c r="OP402" s="125"/>
      <c r="OQ402" s="125"/>
      <c r="OR402" s="125"/>
      <c r="OS402" s="125"/>
      <c r="OT402" s="125"/>
      <c r="OU402" s="125"/>
      <c r="OV402" s="125"/>
      <c r="OW402" s="125"/>
      <c r="OX402" s="125"/>
      <c r="OY402" s="125"/>
      <c r="OZ402" s="125"/>
      <c r="PA402" s="125"/>
      <c r="PB402" s="125"/>
      <c r="PC402" s="125"/>
      <c r="PD402" s="125"/>
      <c r="PE402" s="125"/>
      <c r="PF402" s="125"/>
      <c r="PG402" s="125"/>
      <c r="PH402" s="125"/>
      <c r="PI402" s="125"/>
      <c r="PJ402" s="125"/>
      <c r="PK402" s="125"/>
      <c r="PL402" s="125"/>
      <c r="PM402" s="125"/>
      <c r="PN402" s="125"/>
      <c r="PO402" s="125"/>
      <c r="PP402" s="125"/>
      <c r="PQ402" s="125"/>
      <c r="PR402" s="125"/>
      <c r="PS402" s="125"/>
      <c r="PT402" s="125"/>
      <c r="PU402" s="125"/>
      <c r="PV402" s="125"/>
      <c r="PW402" s="125"/>
      <c r="PX402" s="125"/>
      <c r="PY402" s="125"/>
      <c r="PZ402" s="125"/>
      <c r="QA402" s="125"/>
      <c r="QB402" s="125"/>
      <c r="QC402" s="125"/>
      <c r="QD402" s="125"/>
      <c r="QE402" s="125"/>
      <c r="QF402" s="125"/>
      <c r="QG402" s="125"/>
      <c r="QH402" s="125"/>
      <c r="QI402" s="125"/>
      <c r="QJ402" s="125"/>
      <c r="QK402" s="125"/>
      <c r="QL402" s="125"/>
      <c r="QM402" s="125"/>
      <c r="QN402" s="125"/>
      <c r="QO402" s="125"/>
      <c r="QP402" s="125"/>
      <c r="QQ402" s="125"/>
      <c r="QR402" s="125"/>
      <c r="QS402" s="125"/>
      <c r="QT402" s="125"/>
      <c r="QU402" s="125"/>
      <c r="QV402" s="125"/>
      <c r="QW402" s="125"/>
      <c r="QX402" s="125"/>
      <c r="QY402" s="125"/>
      <c r="QZ402" s="125"/>
      <c r="RA402" s="125"/>
      <c r="RB402" s="125"/>
      <c r="RC402" s="125"/>
      <c r="RD402" s="125"/>
      <c r="RE402" s="125"/>
      <c r="RF402" s="125"/>
      <c r="RG402" s="125"/>
      <c r="RH402" s="125"/>
      <c r="RI402" s="125"/>
      <c r="RJ402" s="125"/>
      <c r="RK402" s="125"/>
      <c r="RL402" s="125"/>
      <c r="RM402" s="125"/>
      <c r="RN402" s="125"/>
      <c r="RO402" s="125"/>
      <c r="RP402" s="125"/>
      <c r="RQ402" s="125"/>
      <c r="RR402" s="125"/>
      <c r="RS402" s="125"/>
      <c r="RT402" s="125"/>
      <c r="RU402" s="125"/>
      <c r="RV402" s="125"/>
      <c r="RW402" s="125"/>
      <c r="RX402" s="125"/>
      <c r="RY402" s="125"/>
      <c r="RZ402" s="125"/>
      <c r="SA402" s="125"/>
      <c r="SB402" s="125"/>
      <c r="SC402" s="125"/>
      <c r="SD402" s="125"/>
      <c r="SE402" s="125"/>
      <c r="SF402" s="125"/>
      <c r="SG402" s="125"/>
      <c r="SH402" s="125"/>
      <c r="SI402" s="125"/>
      <c r="SJ402" s="125"/>
      <c r="SK402" s="125"/>
      <c r="SL402" s="125"/>
      <c r="SM402" s="125"/>
      <c r="SN402" s="125"/>
      <c r="SO402" s="125"/>
      <c r="SP402" s="125"/>
      <c r="SQ402" s="125"/>
      <c r="SR402" s="125"/>
      <c r="SS402" s="125"/>
      <c r="ST402" s="125"/>
      <c r="SU402" s="125"/>
      <c r="SV402" s="125"/>
      <c r="SW402" s="125"/>
      <c r="SX402" s="125"/>
      <c r="SY402" s="125"/>
      <c r="SZ402" s="125"/>
      <c r="TA402" s="125"/>
      <c r="TB402" s="125"/>
      <c r="TC402" s="125"/>
      <c r="TD402" s="125"/>
      <c r="TE402" s="125"/>
      <c r="TF402" s="125"/>
      <c r="TG402" s="125"/>
      <c r="TH402" s="125"/>
      <c r="TI402" s="125"/>
      <c r="TJ402" s="125"/>
      <c r="TK402" s="125"/>
      <c r="TL402" s="125"/>
      <c r="TM402" s="125"/>
      <c r="TN402" s="125"/>
      <c r="TO402" s="125"/>
      <c r="TP402" s="125"/>
      <c r="TQ402" s="125"/>
      <c r="TR402" s="125"/>
      <c r="TS402" s="125"/>
      <c r="TT402" s="125"/>
      <c r="TU402" s="125"/>
      <c r="TV402" s="125"/>
      <c r="TW402" s="125"/>
      <c r="TX402" s="125"/>
      <c r="TY402" s="125"/>
      <c r="TZ402" s="125"/>
      <c r="UA402" s="125"/>
      <c r="UB402" s="125"/>
      <c r="UC402" s="125"/>
      <c r="UD402" s="125"/>
      <c r="UE402" s="125"/>
      <c r="UF402" s="125"/>
      <c r="UG402" s="125"/>
      <c r="UH402" s="125"/>
      <c r="UI402" s="125"/>
      <c r="UJ402" s="125"/>
      <c r="UK402" s="125"/>
      <c r="UL402" s="125"/>
      <c r="UM402" s="125"/>
      <c r="UN402" s="125"/>
      <c r="UO402" s="125"/>
      <c r="UP402" s="125"/>
      <c r="UQ402" s="125"/>
      <c r="UR402" s="125"/>
      <c r="US402" s="125"/>
      <c r="UT402" s="125"/>
      <c r="UU402" s="125"/>
      <c r="UV402" s="125"/>
      <c r="UW402" s="125"/>
      <c r="UX402" s="125"/>
      <c r="UY402" s="125"/>
      <c r="UZ402" s="125"/>
      <c r="VA402" s="125"/>
      <c r="VB402" s="125"/>
      <c r="VC402" s="125"/>
      <c r="VD402" s="125"/>
      <c r="VE402" s="125"/>
      <c r="VF402" s="125"/>
      <c r="VG402" s="125"/>
      <c r="VH402" s="125"/>
      <c r="VI402" s="125"/>
      <c r="VJ402" s="125"/>
      <c r="VK402" s="125"/>
      <c r="VL402" s="125"/>
      <c r="VM402" s="125"/>
      <c r="VN402" s="125"/>
      <c r="VO402" s="125"/>
      <c r="VP402" s="125"/>
      <c r="VQ402" s="125"/>
      <c r="VR402" s="125"/>
      <c r="VS402" s="125"/>
      <c r="VT402" s="125"/>
      <c r="VU402" s="125"/>
      <c r="VV402" s="125"/>
      <c r="VW402" s="125"/>
      <c r="VX402" s="125"/>
      <c r="VY402" s="125"/>
      <c r="VZ402" s="125"/>
      <c r="WA402" s="125"/>
      <c r="WB402" s="125"/>
      <c r="WC402" s="125"/>
      <c r="WD402" s="125"/>
      <c r="WE402" s="125"/>
      <c r="WF402" s="125"/>
      <c r="WG402" s="125"/>
      <c r="WH402" s="125"/>
      <c r="WI402" s="125"/>
      <c r="WJ402" s="125"/>
      <c r="WK402" s="125"/>
      <c r="WL402" s="125"/>
      <c r="WM402" s="125"/>
      <c r="WN402" s="125"/>
      <c r="WO402" s="125"/>
      <c r="WP402" s="125"/>
      <c r="WQ402" s="125"/>
      <c r="WR402" s="125"/>
      <c r="WS402" s="125"/>
      <c r="WT402" s="125"/>
      <c r="WU402" s="125"/>
      <c r="WV402" s="125"/>
      <c r="WW402" s="125"/>
      <c r="WX402" s="125"/>
      <c r="WY402" s="125"/>
      <c r="WZ402" s="125"/>
      <c r="XA402" s="125"/>
      <c r="XB402" s="125"/>
      <c r="XC402" s="125"/>
      <c r="XD402" s="125"/>
      <c r="XE402" s="125"/>
      <c r="XF402" s="125"/>
      <c r="XG402" s="125"/>
      <c r="XH402" s="125"/>
      <c r="XI402" s="125"/>
      <c r="XJ402" s="125"/>
      <c r="XK402" s="125"/>
      <c r="XL402" s="125"/>
      <c r="XM402" s="125"/>
      <c r="XN402" s="125"/>
      <c r="XO402" s="125"/>
      <c r="XP402" s="125"/>
      <c r="XQ402" s="125"/>
      <c r="XR402" s="125"/>
      <c r="XS402" s="125"/>
      <c r="XT402" s="125"/>
      <c r="XU402" s="125"/>
      <c r="XV402" s="125"/>
      <c r="XW402" s="125"/>
      <c r="XX402" s="125"/>
      <c r="XY402" s="125"/>
      <c r="XZ402" s="125"/>
      <c r="YA402" s="125"/>
      <c r="YB402" s="125"/>
      <c r="YC402" s="125"/>
      <c r="YD402" s="125"/>
      <c r="YE402" s="125"/>
      <c r="YF402" s="125"/>
      <c r="YG402" s="125"/>
      <c r="YH402" s="125"/>
      <c r="YI402" s="125"/>
      <c r="YJ402" s="125"/>
      <c r="YK402" s="125"/>
      <c r="YL402" s="125"/>
      <c r="YM402" s="125"/>
      <c r="YN402" s="125"/>
      <c r="YO402" s="125"/>
      <c r="YP402" s="125"/>
      <c r="YQ402" s="125"/>
      <c r="YR402" s="125"/>
      <c r="YS402" s="125"/>
      <c r="YT402" s="125"/>
      <c r="YU402" s="125"/>
      <c r="YV402" s="125"/>
      <c r="YW402" s="125"/>
      <c r="YX402" s="125"/>
      <c r="YY402" s="125"/>
      <c r="YZ402" s="125"/>
      <c r="ZA402" s="125"/>
      <c r="ZB402" s="125"/>
      <c r="ZC402" s="125"/>
      <c r="ZD402" s="125"/>
      <c r="ZE402" s="125"/>
      <c r="ZF402" s="125"/>
      <c r="ZG402" s="125"/>
      <c r="ZH402" s="125"/>
      <c r="ZI402" s="125"/>
      <c r="ZJ402" s="125"/>
      <c r="ZK402" s="125"/>
      <c r="ZL402" s="125"/>
      <c r="ZM402" s="125"/>
      <c r="ZN402" s="125"/>
      <c r="ZO402" s="125"/>
      <c r="ZP402" s="125"/>
      <c r="ZQ402" s="125"/>
      <c r="ZR402" s="125"/>
      <c r="ZS402" s="125"/>
      <c r="ZT402" s="125"/>
      <c r="ZU402" s="125"/>
      <c r="ZV402" s="125"/>
      <c r="ZW402" s="125"/>
      <c r="ZX402" s="125"/>
      <c r="ZY402" s="125"/>
      <c r="ZZ402" s="125"/>
      <c r="AAA402" s="125"/>
      <c r="AAB402" s="125"/>
      <c r="AAC402" s="125"/>
      <c r="AAD402" s="125"/>
      <c r="AAE402" s="125"/>
      <c r="AAF402" s="125"/>
      <c r="AAG402" s="125"/>
      <c r="AAH402" s="125"/>
      <c r="AAI402" s="125"/>
      <c r="AAJ402" s="125"/>
      <c r="AAK402" s="125"/>
      <c r="AAL402" s="125"/>
      <c r="AAM402" s="125"/>
      <c r="AAN402" s="125"/>
      <c r="AAO402" s="125"/>
      <c r="AAP402" s="125"/>
      <c r="AAQ402" s="125"/>
      <c r="AAR402" s="125"/>
      <c r="AAS402" s="125"/>
      <c r="AAT402" s="125"/>
      <c r="AAU402" s="125"/>
      <c r="AAV402" s="125"/>
      <c r="AAW402" s="125"/>
      <c r="AAX402" s="125"/>
      <c r="AAY402" s="125"/>
      <c r="AAZ402" s="125"/>
      <c r="ABA402" s="125"/>
      <c r="ABB402" s="125"/>
      <c r="ABC402" s="125"/>
      <c r="ABD402" s="125"/>
      <c r="ABE402" s="125"/>
      <c r="ABF402" s="125"/>
      <c r="ABG402" s="125"/>
      <c r="ABH402" s="125"/>
      <c r="ABI402" s="125"/>
      <c r="ABJ402" s="125"/>
      <c r="ABK402" s="125"/>
      <c r="ABL402" s="125"/>
      <c r="ABM402" s="125"/>
      <c r="ABN402" s="125"/>
      <c r="ABO402" s="125"/>
      <c r="ABP402" s="125"/>
      <c r="ABQ402" s="125"/>
      <c r="ABR402" s="125"/>
      <c r="ABS402" s="125"/>
      <c r="ABT402" s="125"/>
      <c r="ABU402" s="125"/>
      <c r="ABV402" s="125"/>
      <c r="ABW402" s="125"/>
      <c r="ABX402" s="125"/>
      <c r="ABY402" s="125"/>
      <c r="ABZ402" s="125"/>
      <c r="ACA402" s="125"/>
      <c r="ACB402" s="125"/>
      <c r="ACC402" s="125"/>
      <c r="ACD402" s="125"/>
      <c r="ACE402" s="125"/>
      <c r="ACF402" s="125"/>
      <c r="ACG402" s="125"/>
      <c r="ACH402" s="125"/>
      <c r="ACI402" s="125"/>
      <c r="ACJ402" s="125"/>
      <c r="ACK402" s="125"/>
      <c r="ACL402" s="125"/>
      <c r="ACM402" s="125"/>
      <c r="ACN402" s="125"/>
      <c r="ACO402" s="125"/>
      <c r="ACP402" s="125"/>
      <c r="ACQ402" s="125"/>
      <c r="ACR402" s="125"/>
      <c r="ACS402" s="125"/>
      <c r="ACT402" s="125"/>
      <c r="ACU402" s="125"/>
      <c r="ACV402" s="125"/>
      <c r="ACW402" s="125"/>
      <c r="ACX402" s="125"/>
      <c r="ACY402" s="125"/>
      <c r="ACZ402" s="125"/>
      <c r="ADA402" s="125"/>
    </row>
    <row r="403" spans="1:781" customFormat="1" ht="24" x14ac:dyDescent="0.3">
      <c r="A403" s="40">
        <v>3</v>
      </c>
      <c r="B403" s="21" t="s">
        <v>1098</v>
      </c>
      <c r="C403" s="22" t="s">
        <v>666</v>
      </c>
      <c r="D403" s="23" t="s">
        <v>204</v>
      </c>
      <c r="E403" s="23" t="s">
        <v>222</v>
      </c>
      <c r="F403" s="23">
        <v>15</v>
      </c>
      <c r="G403" s="74"/>
      <c r="H403" s="23">
        <v>1</v>
      </c>
      <c r="I403" s="23" t="s">
        <v>41</v>
      </c>
      <c r="J403" s="23" t="s">
        <v>42</v>
      </c>
      <c r="K403" s="25">
        <v>1940</v>
      </c>
      <c r="L403" s="86">
        <v>1940</v>
      </c>
      <c r="M403" s="27"/>
      <c r="N403" s="28"/>
      <c r="O403" s="28"/>
      <c r="P403" s="29" t="s">
        <v>593</v>
      </c>
      <c r="Q403" s="30" t="s">
        <v>1099</v>
      </c>
      <c r="R403" s="31"/>
      <c r="S403" s="32" t="str">
        <f t="shared" si="92"/>
        <v>Pb</v>
      </c>
      <c r="T403" s="33"/>
      <c r="U403" s="33"/>
      <c r="V403" s="33"/>
      <c r="W403" s="33"/>
      <c r="X403" s="33"/>
      <c r="Y403" s="33"/>
      <c r="Z403" s="33"/>
      <c r="AA403" s="1"/>
      <c r="AB403" s="34">
        <f t="shared" si="93"/>
        <v>0</v>
      </c>
      <c r="AC403" s="34">
        <f t="shared" si="94"/>
        <v>0</v>
      </c>
      <c r="AD403" s="34">
        <f t="shared" si="95"/>
        <v>0</v>
      </c>
      <c r="AE403" s="34">
        <f t="shared" si="96"/>
        <v>0</v>
      </c>
      <c r="AF403" s="35"/>
      <c r="AG403" s="35">
        <f>IF(A403=1,AE403,0)</f>
        <v>0</v>
      </c>
      <c r="AH403" s="35">
        <f>IF(A403=2,AE403,0)</f>
        <v>0</v>
      </c>
      <c r="AI403" s="35">
        <f>IF(A403=3,AE403,0)</f>
        <v>0</v>
      </c>
      <c r="AJ403" s="1"/>
      <c r="AK403" s="123"/>
      <c r="AL403" s="123"/>
      <c r="AM403" s="123"/>
      <c r="AN403" s="123"/>
      <c r="AO403" s="123"/>
      <c r="AP403" s="123"/>
      <c r="AQ403" s="123"/>
      <c r="AR403" s="123"/>
      <c r="AS403" s="123"/>
      <c r="AT403" s="123"/>
      <c r="AU403" s="123"/>
      <c r="AV403" s="123"/>
      <c r="AW403" s="123"/>
      <c r="AX403" s="123"/>
      <c r="AY403" s="123"/>
      <c r="AZ403" s="123"/>
      <c r="BA403" s="123"/>
      <c r="BB403" s="123"/>
      <c r="BC403" s="123"/>
      <c r="BD403" s="123"/>
      <c r="BE403" s="123"/>
      <c r="BF403" s="123"/>
      <c r="BG403" s="123"/>
      <c r="BH403" s="123"/>
      <c r="BI403" s="123"/>
      <c r="BJ403" s="123"/>
      <c r="BK403" s="123"/>
      <c r="BL403" s="123"/>
      <c r="BM403" s="123"/>
      <c r="BN403" s="123"/>
      <c r="BO403" s="123"/>
      <c r="BP403" s="123"/>
      <c r="BQ403" s="123"/>
      <c r="BR403" s="123"/>
      <c r="BS403" s="123"/>
      <c r="BT403" s="123"/>
      <c r="BU403" s="123"/>
      <c r="BV403" s="123"/>
      <c r="BW403" s="123"/>
      <c r="BX403" s="123"/>
      <c r="BY403" s="123"/>
      <c r="BZ403" s="123"/>
      <c r="CA403" s="123"/>
      <c r="CB403" s="123"/>
      <c r="CC403" s="123"/>
      <c r="CD403" s="123"/>
      <c r="CE403" s="123"/>
      <c r="CF403" s="123"/>
      <c r="CG403" s="123"/>
      <c r="CH403" s="123"/>
      <c r="CI403" s="123"/>
      <c r="CJ403" s="123"/>
      <c r="CK403" s="123"/>
      <c r="CL403" s="123"/>
      <c r="CM403" s="123"/>
      <c r="CN403" s="123"/>
      <c r="CO403" s="123"/>
      <c r="CP403" s="123"/>
      <c r="CQ403" s="123"/>
      <c r="CR403" s="123"/>
      <c r="CS403" s="123"/>
      <c r="CT403" s="123"/>
      <c r="CU403" s="123"/>
      <c r="CV403" s="123"/>
      <c r="CW403" s="123"/>
      <c r="CX403" s="123"/>
      <c r="CY403" s="123"/>
      <c r="CZ403" s="123"/>
      <c r="DA403" s="123"/>
      <c r="DB403" s="123"/>
      <c r="DC403" s="123"/>
      <c r="DD403" s="123"/>
      <c r="DE403" s="123"/>
      <c r="DF403" s="123"/>
      <c r="DG403" s="123"/>
      <c r="DH403" s="123"/>
      <c r="DI403" s="123"/>
      <c r="DJ403" s="123"/>
      <c r="DK403" s="123"/>
      <c r="DL403" s="123"/>
      <c r="DM403" s="123"/>
      <c r="DN403" s="123"/>
      <c r="DO403" s="123"/>
      <c r="DP403" s="123"/>
      <c r="DQ403" s="123"/>
      <c r="DR403" s="123"/>
      <c r="DS403" s="123"/>
      <c r="DT403" s="123"/>
      <c r="DU403" s="123"/>
      <c r="DV403" s="123"/>
      <c r="DW403" s="123"/>
      <c r="DX403" s="123"/>
      <c r="DY403" s="123"/>
      <c r="DZ403" s="123"/>
      <c r="EA403" s="123"/>
      <c r="EB403" s="123"/>
      <c r="EC403" s="123"/>
      <c r="ED403" s="115"/>
      <c r="EE403" s="115"/>
      <c r="EF403" s="115"/>
      <c r="EG403" s="115"/>
      <c r="EH403" s="115"/>
      <c r="EI403" s="115"/>
      <c r="EJ403" s="115"/>
      <c r="EK403" s="115"/>
      <c r="EL403" s="115"/>
      <c r="EM403" s="115"/>
      <c r="EN403" s="115"/>
      <c r="EO403" s="115"/>
      <c r="EP403" s="115"/>
      <c r="EQ403" s="115"/>
      <c r="ER403" s="115"/>
      <c r="ES403" s="115"/>
      <c r="ET403" s="115"/>
      <c r="EU403" s="115"/>
      <c r="EV403" s="115"/>
      <c r="EW403" s="115"/>
      <c r="EX403" s="115"/>
      <c r="EY403" s="115"/>
      <c r="EZ403" s="115"/>
      <c r="FA403" s="115"/>
      <c r="FB403" s="115"/>
      <c r="FC403" s="115"/>
      <c r="FD403" s="115"/>
      <c r="FE403" s="115"/>
      <c r="FF403" s="115"/>
      <c r="FG403" s="115"/>
      <c r="FH403" s="115"/>
      <c r="FI403" s="115"/>
      <c r="FJ403" s="115"/>
      <c r="FK403" s="115"/>
      <c r="FL403" s="115"/>
      <c r="FM403" s="115"/>
      <c r="FN403" s="115"/>
      <c r="FO403" s="115"/>
      <c r="FP403" s="115"/>
      <c r="FQ403" s="115"/>
      <c r="FR403" s="115"/>
      <c r="FS403" s="115"/>
      <c r="FT403" s="115"/>
      <c r="FU403" s="115"/>
      <c r="FV403" s="115"/>
      <c r="FW403" s="115"/>
      <c r="FX403" s="115"/>
      <c r="FY403" s="115"/>
      <c r="FZ403" s="115"/>
      <c r="GA403" s="115"/>
      <c r="GB403" s="115"/>
      <c r="GC403" s="115"/>
      <c r="GD403" s="115"/>
      <c r="GE403" s="115"/>
      <c r="GF403" s="115"/>
      <c r="GG403" s="115"/>
      <c r="GH403" s="115"/>
      <c r="GI403" s="115"/>
      <c r="GJ403" s="115"/>
      <c r="GK403" s="115"/>
      <c r="GL403" s="115"/>
      <c r="GM403" s="115"/>
      <c r="GN403" s="115"/>
      <c r="GO403" s="115"/>
      <c r="GP403" s="115"/>
      <c r="GQ403" s="115"/>
      <c r="GR403" s="115"/>
      <c r="GS403" s="115"/>
      <c r="GT403" s="115"/>
      <c r="GU403" s="115"/>
      <c r="GV403" s="115"/>
      <c r="GW403" s="115"/>
      <c r="GX403" s="115"/>
      <c r="GY403" s="115"/>
      <c r="GZ403" s="115"/>
      <c r="HA403" s="115"/>
      <c r="HB403" s="115"/>
      <c r="HC403" s="115"/>
      <c r="HD403" s="115"/>
      <c r="HE403" s="115"/>
      <c r="HF403" s="115"/>
      <c r="HG403" s="115"/>
      <c r="HH403" s="115"/>
      <c r="HI403" s="115"/>
      <c r="HJ403" s="115"/>
      <c r="HK403" s="115"/>
      <c r="HL403" s="115"/>
      <c r="HM403" s="115"/>
      <c r="HN403" s="115"/>
      <c r="HO403" s="115"/>
      <c r="HP403" s="115"/>
      <c r="HQ403" s="115"/>
      <c r="HR403" s="115"/>
      <c r="HS403" s="115"/>
      <c r="HT403" s="115"/>
      <c r="HU403" s="115"/>
      <c r="HV403" s="115"/>
      <c r="HW403" s="115"/>
      <c r="HX403" s="115"/>
      <c r="HY403" s="115"/>
      <c r="HZ403" s="115"/>
      <c r="IA403" s="115"/>
      <c r="IB403" s="115"/>
      <c r="IC403" s="115"/>
      <c r="ID403" s="115"/>
      <c r="IE403" s="115"/>
      <c r="IF403" s="115"/>
      <c r="IG403" s="115"/>
      <c r="IH403" s="115"/>
      <c r="II403" s="115"/>
      <c r="IJ403" s="115"/>
      <c r="IK403" s="115"/>
      <c r="IL403" s="115"/>
      <c r="IM403" s="115"/>
      <c r="IN403" s="115"/>
      <c r="IO403" s="115"/>
      <c r="IP403" s="115"/>
      <c r="IQ403" s="115"/>
      <c r="IR403" s="115"/>
      <c r="IS403" s="115"/>
      <c r="IT403" s="115"/>
      <c r="IU403" s="115"/>
      <c r="IV403" s="115"/>
      <c r="IW403" s="115"/>
      <c r="IX403" s="115"/>
      <c r="IY403" s="115"/>
      <c r="IZ403" s="115"/>
      <c r="JA403" s="115"/>
      <c r="JB403" s="115"/>
      <c r="JC403" s="115"/>
      <c r="JD403" s="115"/>
      <c r="JE403" s="115"/>
      <c r="JF403" s="115"/>
      <c r="JG403" s="115"/>
      <c r="JH403" s="115"/>
      <c r="JI403" s="115"/>
      <c r="JJ403" s="115"/>
      <c r="JK403" s="115"/>
      <c r="JL403" s="115"/>
      <c r="JM403" s="115"/>
      <c r="JN403" s="115"/>
      <c r="JO403" s="115"/>
      <c r="JP403" s="115"/>
      <c r="JQ403" s="115"/>
      <c r="JR403" s="115"/>
      <c r="JS403" s="115"/>
      <c r="JT403" s="115"/>
      <c r="JU403" s="115"/>
      <c r="JV403" s="115"/>
      <c r="JW403" s="115"/>
      <c r="JX403" s="115"/>
      <c r="JY403" s="115"/>
      <c r="JZ403" s="115"/>
      <c r="KA403" s="115"/>
      <c r="KB403" s="115"/>
      <c r="KC403" s="115"/>
      <c r="KD403" s="115"/>
      <c r="KE403" s="115"/>
      <c r="KF403" s="115"/>
      <c r="KG403" s="115"/>
      <c r="KH403" s="115"/>
      <c r="KI403" s="115"/>
      <c r="KJ403" s="115"/>
      <c r="KK403" s="115"/>
      <c r="KL403" s="115"/>
      <c r="KM403" s="115"/>
      <c r="KN403" s="115"/>
      <c r="KO403" s="115"/>
      <c r="KP403" s="115"/>
      <c r="KQ403" s="115"/>
      <c r="KR403" s="115"/>
      <c r="KS403" s="115"/>
      <c r="KT403" s="115"/>
      <c r="KU403" s="115"/>
      <c r="KV403" s="115"/>
      <c r="KW403" s="115"/>
      <c r="KX403" s="115"/>
      <c r="KY403" s="115"/>
      <c r="KZ403" s="115"/>
      <c r="LA403" s="115"/>
      <c r="LB403" s="115"/>
      <c r="LC403" s="115"/>
      <c r="LD403" s="115"/>
      <c r="LE403" s="115"/>
      <c r="LF403" s="115"/>
      <c r="LG403" s="115"/>
      <c r="LH403" s="115"/>
      <c r="LI403" s="115"/>
      <c r="LJ403" s="115"/>
      <c r="LK403" s="115"/>
      <c r="LL403" s="115"/>
      <c r="LM403" s="115"/>
      <c r="LN403" s="115"/>
      <c r="LO403" s="115"/>
      <c r="LP403" s="115"/>
      <c r="LQ403" s="115"/>
      <c r="LR403" s="115"/>
      <c r="LS403" s="115"/>
      <c r="LT403" s="115"/>
      <c r="LU403" s="115"/>
      <c r="LV403" s="115"/>
      <c r="LW403" s="115"/>
      <c r="LX403" s="115"/>
      <c r="LY403" s="115"/>
      <c r="LZ403" s="115"/>
      <c r="MA403" s="115"/>
      <c r="MB403" s="115"/>
      <c r="MC403" s="115"/>
      <c r="MD403" s="115"/>
      <c r="ME403" s="115"/>
      <c r="MF403" s="115"/>
      <c r="MG403" s="115"/>
      <c r="MH403" s="115"/>
      <c r="MI403" s="115"/>
      <c r="MJ403" s="115"/>
      <c r="MK403" s="115"/>
      <c r="ML403" s="115"/>
      <c r="MM403" s="115"/>
      <c r="MN403" s="115"/>
      <c r="MO403" s="115"/>
      <c r="MP403" s="115"/>
      <c r="MQ403" s="115"/>
      <c r="MR403" s="115"/>
      <c r="MS403" s="115"/>
      <c r="MT403" s="115"/>
      <c r="MU403" s="115"/>
      <c r="MV403" s="115"/>
      <c r="MW403" s="115"/>
      <c r="MX403" s="115"/>
      <c r="MY403" s="115"/>
      <c r="MZ403" s="115"/>
      <c r="NA403" s="115"/>
      <c r="NB403" s="115"/>
      <c r="NC403" s="115"/>
      <c r="ND403" s="115"/>
      <c r="NE403" s="115"/>
      <c r="NF403" s="115"/>
      <c r="NG403" s="115"/>
      <c r="NH403" s="115"/>
      <c r="NI403" s="115"/>
      <c r="NJ403" s="115"/>
      <c r="NK403" s="115"/>
      <c r="NL403" s="115"/>
      <c r="NM403" s="115"/>
      <c r="NN403" s="115"/>
      <c r="NO403" s="115"/>
      <c r="NP403" s="115"/>
      <c r="NQ403" s="115"/>
      <c r="NR403" s="115"/>
      <c r="NS403" s="115"/>
      <c r="NT403" s="115"/>
      <c r="NU403" s="115"/>
      <c r="NV403" s="115"/>
      <c r="NW403" s="115"/>
      <c r="NX403" s="115"/>
      <c r="NY403" s="115"/>
      <c r="NZ403" s="115"/>
      <c r="OA403" s="115"/>
      <c r="OB403" s="115"/>
      <c r="OC403" s="115"/>
      <c r="OD403" s="115"/>
      <c r="OE403" s="115"/>
      <c r="OF403" s="115"/>
      <c r="OG403" s="115"/>
      <c r="OH403" s="115"/>
      <c r="OI403" s="115"/>
      <c r="OJ403" s="115"/>
      <c r="OK403" s="115"/>
      <c r="OL403" s="115"/>
      <c r="OM403" s="115"/>
      <c r="ON403" s="115"/>
      <c r="OO403" s="115"/>
      <c r="OP403" s="115"/>
      <c r="OQ403" s="115"/>
      <c r="OR403" s="115"/>
      <c r="OS403" s="115"/>
      <c r="OT403" s="115"/>
      <c r="OU403" s="115"/>
      <c r="OV403" s="115"/>
      <c r="OW403" s="115"/>
      <c r="OX403" s="115"/>
      <c r="OY403" s="115"/>
      <c r="OZ403" s="115"/>
      <c r="PA403" s="115"/>
      <c r="PB403" s="115"/>
      <c r="PC403" s="115"/>
      <c r="PD403" s="115"/>
      <c r="PE403" s="115"/>
      <c r="PF403" s="115"/>
      <c r="PG403" s="115"/>
      <c r="PH403" s="115"/>
      <c r="PI403" s="115"/>
      <c r="PJ403" s="115"/>
      <c r="PK403" s="115"/>
      <c r="PL403" s="115"/>
      <c r="PM403" s="115"/>
      <c r="PN403" s="115"/>
      <c r="PO403" s="115"/>
      <c r="PP403" s="115"/>
      <c r="PQ403" s="115"/>
      <c r="PR403" s="115"/>
      <c r="PS403" s="115"/>
      <c r="PT403" s="115"/>
      <c r="PU403" s="115"/>
      <c r="PV403" s="115"/>
      <c r="PW403" s="115"/>
      <c r="PX403" s="115"/>
      <c r="PY403" s="115"/>
      <c r="PZ403" s="115"/>
      <c r="QA403" s="115"/>
      <c r="QB403" s="115"/>
      <c r="QC403" s="115"/>
      <c r="QD403" s="115"/>
      <c r="QE403" s="115"/>
      <c r="QF403" s="115"/>
      <c r="QG403" s="115"/>
      <c r="QH403" s="115"/>
      <c r="QI403" s="115"/>
      <c r="QJ403" s="115"/>
      <c r="QK403" s="115"/>
      <c r="QL403" s="115"/>
      <c r="QM403" s="115"/>
      <c r="QN403" s="115"/>
      <c r="QO403" s="115"/>
      <c r="QP403" s="115"/>
      <c r="QQ403" s="115"/>
      <c r="QR403" s="115"/>
      <c r="QS403" s="115"/>
      <c r="QT403" s="115"/>
      <c r="QU403" s="115"/>
      <c r="QV403" s="115"/>
      <c r="QW403" s="115"/>
      <c r="QX403" s="115"/>
      <c r="QY403" s="115"/>
      <c r="QZ403" s="115"/>
      <c r="RA403" s="115"/>
      <c r="RB403" s="115"/>
      <c r="RC403" s="115"/>
      <c r="RD403" s="115"/>
      <c r="RE403" s="115"/>
      <c r="RF403" s="115"/>
      <c r="RG403" s="115"/>
      <c r="RH403" s="115"/>
      <c r="RI403" s="115"/>
      <c r="RJ403" s="115"/>
      <c r="RK403" s="115"/>
      <c r="RL403" s="115"/>
      <c r="RM403" s="115"/>
      <c r="RN403" s="115"/>
      <c r="RO403" s="115"/>
      <c r="RP403" s="115"/>
      <c r="RQ403" s="115"/>
      <c r="RR403" s="115"/>
      <c r="RS403" s="115"/>
      <c r="RT403" s="115"/>
      <c r="RU403" s="115"/>
      <c r="RV403" s="115"/>
      <c r="RW403" s="115"/>
      <c r="RX403" s="115"/>
      <c r="RY403" s="115"/>
      <c r="RZ403" s="115"/>
      <c r="SA403" s="115"/>
      <c r="SB403" s="115"/>
      <c r="SC403" s="115"/>
      <c r="SD403" s="115"/>
      <c r="SE403" s="115"/>
      <c r="SF403" s="115"/>
      <c r="SG403" s="115"/>
      <c r="SH403" s="115"/>
      <c r="SI403" s="115"/>
      <c r="SJ403" s="115"/>
      <c r="SK403" s="115"/>
      <c r="SL403" s="115"/>
      <c r="SM403" s="115"/>
      <c r="SN403" s="115"/>
      <c r="SO403" s="115"/>
      <c r="SP403" s="115"/>
      <c r="SQ403" s="115"/>
      <c r="SR403" s="115"/>
      <c r="SS403" s="115"/>
      <c r="ST403" s="115"/>
      <c r="SU403" s="115"/>
      <c r="SV403" s="115"/>
      <c r="SW403" s="115"/>
      <c r="SX403" s="115"/>
      <c r="SY403" s="115"/>
      <c r="SZ403" s="115"/>
      <c r="TA403" s="115"/>
      <c r="TB403" s="115"/>
      <c r="TC403" s="115"/>
      <c r="TD403" s="115"/>
      <c r="TE403" s="115"/>
      <c r="TF403" s="115"/>
      <c r="TG403" s="115"/>
      <c r="TH403" s="115"/>
      <c r="TI403" s="115"/>
      <c r="TJ403" s="115"/>
      <c r="TK403" s="115"/>
      <c r="TL403" s="115"/>
      <c r="TM403" s="115"/>
      <c r="TN403" s="115"/>
      <c r="TO403" s="115"/>
      <c r="TP403" s="115"/>
      <c r="TQ403" s="115"/>
      <c r="TR403" s="115"/>
      <c r="TS403" s="115"/>
      <c r="TT403" s="115"/>
      <c r="TU403" s="115"/>
      <c r="TV403" s="115"/>
      <c r="TW403" s="115"/>
      <c r="TX403" s="115"/>
      <c r="TY403" s="115"/>
      <c r="TZ403" s="115"/>
      <c r="UA403" s="115"/>
      <c r="UB403" s="115"/>
      <c r="UC403" s="115"/>
      <c r="UD403" s="115"/>
      <c r="UE403" s="115"/>
      <c r="UF403" s="115"/>
      <c r="UG403" s="115"/>
      <c r="UH403" s="115"/>
      <c r="UI403" s="115"/>
      <c r="UJ403" s="115"/>
      <c r="UK403" s="115"/>
      <c r="UL403" s="115"/>
      <c r="UM403" s="115"/>
      <c r="UN403" s="115"/>
      <c r="UO403" s="115"/>
      <c r="UP403" s="115"/>
      <c r="UQ403" s="115"/>
      <c r="UR403" s="115"/>
      <c r="US403" s="115"/>
      <c r="UT403" s="115"/>
      <c r="UU403" s="115"/>
      <c r="UV403" s="115"/>
      <c r="UW403" s="115"/>
      <c r="UX403" s="115"/>
      <c r="UY403" s="115"/>
      <c r="UZ403" s="115"/>
      <c r="VA403" s="115"/>
      <c r="VB403" s="115"/>
      <c r="VC403" s="115"/>
      <c r="VD403" s="115"/>
      <c r="VE403" s="115"/>
      <c r="VF403" s="115"/>
      <c r="VG403" s="115"/>
      <c r="VH403" s="115"/>
      <c r="VI403" s="115"/>
      <c r="VJ403" s="115"/>
      <c r="VK403" s="115"/>
      <c r="VL403" s="115"/>
      <c r="VM403" s="115"/>
      <c r="VN403" s="115"/>
      <c r="VO403" s="115"/>
      <c r="VP403" s="115"/>
      <c r="VQ403" s="115"/>
      <c r="VR403" s="115"/>
      <c r="VS403" s="115"/>
      <c r="VT403" s="115"/>
      <c r="VU403" s="115"/>
      <c r="VV403" s="115"/>
      <c r="VW403" s="115"/>
      <c r="VX403" s="115"/>
      <c r="VY403" s="115"/>
      <c r="VZ403" s="115"/>
      <c r="WA403" s="115"/>
      <c r="WB403" s="115"/>
      <c r="WC403" s="115"/>
      <c r="WD403" s="115"/>
      <c r="WE403" s="115"/>
      <c r="WF403" s="115"/>
      <c r="WG403" s="115"/>
      <c r="WH403" s="115"/>
      <c r="WI403" s="115"/>
      <c r="WJ403" s="115"/>
      <c r="WK403" s="115"/>
      <c r="WL403" s="115"/>
      <c r="WM403" s="115"/>
      <c r="WN403" s="115"/>
      <c r="WO403" s="115"/>
      <c r="WP403" s="115"/>
      <c r="WQ403" s="115"/>
      <c r="WR403" s="115"/>
      <c r="WS403" s="115"/>
      <c r="WT403" s="115"/>
      <c r="WU403" s="115"/>
      <c r="WV403" s="115"/>
      <c r="WW403" s="115"/>
      <c r="WX403" s="115"/>
      <c r="WY403" s="115"/>
      <c r="WZ403" s="115"/>
      <c r="XA403" s="115"/>
      <c r="XB403" s="115"/>
      <c r="XC403" s="115"/>
      <c r="XD403" s="115"/>
      <c r="XE403" s="115"/>
      <c r="XF403" s="115"/>
      <c r="XG403" s="115"/>
      <c r="XH403" s="115"/>
      <c r="XI403" s="115"/>
      <c r="XJ403" s="115"/>
      <c r="XK403" s="115"/>
      <c r="XL403" s="115"/>
      <c r="XM403" s="115"/>
      <c r="XN403" s="115"/>
      <c r="XO403" s="115"/>
      <c r="XP403" s="115"/>
      <c r="XQ403" s="115"/>
      <c r="XR403" s="115"/>
      <c r="XS403" s="115"/>
      <c r="XT403" s="115"/>
      <c r="XU403" s="115"/>
      <c r="XV403" s="115"/>
      <c r="XW403" s="115"/>
      <c r="XX403" s="115"/>
      <c r="XY403" s="115"/>
      <c r="XZ403" s="115"/>
      <c r="YA403" s="115"/>
      <c r="YB403" s="115"/>
      <c r="YC403" s="115"/>
      <c r="YD403" s="115"/>
      <c r="YE403" s="115"/>
      <c r="YF403" s="115"/>
      <c r="YG403" s="115"/>
      <c r="YH403" s="115"/>
      <c r="YI403" s="115"/>
      <c r="YJ403" s="115"/>
      <c r="YK403" s="115"/>
      <c r="YL403" s="115"/>
      <c r="YM403" s="115"/>
      <c r="YN403" s="115"/>
      <c r="YO403" s="115"/>
      <c r="YP403" s="115"/>
      <c r="YQ403" s="115"/>
      <c r="YR403" s="115"/>
      <c r="YS403" s="115"/>
      <c r="YT403" s="115"/>
      <c r="YU403" s="115"/>
      <c r="YV403" s="115"/>
      <c r="YW403" s="115"/>
      <c r="YX403" s="115"/>
      <c r="YY403" s="115"/>
      <c r="YZ403" s="115"/>
      <c r="ZA403" s="115"/>
      <c r="ZB403" s="115"/>
      <c r="ZC403" s="115"/>
      <c r="ZD403" s="115"/>
      <c r="ZE403" s="115"/>
      <c r="ZF403" s="115"/>
      <c r="ZG403" s="115"/>
      <c r="ZH403" s="115"/>
      <c r="ZI403" s="115"/>
      <c r="ZJ403" s="115"/>
      <c r="ZK403" s="115"/>
      <c r="ZL403" s="115"/>
      <c r="ZM403" s="115"/>
      <c r="ZN403" s="115"/>
      <c r="ZO403" s="115"/>
      <c r="ZP403" s="115"/>
      <c r="ZQ403" s="115"/>
      <c r="ZR403" s="115"/>
      <c r="ZS403" s="115"/>
      <c r="ZT403" s="115"/>
      <c r="ZU403" s="115"/>
      <c r="ZV403" s="115"/>
      <c r="ZW403" s="115"/>
      <c r="ZX403" s="115"/>
      <c r="ZY403" s="115"/>
      <c r="ZZ403" s="115"/>
      <c r="AAA403" s="115"/>
      <c r="AAB403" s="115"/>
      <c r="AAC403" s="115"/>
      <c r="AAD403" s="115"/>
      <c r="AAE403" s="115"/>
      <c r="AAF403" s="115"/>
      <c r="AAG403" s="115"/>
      <c r="AAH403" s="115"/>
      <c r="AAI403" s="115"/>
      <c r="AAJ403" s="115"/>
      <c r="AAK403" s="115"/>
      <c r="AAL403" s="115"/>
      <c r="AAM403" s="115"/>
      <c r="AAN403" s="115"/>
      <c r="AAO403" s="115"/>
      <c r="AAP403" s="115"/>
      <c r="AAQ403" s="115"/>
      <c r="AAR403" s="115"/>
      <c r="AAS403" s="115"/>
      <c r="AAT403" s="115"/>
      <c r="AAU403" s="115"/>
      <c r="AAV403" s="115"/>
      <c r="AAW403" s="115"/>
      <c r="AAX403" s="115"/>
      <c r="AAY403" s="115"/>
      <c r="AAZ403" s="115"/>
      <c r="ABA403" s="115"/>
      <c r="ABB403" s="115"/>
      <c r="ABC403" s="115"/>
      <c r="ABD403" s="115"/>
      <c r="ABE403" s="115"/>
      <c r="ABF403" s="115"/>
      <c r="ABG403" s="115"/>
      <c r="ABH403" s="115"/>
      <c r="ABI403" s="115"/>
      <c r="ABJ403" s="115"/>
      <c r="ABK403" s="115"/>
      <c r="ABL403" s="115"/>
      <c r="ABM403" s="115"/>
      <c r="ABN403" s="115"/>
      <c r="ABO403" s="115"/>
      <c r="ABP403" s="115"/>
      <c r="ABQ403" s="115"/>
      <c r="ABR403" s="115"/>
      <c r="ABS403" s="115"/>
      <c r="ABT403" s="115"/>
      <c r="ABU403" s="115"/>
      <c r="ABV403" s="115"/>
      <c r="ABW403" s="115"/>
      <c r="ABX403" s="115"/>
      <c r="ABY403" s="115"/>
      <c r="ABZ403" s="115"/>
      <c r="ACA403" s="115"/>
      <c r="ACB403" s="115"/>
      <c r="ACC403" s="115"/>
      <c r="ACD403" s="115"/>
      <c r="ACE403" s="115"/>
      <c r="ACF403" s="115"/>
      <c r="ACG403" s="115"/>
      <c r="ACH403" s="115"/>
      <c r="ACI403" s="115"/>
      <c r="ACJ403" s="115"/>
      <c r="ACK403" s="115"/>
      <c r="ACL403" s="115"/>
      <c r="ACM403" s="115"/>
      <c r="ACN403" s="115"/>
      <c r="ACO403" s="115"/>
      <c r="ACP403" s="115"/>
      <c r="ACQ403" s="115"/>
      <c r="ACR403" s="115"/>
      <c r="ACS403" s="115"/>
      <c r="ACT403" s="115"/>
      <c r="ACU403" s="115"/>
      <c r="ACV403" s="115"/>
      <c r="ACW403" s="115"/>
      <c r="ACX403" s="115"/>
      <c r="ACY403" s="115"/>
      <c r="ACZ403" s="115"/>
      <c r="ADA403" s="115"/>
    </row>
    <row r="404" spans="1:781" ht="24" x14ac:dyDescent="0.3">
      <c r="A404" s="40">
        <v>3</v>
      </c>
      <c r="B404" s="91" t="s">
        <v>1100</v>
      </c>
      <c r="C404" s="92" t="s">
        <v>40</v>
      </c>
      <c r="D404" s="93" t="s">
        <v>204</v>
      </c>
      <c r="E404" s="93" t="s">
        <v>222</v>
      </c>
      <c r="F404" s="93"/>
      <c r="G404" s="48"/>
      <c r="H404" s="93">
        <v>1</v>
      </c>
      <c r="I404" s="93" t="s">
        <v>41</v>
      </c>
      <c r="J404" s="93" t="s">
        <v>72</v>
      </c>
      <c r="K404" s="94">
        <v>1939</v>
      </c>
      <c r="L404" s="111">
        <v>1939</v>
      </c>
      <c r="M404" s="96"/>
      <c r="N404" s="96"/>
      <c r="O404" s="52"/>
      <c r="P404" s="52" t="s">
        <v>593</v>
      </c>
      <c r="Q404" s="73" t="s">
        <v>1093</v>
      </c>
      <c r="R404" s="31"/>
      <c r="S404" s="32" t="str">
        <f t="shared" si="92"/>
        <v>Cu</v>
      </c>
      <c r="T404" s="33">
        <v>4</v>
      </c>
      <c r="U404" s="33"/>
      <c r="V404" s="33"/>
      <c r="W404" s="33"/>
      <c r="X404" s="33">
        <v>1882</v>
      </c>
      <c r="Y404" s="33"/>
      <c r="Z404" s="33" t="s">
        <v>549</v>
      </c>
      <c r="AA404" s="1"/>
      <c r="AB404" s="34">
        <f t="shared" si="93"/>
        <v>0</v>
      </c>
      <c r="AC404" s="34">
        <f t="shared" si="94"/>
        <v>0</v>
      </c>
      <c r="AD404" s="34">
        <f t="shared" si="95"/>
        <v>0</v>
      </c>
      <c r="AE404" s="34">
        <f t="shared" si="96"/>
        <v>0</v>
      </c>
      <c r="AF404" s="35"/>
      <c r="AG404" s="35">
        <f>IF(A404=1,AE404,0)</f>
        <v>0</v>
      </c>
      <c r="AH404" s="35">
        <f>IF(A404=2,AE404,0)</f>
        <v>0</v>
      </c>
      <c r="AI404" s="35">
        <f>IF(A404=3,AE404,0)</f>
        <v>0</v>
      </c>
      <c r="AK404" s="123"/>
      <c r="AL404" s="123"/>
      <c r="AM404" s="123"/>
      <c r="AN404" s="123"/>
      <c r="AO404" s="123"/>
      <c r="AP404" s="123"/>
      <c r="AQ404" s="123"/>
      <c r="AR404" s="123"/>
      <c r="AS404" s="123"/>
      <c r="AT404" s="123"/>
      <c r="AU404" s="123"/>
      <c r="AV404" s="123"/>
      <c r="AW404" s="123"/>
      <c r="AX404" s="123"/>
      <c r="AY404" s="123"/>
      <c r="AZ404" s="123"/>
      <c r="BA404" s="123"/>
      <c r="BB404" s="123"/>
      <c r="BC404" s="123"/>
      <c r="BD404" s="123"/>
      <c r="BE404" s="123"/>
      <c r="BF404" s="123"/>
      <c r="BG404" s="123"/>
      <c r="BH404" s="123"/>
      <c r="BI404" s="123"/>
      <c r="BJ404" s="123"/>
      <c r="BK404" s="123"/>
      <c r="BL404" s="123"/>
      <c r="BM404" s="123"/>
      <c r="BN404" s="123"/>
      <c r="BO404" s="123"/>
      <c r="BP404" s="123"/>
      <c r="BQ404" s="123"/>
      <c r="BR404" s="123"/>
      <c r="BS404" s="123"/>
      <c r="BT404" s="123"/>
      <c r="BU404" s="123"/>
      <c r="BV404" s="123"/>
      <c r="BW404" s="123"/>
      <c r="BX404" s="123"/>
      <c r="BY404" s="123"/>
      <c r="BZ404" s="123"/>
      <c r="CA404" s="123"/>
      <c r="CB404" s="123"/>
      <c r="CC404" s="123"/>
      <c r="CD404" s="123"/>
      <c r="CE404" s="123"/>
      <c r="CF404" s="123"/>
      <c r="CG404" s="123"/>
      <c r="CH404" s="123"/>
      <c r="CI404" s="123"/>
      <c r="CJ404" s="123"/>
      <c r="CK404" s="123"/>
      <c r="CL404" s="123"/>
      <c r="CM404" s="123"/>
      <c r="CN404" s="123"/>
      <c r="CO404" s="123"/>
      <c r="CP404" s="123"/>
      <c r="CQ404" s="123"/>
      <c r="CR404" s="123"/>
      <c r="CS404" s="123"/>
      <c r="CT404" s="123"/>
      <c r="CU404" s="123"/>
      <c r="CV404" s="123"/>
      <c r="CW404" s="123"/>
      <c r="CX404" s="123"/>
      <c r="CY404" s="123"/>
      <c r="CZ404" s="123"/>
      <c r="DA404" s="123"/>
      <c r="DB404" s="123"/>
      <c r="DC404" s="123"/>
      <c r="DD404" s="123"/>
      <c r="DE404" s="123"/>
      <c r="DF404" s="123"/>
      <c r="DG404" s="123"/>
      <c r="DH404" s="123"/>
      <c r="DI404" s="123"/>
      <c r="DJ404" s="123"/>
      <c r="DK404" s="123"/>
      <c r="DL404" s="123"/>
      <c r="DM404" s="123"/>
      <c r="DN404" s="123"/>
      <c r="DO404" s="123"/>
      <c r="DP404" s="123"/>
      <c r="DQ404" s="123"/>
      <c r="DR404" s="123"/>
      <c r="DS404" s="123"/>
      <c r="DT404" s="123"/>
      <c r="DU404" s="123"/>
      <c r="DV404" s="123"/>
      <c r="DW404" s="123"/>
      <c r="DX404" s="123"/>
      <c r="DY404" s="123"/>
      <c r="DZ404" s="123"/>
      <c r="EA404" s="123"/>
      <c r="EB404" s="123"/>
      <c r="EC404" s="123"/>
      <c r="ED404" s="115"/>
      <c r="EE404" s="115"/>
      <c r="EF404" s="115"/>
      <c r="EG404" s="115"/>
      <c r="EH404" s="115"/>
      <c r="EI404" s="115"/>
      <c r="EJ404" s="115"/>
      <c r="EK404" s="115"/>
      <c r="EL404" s="115"/>
      <c r="EM404" s="115"/>
      <c r="EN404" s="115"/>
      <c r="EO404" s="115"/>
      <c r="EP404" s="115"/>
      <c r="EQ404" s="115"/>
      <c r="ER404" s="115"/>
      <c r="ES404" s="115"/>
      <c r="ET404" s="115"/>
      <c r="EU404" s="115"/>
      <c r="EV404" s="115"/>
      <c r="EW404" s="115"/>
      <c r="EX404" s="115"/>
      <c r="EY404" s="115"/>
      <c r="EZ404" s="115"/>
      <c r="FA404" s="115"/>
      <c r="FB404" s="115"/>
      <c r="FC404" s="115"/>
      <c r="FD404" s="115"/>
      <c r="FE404" s="115"/>
      <c r="FF404" s="115"/>
      <c r="FG404" s="115"/>
      <c r="FH404" s="115"/>
      <c r="FI404" s="115"/>
      <c r="FJ404" s="115"/>
      <c r="FK404" s="115"/>
      <c r="FL404" s="115"/>
      <c r="FM404" s="115"/>
      <c r="FN404" s="115"/>
      <c r="FO404" s="115"/>
      <c r="FP404" s="115"/>
      <c r="FQ404" s="115"/>
      <c r="FR404" s="115"/>
      <c r="FS404" s="115"/>
      <c r="FT404" s="115"/>
      <c r="FU404" s="115"/>
      <c r="FV404" s="115"/>
      <c r="FW404" s="115"/>
      <c r="FX404" s="115"/>
      <c r="FY404" s="115"/>
      <c r="FZ404" s="115"/>
      <c r="GA404" s="115"/>
      <c r="GB404" s="115"/>
      <c r="GC404" s="115"/>
      <c r="GD404" s="115"/>
      <c r="GE404" s="115"/>
      <c r="GF404" s="115"/>
      <c r="GG404" s="115"/>
      <c r="GH404" s="115"/>
      <c r="GI404" s="115"/>
      <c r="GJ404" s="115"/>
      <c r="GK404" s="115"/>
      <c r="GL404" s="115"/>
      <c r="GM404" s="115"/>
      <c r="GN404" s="115"/>
      <c r="GO404" s="115"/>
      <c r="GP404" s="115"/>
      <c r="GQ404" s="115"/>
      <c r="GR404" s="115"/>
      <c r="GS404" s="115"/>
      <c r="GT404" s="115"/>
      <c r="GU404" s="115"/>
      <c r="GV404" s="115"/>
      <c r="GW404" s="115"/>
      <c r="GX404" s="115"/>
      <c r="GY404" s="115"/>
      <c r="GZ404" s="115"/>
      <c r="HA404" s="115"/>
      <c r="HB404" s="115"/>
      <c r="HC404" s="115"/>
      <c r="HD404" s="115"/>
      <c r="HE404" s="115"/>
      <c r="HF404" s="115"/>
      <c r="HG404" s="115"/>
      <c r="HH404" s="115"/>
      <c r="HI404" s="115"/>
      <c r="HJ404" s="115"/>
      <c r="HK404" s="115"/>
      <c r="HL404" s="115"/>
      <c r="HM404" s="115"/>
      <c r="HN404" s="115"/>
      <c r="HO404" s="115"/>
      <c r="HP404" s="115"/>
      <c r="HQ404" s="115"/>
      <c r="HR404" s="115"/>
      <c r="HS404" s="115"/>
      <c r="HT404" s="115"/>
      <c r="HU404" s="115"/>
      <c r="HV404" s="115"/>
      <c r="HW404" s="115"/>
      <c r="HX404" s="115"/>
      <c r="HY404" s="115"/>
      <c r="HZ404" s="115"/>
      <c r="IA404" s="115"/>
      <c r="IB404" s="115"/>
      <c r="IC404" s="115"/>
      <c r="ID404" s="115"/>
      <c r="IE404" s="115"/>
      <c r="IF404" s="115"/>
      <c r="IG404" s="115"/>
      <c r="IH404" s="115"/>
      <c r="II404" s="115"/>
      <c r="IJ404" s="115"/>
      <c r="IK404" s="115"/>
      <c r="IL404" s="115"/>
      <c r="IM404" s="115"/>
      <c r="IN404" s="115"/>
      <c r="IO404" s="115"/>
      <c r="IP404" s="115"/>
      <c r="IQ404" s="115"/>
      <c r="IR404" s="115"/>
      <c r="IS404" s="115"/>
      <c r="IT404" s="115"/>
      <c r="IU404" s="115"/>
      <c r="IV404" s="115"/>
      <c r="IW404" s="115"/>
      <c r="IX404" s="115"/>
      <c r="IY404" s="115"/>
      <c r="IZ404" s="115"/>
      <c r="JA404" s="115"/>
      <c r="JB404" s="115"/>
      <c r="JC404" s="115"/>
      <c r="JD404" s="115"/>
      <c r="JE404" s="115"/>
      <c r="JF404" s="115"/>
      <c r="JG404" s="115"/>
      <c r="JH404" s="115"/>
      <c r="JI404" s="115"/>
      <c r="JJ404" s="115"/>
      <c r="JK404" s="115"/>
      <c r="JL404" s="115"/>
      <c r="JM404" s="115"/>
      <c r="JN404" s="115"/>
      <c r="JO404" s="115"/>
      <c r="JP404" s="115"/>
      <c r="JQ404" s="115"/>
      <c r="JR404" s="115"/>
      <c r="JS404" s="115"/>
      <c r="JT404" s="115"/>
      <c r="JU404" s="115"/>
      <c r="JV404" s="115"/>
      <c r="JW404" s="115"/>
      <c r="JX404" s="115"/>
      <c r="JY404" s="115"/>
      <c r="JZ404" s="115"/>
      <c r="KA404" s="115"/>
      <c r="KB404" s="115"/>
      <c r="KC404" s="115"/>
      <c r="KD404" s="115"/>
      <c r="KE404" s="115"/>
      <c r="KF404" s="115"/>
      <c r="KG404" s="115"/>
      <c r="KH404" s="115"/>
      <c r="KI404" s="115"/>
      <c r="KJ404" s="115"/>
      <c r="KK404" s="115"/>
      <c r="KL404" s="115"/>
      <c r="KM404" s="115"/>
      <c r="KN404" s="115"/>
      <c r="KO404" s="115"/>
      <c r="KP404" s="115"/>
      <c r="KQ404" s="115"/>
      <c r="KR404" s="115"/>
      <c r="KS404" s="115"/>
      <c r="KT404" s="115"/>
      <c r="KU404" s="115"/>
      <c r="KV404" s="115"/>
      <c r="KW404" s="115"/>
      <c r="KX404" s="115"/>
      <c r="KY404" s="115"/>
      <c r="KZ404" s="115"/>
      <c r="LA404" s="115"/>
      <c r="LB404" s="115"/>
      <c r="LC404" s="115"/>
      <c r="LD404" s="115"/>
      <c r="LE404" s="115"/>
      <c r="LF404" s="115"/>
      <c r="LG404" s="115"/>
      <c r="LH404" s="115"/>
      <c r="LI404" s="115"/>
      <c r="LJ404" s="115"/>
      <c r="LK404" s="115"/>
      <c r="LL404" s="115"/>
      <c r="LM404" s="115"/>
      <c r="LN404" s="115"/>
      <c r="LO404" s="115"/>
      <c r="LP404" s="115"/>
      <c r="LQ404" s="115"/>
      <c r="LR404" s="115"/>
      <c r="LS404" s="115"/>
      <c r="LT404" s="115"/>
      <c r="LU404" s="115"/>
      <c r="LV404" s="115"/>
      <c r="LW404" s="115"/>
      <c r="LX404" s="115"/>
      <c r="LY404" s="115"/>
      <c r="LZ404" s="115"/>
      <c r="MA404" s="115"/>
      <c r="MB404" s="115"/>
      <c r="MC404" s="115"/>
      <c r="MD404" s="115"/>
      <c r="ME404" s="115"/>
      <c r="MF404" s="115"/>
      <c r="MG404" s="115"/>
      <c r="MH404" s="115"/>
      <c r="MI404" s="115"/>
      <c r="MJ404" s="115"/>
      <c r="MK404" s="115"/>
      <c r="ML404" s="115"/>
      <c r="MM404" s="115"/>
      <c r="MN404" s="115"/>
      <c r="MO404" s="115"/>
      <c r="MP404" s="115"/>
      <c r="MQ404" s="115"/>
      <c r="MR404" s="115"/>
      <c r="MS404" s="115"/>
      <c r="MT404" s="115"/>
      <c r="MU404" s="115"/>
      <c r="MV404" s="115"/>
      <c r="MW404" s="115"/>
      <c r="MX404" s="115"/>
      <c r="MY404" s="115"/>
      <c r="MZ404" s="115"/>
      <c r="NA404" s="115"/>
      <c r="NB404" s="115"/>
      <c r="NC404" s="115"/>
      <c r="ND404" s="115"/>
      <c r="NE404" s="115"/>
      <c r="NF404" s="115"/>
      <c r="NG404" s="115"/>
      <c r="NH404" s="115"/>
      <c r="NI404" s="115"/>
      <c r="NJ404" s="115"/>
      <c r="NK404" s="115"/>
      <c r="NL404" s="115"/>
      <c r="NM404" s="115"/>
      <c r="NN404" s="115"/>
      <c r="NO404" s="115"/>
      <c r="NP404" s="115"/>
      <c r="NQ404" s="115"/>
      <c r="NR404" s="115"/>
      <c r="NS404" s="115"/>
      <c r="NT404" s="115"/>
      <c r="NU404" s="115"/>
      <c r="NV404" s="115"/>
      <c r="NW404" s="115"/>
      <c r="NX404" s="115"/>
      <c r="NY404" s="115"/>
      <c r="NZ404" s="115"/>
      <c r="OA404" s="115"/>
      <c r="OB404" s="115"/>
      <c r="OC404" s="115"/>
      <c r="OD404" s="115"/>
      <c r="OE404" s="115"/>
      <c r="OF404" s="115"/>
      <c r="OG404" s="115"/>
      <c r="OH404" s="115"/>
      <c r="OI404" s="115"/>
      <c r="OJ404" s="115"/>
      <c r="OK404" s="115"/>
      <c r="OL404" s="115"/>
      <c r="OM404" s="115"/>
      <c r="ON404" s="115"/>
      <c r="OO404" s="115"/>
      <c r="OP404" s="115"/>
      <c r="OQ404" s="115"/>
      <c r="OR404" s="115"/>
      <c r="OS404" s="115"/>
      <c r="OT404" s="115"/>
      <c r="OU404" s="115"/>
      <c r="OV404" s="115"/>
      <c r="OW404" s="115"/>
      <c r="OX404" s="115"/>
      <c r="OY404" s="115"/>
      <c r="OZ404" s="115"/>
      <c r="PA404" s="115"/>
      <c r="PB404" s="115"/>
      <c r="PC404" s="115"/>
      <c r="PD404" s="115"/>
      <c r="PE404" s="115"/>
      <c r="PF404" s="115"/>
      <c r="PG404" s="115"/>
      <c r="PH404" s="115"/>
      <c r="PI404" s="115"/>
      <c r="PJ404" s="115"/>
      <c r="PK404" s="115"/>
      <c r="PL404" s="115"/>
      <c r="PM404" s="115"/>
      <c r="PN404" s="115"/>
      <c r="PO404" s="115"/>
      <c r="PP404" s="115"/>
      <c r="PQ404" s="115"/>
      <c r="PR404" s="115"/>
      <c r="PS404" s="115"/>
      <c r="PT404" s="115"/>
      <c r="PU404" s="115"/>
      <c r="PV404" s="115"/>
      <c r="PW404" s="115"/>
      <c r="PX404" s="115"/>
      <c r="PY404" s="115"/>
      <c r="PZ404" s="115"/>
      <c r="QA404" s="115"/>
      <c r="QB404" s="115"/>
      <c r="QC404" s="115"/>
      <c r="QD404" s="115"/>
      <c r="QE404" s="115"/>
      <c r="QF404" s="115"/>
      <c r="QG404" s="115"/>
      <c r="QH404" s="115"/>
      <c r="QI404" s="115"/>
      <c r="QJ404" s="115"/>
      <c r="QK404" s="115"/>
      <c r="QL404" s="115"/>
      <c r="QM404" s="115"/>
      <c r="QN404" s="115"/>
      <c r="QO404" s="115"/>
      <c r="QP404" s="115"/>
      <c r="QQ404" s="115"/>
      <c r="QR404" s="115"/>
      <c r="QS404" s="115"/>
      <c r="QT404" s="115"/>
      <c r="QU404" s="115"/>
      <c r="QV404" s="115"/>
      <c r="QW404" s="115"/>
      <c r="QX404" s="115"/>
      <c r="QY404" s="115"/>
      <c r="QZ404" s="115"/>
      <c r="RA404" s="115"/>
      <c r="RB404" s="115"/>
      <c r="RC404" s="115"/>
      <c r="RD404" s="115"/>
      <c r="RE404" s="115"/>
      <c r="RF404" s="115"/>
      <c r="RG404" s="115"/>
      <c r="RH404" s="115"/>
      <c r="RI404" s="115"/>
      <c r="RJ404" s="115"/>
      <c r="RK404" s="115"/>
      <c r="RL404" s="115"/>
      <c r="RM404" s="115"/>
      <c r="RN404" s="115"/>
      <c r="RO404" s="115"/>
      <c r="RP404" s="115"/>
      <c r="RQ404" s="115"/>
      <c r="RR404" s="115"/>
      <c r="RS404" s="115"/>
      <c r="RT404" s="115"/>
      <c r="RU404" s="115"/>
      <c r="RV404" s="115"/>
      <c r="RW404" s="115"/>
      <c r="RX404" s="115"/>
      <c r="RY404" s="115"/>
      <c r="RZ404" s="115"/>
      <c r="SA404" s="115"/>
      <c r="SB404" s="115"/>
      <c r="SC404" s="115"/>
      <c r="SD404" s="115"/>
      <c r="SE404" s="115"/>
      <c r="SF404" s="115"/>
      <c r="SG404" s="115"/>
      <c r="SH404" s="115"/>
      <c r="SI404" s="115"/>
      <c r="SJ404" s="115"/>
      <c r="SK404" s="115"/>
      <c r="SL404" s="115"/>
      <c r="SM404" s="115"/>
      <c r="SN404" s="115"/>
      <c r="SO404" s="115"/>
      <c r="SP404" s="115"/>
      <c r="SQ404" s="115"/>
      <c r="SR404" s="115"/>
      <c r="SS404" s="115"/>
      <c r="ST404" s="115"/>
      <c r="SU404" s="115"/>
      <c r="SV404" s="115"/>
      <c r="SW404" s="115"/>
      <c r="SX404" s="115"/>
      <c r="SY404" s="115"/>
      <c r="SZ404" s="115"/>
      <c r="TA404" s="115"/>
      <c r="TB404" s="115"/>
      <c r="TC404" s="115"/>
      <c r="TD404" s="115"/>
      <c r="TE404" s="115"/>
      <c r="TF404" s="115"/>
      <c r="TG404" s="115"/>
      <c r="TH404" s="115"/>
      <c r="TI404" s="115"/>
      <c r="TJ404" s="115"/>
      <c r="TK404" s="115"/>
      <c r="TL404" s="115"/>
      <c r="TM404" s="115"/>
      <c r="TN404" s="115"/>
      <c r="TO404" s="115"/>
      <c r="TP404" s="115"/>
      <c r="TQ404" s="115"/>
      <c r="TR404" s="115"/>
      <c r="TS404" s="115"/>
      <c r="TT404" s="115"/>
      <c r="TU404" s="115"/>
      <c r="TV404" s="115"/>
      <c r="TW404" s="115"/>
      <c r="TX404" s="115"/>
      <c r="TY404" s="115"/>
      <c r="TZ404" s="115"/>
      <c r="UA404" s="115"/>
      <c r="UB404" s="115"/>
      <c r="UC404" s="115"/>
      <c r="UD404" s="115"/>
      <c r="UE404" s="115"/>
      <c r="UF404" s="115"/>
      <c r="UG404" s="115"/>
      <c r="UH404" s="115"/>
      <c r="UI404" s="115"/>
      <c r="UJ404" s="115"/>
      <c r="UK404" s="115"/>
      <c r="UL404" s="115"/>
      <c r="UM404" s="115"/>
      <c r="UN404" s="115"/>
      <c r="UO404" s="115"/>
      <c r="UP404" s="115"/>
      <c r="UQ404" s="115"/>
      <c r="UR404" s="115"/>
      <c r="US404" s="115"/>
      <c r="UT404" s="115"/>
      <c r="UU404" s="115"/>
      <c r="UV404" s="115"/>
      <c r="UW404" s="115"/>
      <c r="UX404" s="115"/>
      <c r="UY404" s="115"/>
      <c r="UZ404" s="115"/>
      <c r="VA404" s="115"/>
      <c r="VB404" s="115"/>
      <c r="VC404" s="115"/>
      <c r="VD404" s="115"/>
      <c r="VE404" s="115"/>
      <c r="VF404" s="115"/>
      <c r="VG404" s="115"/>
      <c r="VH404" s="115"/>
      <c r="VI404" s="115"/>
      <c r="VJ404" s="115"/>
      <c r="VK404" s="115"/>
      <c r="VL404" s="115"/>
      <c r="VM404" s="115"/>
      <c r="VN404" s="115"/>
      <c r="VO404" s="115"/>
      <c r="VP404" s="115"/>
      <c r="VQ404" s="115"/>
      <c r="VR404" s="115"/>
      <c r="VS404" s="115"/>
      <c r="VT404" s="115"/>
      <c r="VU404" s="115"/>
      <c r="VV404" s="115"/>
      <c r="VW404" s="115"/>
      <c r="VX404" s="115"/>
      <c r="VY404" s="115"/>
      <c r="VZ404" s="115"/>
      <c r="WA404" s="115"/>
      <c r="WB404" s="115"/>
      <c r="WC404" s="115"/>
      <c r="WD404" s="115"/>
      <c r="WE404" s="115"/>
      <c r="WF404" s="115"/>
      <c r="WG404" s="115"/>
      <c r="WH404" s="115"/>
      <c r="WI404" s="115"/>
      <c r="WJ404" s="115"/>
      <c r="WK404" s="115"/>
      <c r="WL404" s="115"/>
      <c r="WM404" s="115"/>
      <c r="WN404" s="115"/>
      <c r="WO404" s="115"/>
      <c r="WP404" s="115"/>
      <c r="WQ404" s="115"/>
      <c r="WR404" s="115"/>
      <c r="WS404" s="115"/>
      <c r="WT404" s="115"/>
      <c r="WU404" s="115"/>
      <c r="WV404" s="115"/>
      <c r="WW404" s="115"/>
      <c r="WX404" s="115"/>
      <c r="WY404" s="115"/>
      <c r="WZ404" s="115"/>
      <c r="XA404" s="115"/>
      <c r="XB404" s="115"/>
      <c r="XC404" s="115"/>
      <c r="XD404" s="115"/>
      <c r="XE404" s="115"/>
      <c r="XF404" s="115"/>
      <c r="XG404" s="115"/>
      <c r="XH404" s="115"/>
      <c r="XI404" s="115"/>
      <c r="XJ404" s="115"/>
      <c r="XK404" s="115"/>
      <c r="XL404" s="115"/>
      <c r="XM404" s="115"/>
      <c r="XN404" s="115"/>
      <c r="XO404" s="115"/>
      <c r="XP404" s="115"/>
      <c r="XQ404" s="115"/>
      <c r="XR404" s="115"/>
      <c r="XS404" s="115"/>
      <c r="XT404" s="115"/>
      <c r="XU404" s="115"/>
      <c r="XV404" s="115"/>
      <c r="XW404" s="115"/>
      <c r="XX404" s="115"/>
      <c r="XY404" s="115"/>
      <c r="XZ404" s="115"/>
      <c r="YA404" s="115"/>
      <c r="YB404" s="115"/>
      <c r="YC404" s="115"/>
      <c r="YD404" s="115"/>
      <c r="YE404" s="115"/>
      <c r="YF404" s="115"/>
      <c r="YG404" s="115"/>
      <c r="YH404" s="115"/>
      <c r="YI404" s="115"/>
      <c r="YJ404" s="115"/>
      <c r="YK404" s="115"/>
      <c r="YL404" s="115"/>
      <c r="YM404" s="115"/>
      <c r="YN404" s="115"/>
      <c r="YO404" s="115"/>
      <c r="YP404" s="115"/>
      <c r="YQ404" s="115"/>
      <c r="YR404" s="115"/>
      <c r="YS404" s="115"/>
      <c r="YT404" s="115"/>
      <c r="YU404" s="115"/>
      <c r="YV404" s="115"/>
      <c r="YW404" s="115"/>
      <c r="YX404" s="115"/>
      <c r="YY404" s="115"/>
      <c r="YZ404" s="115"/>
      <c r="ZA404" s="115"/>
      <c r="ZB404" s="115"/>
      <c r="ZC404" s="115"/>
      <c r="ZD404" s="115"/>
      <c r="ZE404" s="115"/>
      <c r="ZF404" s="115"/>
      <c r="ZG404" s="115"/>
      <c r="ZH404" s="115"/>
      <c r="ZI404" s="115"/>
      <c r="ZJ404" s="115"/>
      <c r="ZK404" s="115"/>
      <c r="ZL404" s="115"/>
      <c r="ZM404" s="115"/>
      <c r="ZN404" s="115"/>
      <c r="ZO404" s="115"/>
      <c r="ZP404" s="115"/>
      <c r="ZQ404" s="115"/>
      <c r="ZR404" s="115"/>
      <c r="ZS404" s="115"/>
      <c r="ZT404" s="115"/>
      <c r="ZU404" s="115"/>
      <c r="ZV404" s="115"/>
      <c r="ZW404" s="115"/>
      <c r="ZX404" s="115"/>
      <c r="ZY404" s="115"/>
      <c r="ZZ404" s="115"/>
      <c r="AAA404" s="115"/>
      <c r="AAB404" s="115"/>
      <c r="AAC404" s="115"/>
      <c r="AAD404" s="115"/>
      <c r="AAE404" s="115"/>
      <c r="AAF404" s="115"/>
      <c r="AAG404" s="115"/>
      <c r="AAH404" s="115"/>
      <c r="AAI404" s="115"/>
      <c r="AAJ404" s="115"/>
      <c r="AAK404" s="115"/>
      <c r="AAL404" s="115"/>
      <c r="AAM404" s="115"/>
      <c r="AAN404" s="115"/>
      <c r="AAO404" s="115"/>
      <c r="AAP404" s="115"/>
      <c r="AAQ404" s="115"/>
      <c r="AAR404" s="115"/>
      <c r="AAS404" s="115"/>
      <c r="AAT404" s="115"/>
      <c r="AAU404" s="115"/>
      <c r="AAV404" s="115"/>
      <c r="AAW404" s="115"/>
      <c r="AAX404" s="115"/>
      <c r="AAY404" s="115"/>
      <c r="AAZ404" s="115"/>
      <c r="ABA404" s="115"/>
      <c r="ABB404" s="115"/>
      <c r="ABC404" s="115"/>
      <c r="ABD404" s="115"/>
      <c r="ABE404" s="115"/>
      <c r="ABF404" s="115"/>
      <c r="ABG404" s="115"/>
      <c r="ABH404" s="115"/>
      <c r="ABI404" s="115"/>
      <c r="ABJ404" s="115"/>
      <c r="ABK404" s="115"/>
      <c r="ABL404" s="115"/>
      <c r="ABM404" s="115"/>
      <c r="ABN404" s="115"/>
      <c r="ABO404" s="115"/>
      <c r="ABP404" s="115"/>
      <c r="ABQ404" s="115"/>
      <c r="ABR404" s="115"/>
      <c r="ABS404" s="115"/>
      <c r="ABT404" s="115"/>
      <c r="ABU404" s="115"/>
      <c r="ABV404" s="115"/>
      <c r="ABW404" s="115"/>
      <c r="ABX404" s="115"/>
      <c r="ABY404" s="115"/>
      <c r="ABZ404" s="115"/>
      <c r="ACA404" s="115"/>
      <c r="ACB404" s="115"/>
      <c r="ACC404" s="115"/>
      <c r="ACD404" s="115"/>
      <c r="ACE404" s="115"/>
      <c r="ACF404" s="115"/>
      <c r="ACG404" s="115"/>
      <c r="ACH404" s="115"/>
      <c r="ACI404" s="115"/>
      <c r="ACJ404" s="115"/>
      <c r="ACK404" s="115"/>
      <c r="ACL404" s="115"/>
      <c r="ACM404" s="115"/>
      <c r="ACN404" s="115"/>
      <c r="ACO404" s="115"/>
      <c r="ACP404" s="115"/>
      <c r="ACQ404" s="115"/>
      <c r="ACR404" s="115"/>
      <c r="ACS404" s="115"/>
      <c r="ACT404" s="115"/>
      <c r="ACU404" s="115"/>
      <c r="ACV404" s="115"/>
      <c r="ACW404" s="115"/>
      <c r="ACX404" s="115"/>
      <c r="ACY404" s="115"/>
      <c r="ACZ404" s="115"/>
    </row>
    <row r="405" spans="1:781" ht="15.6" x14ac:dyDescent="0.3">
      <c r="A405" s="42">
        <v>2</v>
      </c>
      <c r="B405" s="91" t="s">
        <v>1101</v>
      </c>
      <c r="C405" s="92" t="s">
        <v>52</v>
      </c>
      <c r="D405" s="93"/>
      <c r="E405" s="93"/>
      <c r="F405" s="93">
        <v>37</v>
      </c>
      <c r="G405" s="48"/>
      <c r="H405" s="93">
        <v>1</v>
      </c>
      <c r="I405" s="93" t="s">
        <v>41</v>
      </c>
      <c r="J405" s="93" t="s">
        <v>72</v>
      </c>
      <c r="K405" s="94">
        <v>1939</v>
      </c>
      <c r="L405" s="111">
        <v>1939</v>
      </c>
      <c r="M405" s="95">
        <v>164000</v>
      </c>
      <c r="N405" s="96">
        <v>0.6</v>
      </c>
      <c r="O405" s="52"/>
      <c r="P405" s="52" t="s">
        <v>461</v>
      </c>
      <c r="Q405" s="73"/>
      <c r="R405" s="31"/>
      <c r="S405" s="32" t="str">
        <f t="shared" si="92"/>
        <v>Coal</v>
      </c>
      <c r="T405" s="33"/>
      <c r="U405" s="33"/>
      <c r="V405" s="33"/>
      <c r="W405" s="33"/>
      <c r="X405" s="33"/>
      <c r="Y405" s="33"/>
      <c r="Z405" s="33"/>
      <c r="AA405" s="1"/>
      <c r="AB405" s="34"/>
      <c r="AC405" s="34"/>
      <c r="AD405" s="34"/>
      <c r="AE405" s="34"/>
      <c r="AF405" s="35"/>
      <c r="AG405" s="35"/>
      <c r="AH405" s="35"/>
      <c r="AI405" s="35"/>
      <c r="AK405" s="123"/>
      <c r="AL405" s="123"/>
      <c r="AM405" s="123"/>
      <c r="AN405" s="123"/>
      <c r="AO405" s="123"/>
      <c r="AP405" s="123"/>
      <c r="AQ405" s="123"/>
      <c r="AR405" s="123"/>
      <c r="AS405" s="123"/>
      <c r="AT405" s="123"/>
      <c r="AU405" s="123"/>
      <c r="AV405" s="123"/>
      <c r="AW405" s="123"/>
      <c r="AX405" s="123"/>
      <c r="AY405" s="123"/>
      <c r="AZ405" s="123"/>
      <c r="BA405" s="123"/>
      <c r="BB405" s="123"/>
      <c r="BC405" s="123"/>
      <c r="BD405" s="123"/>
      <c r="BE405" s="123"/>
      <c r="BF405" s="123"/>
      <c r="BG405" s="123"/>
      <c r="BH405" s="123"/>
      <c r="BI405" s="123"/>
      <c r="BJ405" s="123"/>
      <c r="BK405" s="123"/>
      <c r="BL405" s="123"/>
      <c r="BM405" s="123"/>
      <c r="BN405" s="123"/>
      <c r="BO405" s="123"/>
      <c r="BP405" s="123"/>
      <c r="BQ405" s="123"/>
      <c r="BR405" s="123"/>
      <c r="BS405" s="123"/>
      <c r="BT405" s="123"/>
      <c r="BU405" s="123"/>
      <c r="BV405" s="123"/>
      <c r="BW405" s="123"/>
      <c r="BX405" s="123"/>
      <c r="BY405" s="123"/>
      <c r="BZ405" s="123"/>
      <c r="CA405" s="123"/>
      <c r="CB405" s="123"/>
      <c r="CC405" s="123"/>
      <c r="CD405" s="123"/>
      <c r="CE405" s="123"/>
      <c r="CF405" s="123"/>
      <c r="CG405" s="123"/>
      <c r="CH405" s="123"/>
      <c r="CI405" s="123"/>
      <c r="CJ405" s="123"/>
      <c r="CK405" s="123"/>
      <c r="CL405" s="123"/>
      <c r="CM405" s="123"/>
      <c r="CN405" s="123"/>
      <c r="CO405" s="123"/>
      <c r="CP405" s="123"/>
      <c r="CQ405" s="123"/>
      <c r="CR405" s="123"/>
      <c r="CS405" s="123"/>
      <c r="CT405" s="123"/>
      <c r="CU405" s="123"/>
      <c r="CV405" s="123"/>
      <c r="CW405" s="123"/>
      <c r="CX405" s="123"/>
      <c r="CY405" s="123"/>
      <c r="CZ405" s="123"/>
      <c r="DA405" s="123"/>
      <c r="DB405" s="123"/>
      <c r="DC405" s="123"/>
      <c r="DD405" s="123"/>
      <c r="DE405" s="123"/>
      <c r="DF405" s="123"/>
      <c r="DG405" s="123"/>
      <c r="DH405" s="123"/>
      <c r="DI405" s="123"/>
      <c r="DJ405" s="123"/>
      <c r="DK405" s="123"/>
      <c r="DL405" s="123"/>
      <c r="DM405" s="123"/>
      <c r="DN405" s="123"/>
      <c r="DO405" s="123"/>
      <c r="DP405" s="123"/>
      <c r="DQ405" s="123"/>
      <c r="DR405" s="123"/>
      <c r="DS405" s="123"/>
      <c r="DT405" s="123"/>
      <c r="DU405" s="123"/>
      <c r="DV405" s="123"/>
      <c r="DW405" s="123"/>
      <c r="DX405" s="123"/>
      <c r="DY405" s="123"/>
      <c r="DZ405" s="123"/>
      <c r="EA405" s="123"/>
      <c r="EB405" s="123"/>
      <c r="EC405" s="125"/>
      <c r="ED405" s="115"/>
      <c r="EE405" s="115"/>
      <c r="EF405" s="115"/>
      <c r="EG405" s="115"/>
      <c r="EH405" s="115"/>
      <c r="EI405" s="115"/>
      <c r="EJ405" s="115"/>
      <c r="EK405" s="115"/>
      <c r="EL405" s="115"/>
      <c r="EM405" s="115"/>
      <c r="EN405" s="115"/>
      <c r="EO405" s="115"/>
      <c r="EP405" s="115"/>
      <c r="EQ405" s="115"/>
      <c r="ER405" s="115"/>
      <c r="ES405" s="115"/>
      <c r="ET405" s="115"/>
      <c r="EU405" s="115"/>
      <c r="EV405" s="115"/>
      <c r="EW405" s="115"/>
      <c r="EX405" s="115"/>
      <c r="EY405" s="115"/>
      <c r="EZ405" s="115"/>
      <c r="FA405" s="115"/>
      <c r="FB405" s="115"/>
      <c r="FC405" s="115"/>
      <c r="FD405" s="115"/>
      <c r="FE405" s="115"/>
      <c r="FF405" s="115"/>
      <c r="FG405" s="115"/>
      <c r="FH405" s="115"/>
      <c r="FI405" s="115"/>
      <c r="FJ405" s="115"/>
      <c r="FK405" s="115"/>
      <c r="FL405" s="115"/>
      <c r="FM405" s="115"/>
      <c r="FN405" s="115"/>
      <c r="FO405" s="115"/>
      <c r="FP405" s="115"/>
      <c r="FQ405" s="115"/>
      <c r="FR405" s="115"/>
      <c r="FS405" s="115"/>
      <c r="FT405" s="115"/>
      <c r="FU405" s="115"/>
      <c r="FV405" s="115"/>
      <c r="FW405" s="115"/>
      <c r="FX405" s="115"/>
      <c r="FY405" s="115"/>
      <c r="FZ405" s="115"/>
      <c r="GA405" s="115"/>
      <c r="GB405" s="115"/>
      <c r="GC405" s="115"/>
      <c r="GD405" s="115"/>
      <c r="GE405" s="115"/>
      <c r="GF405" s="115"/>
      <c r="GG405" s="115"/>
      <c r="GH405" s="115"/>
      <c r="GI405" s="115"/>
      <c r="GJ405" s="115"/>
      <c r="GK405" s="115"/>
      <c r="GL405" s="115"/>
      <c r="GM405" s="115"/>
      <c r="GN405" s="115"/>
      <c r="GO405" s="115"/>
      <c r="GP405" s="115"/>
      <c r="GQ405" s="115"/>
      <c r="GR405" s="115"/>
      <c r="GS405" s="115"/>
      <c r="GT405" s="115"/>
      <c r="GU405" s="115"/>
      <c r="GV405" s="115"/>
      <c r="GW405" s="115"/>
      <c r="GX405" s="115"/>
      <c r="GY405" s="115"/>
      <c r="GZ405" s="115"/>
      <c r="HA405" s="115"/>
      <c r="HB405" s="115"/>
      <c r="HC405" s="115"/>
      <c r="HD405" s="115"/>
      <c r="HE405" s="115"/>
      <c r="HF405" s="115"/>
      <c r="HG405" s="115"/>
      <c r="HH405" s="115"/>
      <c r="HI405" s="115"/>
      <c r="HJ405" s="115"/>
      <c r="HK405" s="115"/>
      <c r="HL405" s="115"/>
      <c r="HM405" s="115"/>
      <c r="HN405" s="115"/>
      <c r="HO405" s="115"/>
      <c r="HP405" s="115"/>
      <c r="HQ405" s="115"/>
      <c r="HR405" s="115"/>
      <c r="HS405" s="115"/>
      <c r="HT405" s="115"/>
      <c r="HU405" s="115"/>
      <c r="HV405" s="115"/>
      <c r="HW405" s="115"/>
      <c r="HX405" s="115"/>
      <c r="HY405" s="115"/>
      <c r="HZ405" s="115"/>
      <c r="IA405" s="115"/>
      <c r="IB405" s="115"/>
      <c r="IC405" s="115"/>
      <c r="ID405" s="115"/>
      <c r="IE405" s="115"/>
      <c r="IF405" s="115"/>
      <c r="IG405" s="115"/>
      <c r="IH405" s="115"/>
      <c r="II405" s="115"/>
      <c r="IJ405" s="115"/>
      <c r="IK405" s="115"/>
      <c r="IL405" s="115"/>
      <c r="IM405" s="115"/>
      <c r="IN405" s="115"/>
      <c r="IO405" s="115"/>
      <c r="IP405" s="115"/>
      <c r="IQ405" s="115"/>
      <c r="IR405" s="115"/>
      <c r="IS405" s="115"/>
      <c r="IT405" s="115"/>
      <c r="IU405" s="115"/>
      <c r="IV405" s="115"/>
      <c r="IW405" s="115"/>
      <c r="IX405" s="115"/>
      <c r="IY405" s="115"/>
      <c r="IZ405" s="115"/>
      <c r="JA405" s="115"/>
      <c r="JB405" s="115"/>
      <c r="JC405" s="115"/>
      <c r="JD405" s="115"/>
      <c r="JE405" s="115"/>
      <c r="JF405" s="115"/>
      <c r="JG405" s="115"/>
      <c r="JH405" s="115"/>
      <c r="JI405" s="115"/>
      <c r="JJ405" s="115"/>
      <c r="JK405" s="115"/>
      <c r="JL405" s="115"/>
      <c r="JM405" s="115"/>
      <c r="JN405" s="115"/>
      <c r="JO405" s="115"/>
      <c r="JP405" s="115"/>
      <c r="JQ405" s="115"/>
      <c r="JR405" s="115"/>
      <c r="JS405" s="115"/>
      <c r="JT405" s="115"/>
      <c r="JU405" s="115"/>
      <c r="JV405" s="115"/>
      <c r="JW405" s="115"/>
      <c r="JX405" s="115"/>
      <c r="JY405" s="115"/>
      <c r="JZ405" s="115"/>
      <c r="KA405" s="115"/>
      <c r="KB405" s="115"/>
      <c r="KC405" s="115"/>
      <c r="KD405" s="115"/>
      <c r="KE405" s="115"/>
      <c r="KF405" s="115"/>
      <c r="KG405" s="115"/>
      <c r="KH405" s="115"/>
      <c r="KI405" s="115"/>
      <c r="KJ405" s="115"/>
      <c r="KK405" s="115"/>
      <c r="KL405" s="115"/>
      <c r="KM405" s="115"/>
      <c r="KN405" s="115"/>
      <c r="KO405" s="115"/>
      <c r="KP405" s="115"/>
      <c r="KQ405" s="115"/>
      <c r="KR405" s="115"/>
      <c r="KS405" s="115"/>
      <c r="KT405" s="115"/>
      <c r="KU405" s="115"/>
      <c r="KV405" s="115"/>
      <c r="KW405" s="115"/>
      <c r="KX405" s="115"/>
      <c r="KY405" s="115"/>
      <c r="KZ405" s="115"/>
      <c r="LA405" s="115"/>
      <c r="LB405" s="115"/>
      <c r="LC405" s="115"/>
      <c r="LD405" s="115"/>
      <c r="LE405" s="115"/>
      <c r="LF405" s="115"/>
      <c r="LG405" s="115"/>
      <c r="LH405" s="115"/>
      <c r="LI405" s="115"/>
      <c r="LJ405" s="115"/>
      <c r="LK405" s="115"/>
      <c r="LL405" s="115"/>
      <c r="LM405" s="115"/>
      <c r="LN405" s="115"/>
      <c r="LO405" s="115"/>
      <c r="LP405" s="115"/>
      <c r="LQ405" s="115"/>
      <c r="LR405" s="115"/>
      <c r="LS405" s="115"/>
      <c r="LT405" s="115"/>
      <c r="LU405" s="115"/>
      <c r="LV405" s="115"/>
      <c r="LW405" s="115"/>
      <c r="LX405" s="115"/>
      <c r="LY405" s="115"/>
      <c r="LZ405" s="115"/>
      <c r="MA405" s="115"/>
      <c r="MB405" s="115"/>
      <c r="MC405" s="115"/>
      <c r="MD405" s="115"/>
      <c r="ME405" s="115"/>
      <c r="MF405" s="115"/>
      <c r="MG405" s="115"/>
      <c r="MH405" s="115"/>
      <c r="MI405" s="115"/>
      <c r="MJ405" s="115"/>
      <c r="MK405" s="115"/>
      <c r="ML405" s="115"/>
      <c r="MM405" s="115"/>
      <c r="MN405" s="115"/>
      <c r="MO405" s="115"/>
      <c r="MP405" s="115"/>
      <c r="MQ405" s="115"/>
      <c r="MR405" s="115"/>
      <c r="MS405" s="115"/>
      <c r="MT405" s="115"/>
      <c r="MU405" s="115"/>
      <c r="MV405" s="115"/>
      <c r="MW405" s="115"/>
      <c r="MX405" s="115"/>
      <c r="MY405" s="115"/>
      <c r="MZ405" s="115"/>
      <c r="NA405" s="115"/>
      <c r="NB405" s="115"/>
      <c r="NC405" s="115"/>
      <c r="ND405" s="115"/>
      <c r="NE405" s="115"/>
      <c r="NF405" s="115"/>
      <c r="NG405" s="115"/>
      <c r="NH405" s="115"/>
      <c r="NI405" s="115"/>
      <c r="NJ405" s="115"/>
      <c r="NK405" s="115"/>
      <c r="NL405" s="115"/>
      <c r="NM405" s="115"/>
      <c r="NN405" s="115"/>
      <c r="NO405" s="115"/>
      <c r="NP405" s="115"/>
      <c r="NQ405" s="115"/>
      <c r="NR405" s="115"/>
      <c r="NS405" s="115"/>
      <c r="NT405" s="115"/>
      <c r="NU405" s="115"/>
      <c r="NV405" s="115"/>
      <c r="NW405" s="115"/>
      <c r="NX405" s="115"/>
      <c r="NY405" s="115"/>
      <c r="NZ405" s="115"/>
      <c r="OA405" s="115"/>
      <c r="OB405" s="115"/>
      <c r="OC405" s="115"/>
      <c r="OD405" s="115"/>
      <c r="OE405" s="115"/>
      <c r="OF405" s="115"/>
      <c r="OG405" s="115"/>
      <c r="OH405" s="115"/>
      <c r="OI405" s="115"/>
      <c r="OJ405" s="115"/>
      <c r="OK405" s="115"/>
      <c r="OL405" s="115"/>
      <c r="OM405" s="115"/>
      <c r="ON405" s="115"/>
      <c r="OO405" s="115"/>
      <c r="OP405" s="115"/>
      <c r="OQ405" s="115"/>
      <c r="OR405" s="115"/>
      <c r="OS405" s="115"/>
      <c r="OT405" s="115"/>
      <c r="OU405" s="115"/>
      <c r="OV405" s="115"/>
      <c r="OW405" s="115"/>
      <c r="OX405" s="115"/>
      <c r="OY405" s="115"/>
      <c r="OZ405" s="115"/>
      <c r="PA405" s="115"/>
      <c r="PB405" s="115"/>
      <c r="PC405" s="115"/>
      <c r="PD405" s="115"/>
      <c r="PE405" s="115"/>
      <c r="PF405" s="115"/>
      <c r="PG405" s="115"/>
      <c r="PH405" s="115"/>
      <c r="PI405" s="115"/>
      <c r="PJ405" s="115"/>
      <c r="PK405" s="115"/>
      <c r="PL405" s="115"/>
      <c r="PM405" s="115"/>
      <c r="PN405" s="115"/>
      <c r="PO405" s="115"/>
      <c r="PP405" s="115"/>
      <c r="PQ405" s="115"/>
      <c r="PR405" s="115"/>
      <c r="PS405" s="115"/>
      <c r="PT405" s="115"/>
      <c r="PU405" s="115"/>
      <c r="PV405" s="115"/>
      <c r="PW405" s="115"/>
      <c r="PX405" s="115"/>
      <c r="PY405" s="115"/>
      <c r="PZ405" s="115"/>
      <c r="QA405" s="115"/>
      <c r="QB405" s="115"/>
      <c r="QC405" s="115"/>
      <c r="QD405" s="115"/>
      <c r="QE405" s="115"/>
      <c r="QF405" s="115"/>
      <c r="QG405" s="115"/>
      <c r="QH405" s="115"/>
      <c r="QI405" s="115"/>
      <c r="QJ405" s="115"/>
      <c r="QK405" s="115"/>
      <c r="QL405" s="115"/>
      <c r="QM405" s="115"/>
      <c r="QN405" s="115"/>
      <c r="QO405" s="115"/>
      <c r="QP405" s="115"/>
      <c r="QQ405" s="115"/>
      <c r="QR405" s="115"/>
      <c r="QS405" s="115"/>
      <c r="QT405" s="115"/>
      <c r="QU405" s="115"/>
      <c r="QV405" s="115"/>
      <c r="QW405" s="115"/>
      <c r="QX405" s="115"/>
      <c r="QY405" s="115"/>
      <c r="QZ405" s="115"/>
      <c r="RA405" s="115"/>
      <c r="RB405" s="115"/>
      <c r="RC405" s="115"/>
      <c r="RD405" s="115"/>
      <c r="RE405" s="115"/>
      <c r="RF405" s="115"/>
      <c r="RG405" s="115"/>
      <c r="RH405" s="115"/>
      <c r="RI405" s="115"/>
      <c r="RJ405" s="115"/>
      <c r="RK405" s="115"/>
      <c r="RL405" s="115"/>
      <c r="RM405" s="115"/>
      <c r="RN405" s="115"/>
      <c r="RO405" s="115"/>
      <c r="RP405" s="115"/>
      <c r="RQ405" s="115"/>
      <c r="RR405" s="115"/>
      <c r="RS405" s="115"/>
      <c r="RT405" s="115"/>
      <c r="RU405" s="115"/>
      <c r="RV405" s="115"/>
      <c r="RW405" s="115"/>
      <c r="RX405" s="115"/>
      <c r="RY405" s="115"/>
      <c r="RZ405" s="115"/>
      <c r="SA405" s="115"/>
      <c r="SB405" s="115"/>
      <c r="SC405" s="115"/>
      <c r="SD405" s="115"/>
      <c r="SE405" s="115"/>
      <c r="SF405" s="115"/>
      <c r="SG405" s="115"/>
      <c r="SH405" s="115"/>
      <c r="SI405" s="115"/>
      <c r="SJ405" s="115"/>
      <c r="SK405" s="115"/>
      <c r="SL405" s="115"/>
      <c r="SM405" s="115"/>
      <c r="SN405" s="115"/>
      <c r="SO405" s="115"/>
      <c r="SP405" s="115"/>
      <c r="SQ405" s="115"/>
      <c r="SR405" s="115"/>
      <c r="SS405" s="115"/>
      <c r="ST405" s="115"/>
      <c r="SU405" s="115"/>
      <c r="SV405" s="115"/>
      <c r="SW405" s="115"/>
      <c r="SX405" s="115"/>
      <c r="SY405" s="115"/>
      <c r="SZ405" s="115"/>
      <c r="TA405" s="115"/>
      <c r="TB405" s="115"/>
      <c r="TC405" s="115"/>
      <c r="TD405" s="115"/>
      <c r="TE405" s="115"/>
      <c r="TF405" s="115"/>
      <c r="TG405" s="115"/>
      <c r="TH405" s="115"/>
      <c r="TI405" s="115"/>
      <c r="TJ405" s="115"/>
      <c r="TK405" s="115"/>
      <c r="TL405" s="115"/>
      <c r="TM405" s="115"/>
      <c r="TN405" s="115"/>
      <c r="TO405" s="115"/>
      <c r="TP405" s="115"/>
      <c r="TQ405" s="115"/>
      <c r="TR405" s="115"/>
      <c r="TS405" s="115"/>
      <c r="TT405" s="115"/>
      <c r="TU405" s="115"/>
      <c r="TV405" s="115"/>
      <c r="TW405" s="115"/>
      <c r="TX405" s="115"/>
      <c r="TY405" s="115"/>
      <c r="TZ405" s="115"/>
      <c r="UA405" s="115"/>
      <c r="UB405" s="115"/>
      <c r="UC405" s="115"/>
      <c r="UD405" s="115"/>
      <c r="UE405" s="115"/>
      <c r="UF405" s="115"/>
      <c r="UG405" s="115"/>
      <c r="UH405" s="115"/>
      <c r="UI405" s="115"/>
      <c r="UJ405" s="115"/>
      <c r="UK405" s="115"/>
      <c r="UL405" s="115"/>
      <c r="UM405" s="115"/>
      <c r="UN405" s="115"/>
      <c r="UO405" s="115"/>
      <c r="UP405" s="115"/>
      <c r="UQ405" s="115"/>
      <c r="UR405" s="115"/>
      <c r="US405" s="115"/>
      <c r="UT405" s="115"/>
      <c r="UU405" s="115"/>
      <c r="UV405" s="115"/>
      <c r="UW405" s="115"/>
      <c r="UX405" s="115"/>
      <c r="UY405" s="115"/>
      <c r="UZ405" s="115"/>
      <c r="VA405" s="115"/>
      <c r="VB405" s="115"/>
      <c r="VC405" s="115"/>
      <c r="VD405" s="115"/>
      <c r="VE405" s="115"/>
      <c r="VF405" s="115"/>
      <c r="VG405" s="115"/>
      <c r="VH405" s="115"/>
      <c r="VI405" s="115"/>
      <c r="VJ405" s="115"/>
      <c r="VK405" s="115"/>
      <c r="VL405" s="115"/>
      <c r="VM405" s="115"/>
      <c r="VN405" s="115"/>
      <c r="VO405" s="115"/>
      <c r="VP405" s="115"/>
      <c r="VQ405" s="115"/>
      <c r="VR405" s="115"/>
      <c r="VS405" s="115"/>
      <c r="VT405" s="115"/>
      <c r="VU405" s="115"/>
      <c r="VV405" s="115"/>
      <c r="VW405" s="115"/>
      <c r="VX405" s="115"/>
      <c r="VY405" s="115"/>
      <c r="VZ405" s="115"/>
      <c r="WA405" s="115"/>
      <c r="WB405" s="115"/>
      <c r="WC405" s="115"/>
      <c r="WD405" s="115"/>
      <c r="WE405" s="115"/>
      <c r="WF405" s="115"/>
      <c r="WG405" s="115"/>
      <c r="WH405" s="115"/>
      <c r="WI405" s="115"/>
      <c r="WJ405" s="115"/>
      <c r="WK405" s="115"/>
      <c r="WL405" s="115"/>
      <c r="WM405" s="115"/>
      <c r="WN405" s="115"/>
      <c r="WO405" s="115"/>
      <c r="WP405" s="115"/>
      <c r="WQ405" s="115"/>
      <c r="WR405" s="115"/>
      <c r="WS405" s="115"/>
      <c r="WT405" s="115"/>
      <c r="WU405" s="115"/>
      <c r="WV405" s="115"/>
      <c r="WW405" s="115"/>
      <c r="WX405" s="115"/>
      <c r="WY405" s="115"/>
      <c r="WZ405" s="115"/>
      <c r="XA405" s="115"/>
      <c r="XB405" s="115"/>
      <c r="XC405" s="115"/>
      <c r="XD405" s="115"/>
      <c r="XE405" s="115"/>
      <c r="XF405" s="115"/>
      <c r="XG405" s="115"/>
      <c r="XH405" s="115"/>
      <c r="XI405" s="115"/>
      <c r="XJ405" s="115"/>
      <c r="XK405" s="115"/>
      <c r="XL405" s="115"/>
      <c r="XM405" s="115"/>
      <c r="XN405" s="115"/>
      <c r="XO405" s="115"/>
      <c r="XP405" s="115"/>
      <c r="XQ405" s="115"/>
      <c r="XR405" s="115"/>
      <c r="XS405" s="115"/>
      <c r="XT405" s="115"/>
      <c r="XU405" s="115"/>
      <c r="XV405" s="115"/>
      <c r="XW405" s="115"/>
      <c r="XX405" s="115"/>
      <c r="XY405" s="115"/>
      <c r="XZ405" s="115"/>
      <c r="YA405" s="115"/>
      <c r="YB405" s="115"/>
      <c r="YC405" s="115"/>
      <c r="YD405" s="115"/>
      <c r="YE405" s="115"/>
      <c r="YF405" s="115"/>
      <c r="YG405" s="115"/>
      <c r="YH405" s="115"/>
      <c r="YI405" s="115"/>
      <c r="YJ405" s="115"/>
      <c r="YK405" s="115"/>
      <c r="YL405" s="115"/>
      <c r="YM405" s="115"/>
      <c r="YN405" s="115"/>
      <c r="YO405" s="115"/>
      <c r="YP405" s="115"/>
      <c r="YQ405" s="115"/>
      <c r="YR405" s="115"/>
      <c r="YS405" s="115"/>
      <c r="YT405" s="115"/>
      <c r="YU405" s="115"/>
      <c r="YV405" s="115"/>
      <c r="YW405" s="115"/>
      <c r="YX405" s="115"/>
      <c r="YY405" s="115"/>
      <c r="YZ405" s="115"/>
      <c r="ZA405" s="115"/>
      <c r="ZB405" s="115"/>
      <c r="ZC405" s="115"/>
      <c r="ZD405" s="115"/>
      <c r="ZE405" s="115"/>
      <c r="ZF405" s="115"/>
      <c r="ZG405" s="115"/>
      <c r="ZH405" s="115"/>
      <c r="ZI405" s="115"/>
      <c r="ZJ405" s="115"/>
      <c r="ZK405" s="115"/>
      <c r="ZL405" s="115"/>
      <c r="ZM405" s="115"/>
      <c r="ZN405" s="115"/>
      <c r="ZO405" s="115"/>
      <c r="ZP405" s="115"/>
      <c r="ZQ405" s="115"/>
      <c r="ZR405" s="115"/>
      <c r="ZS405" s="115"/>
      <c r="ZT405" s="115"/>
      <c r="ZU405" s="115"/>
      <c r="ZV405" s="115"/>
      <c r="ZW405" s="115"/>
      <c r="ZX405" s="115"/>
      <c r="ZY405" s="115"/>
      <c r="ZZ405" s="115"/>
      <c r="AAA405" s="115"/>
      <c r="AAB405" s="115"/>
      <c r="AAC405" s="115"/>
      <c r="AAD405" s="115"/>
      <c r="AAE405" s="115"/>
      <c r="AAF405" s="115"/>
      <c r="AAG405" s="115"/>
      <c r="AAH405" s="115"/>
      <c r="AAI405" s="115"/>
      <c r="AAJ405" s="115"/>
      <c r="AAK405" s="115"/>
      <c r="AAL405" s="115"/>
      <c r="AAM405" s="115"/>
      <c r="AAN405" s="115"/>
      <c r="AAO405" s="115"/>
      <c r="AAP405" s="115"/>
      <c r="AAQ405" s="115"/>
      <c r="AAR405" s="115"/>
      <c r="AAS405" s="115"/>
      <c r="AAT405" s="115"/>
      <c r="AAU405" s="115"/>
      <c r="AAV405" s="115"/>
      <c r="AAW405" s="115"/>
      <c r="AAX405" s="115"/>
      <c r="AAY405" s="115"/>
      <c r="AAZ405" s="115"/>
      <c r="ABA405" s="115"/>
      <c r="ABB405" s="115"/>
      <c r="ABC405" s="115"/>
      <c r="ABD405" s="115"/>
      <c r="ABE405" s="115"/>
      <c r="ABF405" s="115"/>
      <c r="ABG405" s="115"/>
      <c r="ABH405" s="115"/>
      <c r="ABI405" s="115"/>
      <c r="ABJ405" s="115"/>
      <c r="ABK405" s="115"/>
      <c r="ABL405" s="115"/>
      <c r="ABM405" s="115"/>
      <c r="ABN405" s="115"/>
      <c r="ABO405" s="115"/>
      <c r="ABP405" s="115"/>
      <c r="ABQ405" s="115"/>
      <c r="ABR405" s="115"/>
      <c r="ABS405" s="115"/>
      <c r="ABT405" s="115"/>
      <c r="ABU405" s="115"/>
      <c r="ABV405" s="115"/>
      <c r="ABW405" s="115"/>
      <c r="ABX405" s="115"/>
      <c r="ABY405" s="115"/>
      <c r="ABZ405" s="115"/>
      <c r="ACA405" s="115"/>
      <c r="ACB405" s="115"/>
      <c r="ACC405" s="115"/>
      <c r="ACD405" s="115"/>
      <c r="ACE405" s="115"/>
      <c r="ACF405" s="115"/>
      <c r="ACG405" s="115"/>
      <c r="ACH405" s="115"/>
      <c r="ACI405" s="115"/>
      <c r="ACJ405" s="115"/>
      <c r="ACK405" s="115"/>
      <c r="ACL405" s="115"/>
      <c r="ACM405" s="115"/>
      <c r="ACN405" s="115"/>
      <c r="ACO405" s="115"/>
      <c r="ACP405" s="115"/>
      <c r="ACQ405" s="115"/>
      <c r="ACR405" s="115"/>
      <c r="ACS405" s="115"/>
      <c r="ACT405" s="115"/>
      <c r="ACU405" s="115"/>
      <c r="ACV405" s="115"/>
      <c r="ACW405" s="115"/>
      <c r="ACX405" s="115"/>
      <c r="ACY405" s="115"/>
      <c r="ACZ405" s="115"/>
    </row>
    <row r="406" spans="1:781" s="1" customFormat="1" ht="48.6" customHeight="1" x14ac:dyDescent="0.3">
      <c r="A406" s="36">
        <v>1</v>
      </c>
      <c r="B406" s="91" t="s">
        <v>1102</v>
      </c>
      <c r="C406" s="92" t="s">
        <v>57</v>
      </c>
      <c r="D406" s="93" t="s">
        <v>204</v>
      </c>
      <c r="E406" s="93" t="s">
        <v>222</v>
      </c>
      <c r="F406" s="93">
        <v>35</v>
      </c>
      <c r="G406" s="48">
        <v>11480000</v>
      </c>
      <c r="H406" s="93">
        <v>1</v>
      </c>
      <c r="I406" s="93" t="s">
        <v>71</v>
      </c>
      <c r="J406" s="93" t="s">
        <v>47</v>
      </c>
      <c r="K406" s="94">
        <v>1937</v>
      </c>
      <c r="L406" s="113">
        <v>13662</v>
      </c>
      <c r="M406" s="95">
        <v>2500000</v>
      </c>
      <c r="N406" s="96">
        <v>11</v>
      </c>
      <c r="O406" s="126">
        <v>300</v>
      </c>
      <c r="P406" s="52" t="s">
        <v>1103</v>
      </c>
      <c r="Q406" s="73" t="s">
        <v>1104</v>
      </c>
      <c r="R406" s="31"/>
      <c r="S406" s="32" t="str">
        <f t="shared" si="92"/>
        <v>Au Ag</v>
      </c>
      <c r="T406" s="33"/>
      <c r="U406" s="33"/>
      <c r="V406" s="33"/>
      <c r="W406" s="33"/>
      <c r="X406" s="33"/>
      <c r="Y406" s="33"/>
      <c r="Z406" s="33"/>
      <c r="AB406" s="34">
        <f t="shared" si="93"/>
        <v>1.318111431031401</v>
      </c>
      <c r="AC406" s="34">
        <f t="shared" si="94"/>
        <v>0.28205128205128205</v>
      </c>
      <c r="AD406" s="34">
        <f t="shared" si="95"/>
        <v>21.428571428571427</v>
      </c>
      <c r="AE406" s="34">
        <f t="shared" si="96"/>
        <v>23.028734141654109</v>
      </c>
      <c r="AF406" s="35"/>
      <c r="AG406" s="35">
        <f>IF(A406=1,AE406,0)</f>
        <v>23.028734141654109</v>
      </c>
      <c r="AH406" s="35">
        <f>IF(A406=2,AE406,0)</f>
        <v>0</v>
      </c>
      <c r="AI406" s="35">
        <f>IF(A406=3,AE406,0)</f>
        <v>0</v>
      </c>
      <c r="AK406" s="123"/>
      <c r="AL406" s="123"/>
      <c r="AM406" s="123"/>
      <c r="AN406" s="123"/>
      <c r="AO406" s="123"/>
      <c r="AP406" s="123"/>
      <c r="AQ406" s="123"/>
      <c r="AR406" s="123"/>
      <c r="AS406" s="123"/>
      <c r="AT406" s="123"/>
      <c r="AU406" s="123"/>
      <c r="AV406" s="123"/>
      <c r="AW406" s="123"/>
      <c r="AX406" s="123"/>
      <c r="AY406" s="123"/>
      <c r="AZ406" s="123"/>
      <c r="BA406" s="123"/>
      <c r="BB406" s="123"/>
      <c r="BC406" s="123"/>
      <c r="BD406" s="123"/>
      <c r="BE406" s="123"/>
      <c r="BF406" s="123"/>
      <c r="BG406" s="123"/>
      <c r="BH406" s="123"/>
      <c r="BI406" s="123"/>
      <c r="BJ406" s="123"/>
      <c r="BK406" s="123"/>
      <c r="BL406" s="123"/>
      <c r="BM406" s="123"/>
      <c r="BN406" s="123"/>
      <c r="BO406" s="123"/>
      <c r="BP406" s="123"/>
      <c r="BQ406" s="123"/>
      <c r="BR406" s="123"/>
      <c r="BS406" s="123"/>
      <c r="BT406" s="123"/>
      <c r="BU406" s="123"/>
      <c r="BV406" s="123"/>
      <c r="BW406" s="123"/>
      <c r="BX406" s="123"/>
      <c r="BY406" s="123"/>
      <c r="BZ406" s="123"/>
      <c r="CA406" s="123"/>
      <c r="CB406" s="123"/>
      <c r="CC406" s="123"/>
      <c r="CD406" s="123"/>
      <c r="CE406" s="123"/>
      <c r="CF406" s="123"/>
      <c r="CG406" s="123"/>
      <c r="CH406" s="123"/>
      <c r="CI406" s="123"/>
      <c r="CJ406" s="123"/>
      <c r="CK406" s="123"/>
      <c r="CL406" s="123"/>
      <c r="CM406" s="123"/>
      <c r="CN406" s="123"/>
      <c r="CO406" s="123"/>
      <c r="CP406" s="123"/>
      <c r="CQ406" s="123"/>
      <c r="CR406" s="123"/>
      <c r="CS406" s="123"/>
      <c r="CT406" s="123"/>
      <c r="CU406" s="123"/>
      <c r="CV406" s="123"/>
      <c r="CW406" s="123"/>
      <c r="CX406" s="123"/>
      <c r="CY406" s="123"/>
      <c r="CZ406" s="123"/>
      <c r="DA406" s="123"/>
      <c r="DB406" s="123"/>
      <c r="DC406" s="123"/>
      <c r="DD406" s="123"/>
      <c r="DE406" s="123"/>
      <c r="DF406" s="123"/>
      <c r="DG406" s="123"/>
      <c r="DH406" s="123"/>
      <c r="DI406" s="123"/>
      <c r="DJ406" s="123"/>
      <c r="DK406" s="123"/>
      <c r="DL406" s="123"/>
      <c r="DM406" s="123"/>
      <c r="DN406" s="123"/>
      <c r="DO406" s="123"/>
      <c r="DP406" s="123"/>
      <c r="DQ406" s="123"/>
      <c r="DR406" s="123"/>
      <c r="DS406" s="123"/>
      <c r="DT406" s="123"/>
      <c r="DU406" s="123"/>
      <c r="DV406" s="123"/>
      <c r="DW406" s="123"/>
      <c r="DX406" s="123"/>
      <c r="DY406" s="123"/>
      <c r="DZ406" s="123"/>
      <c r="EA406" s="123"/>
      <c r="EB406" s="123"/>
      <c r="EC406" s="125"/>
      <c r="ED406" s="125"/>
      <c r="EE406" s="125"/>
      <c r="EF406" s="125"/>
      <c r="EG406" s="125"/>
      <c r="EH406" s="125"/>
      <c r="EI406" s="125"/>
      <c r="EJ406" s="125"/>
      <c r="EK406" s="125"/>
      <c r="EL406" s="125"/>
      <c r="EM406" s="125"/>
      <c r="EN406" s="125"/>
      <c r="EO406" s="125"/>
      <c r="EP406" s="125"/>
      <c r="EQ406" s="125"/>
      <c r="ER406" s="125"/>
      <c r="ES406" s="125"/>
      <c r="ET406" s="125"/>
      <c r="EU406" s="125"/>
      <c r="EV406" s="125"/>
      <c r="EW406" s="125"/>
      <c r="EX406" s="125"/>
      <c r="EY406" s="125"/>
      <c r="EZ406" s="125"/>
      <c r="FA406" s="125"/>
      <c r="FB406" s="125"/>
      <c r="FC406" s="125"/>
      <c r="FD406" s="125"/>
      <c r="FE406" s="125"/>
      <c r="FF406" s="125"/>
      <c r="FG406" s="125"/>
      <c r="FH406" s="125"/>
      <c r="FI406" s="125"/>
      <c r="FJ406" s="125"/>
      <c r="FK406" s="125"/>
      <c r="FL406" s="125"/>
      <c r="FM406" s="125"/>
      <c r="FN406" s="125"/>
      <c r="FO406" s="125"/>
      <c r="FP406" s="125"/>
      <c r="FQ406" s="125"/>
      <c r="FR406" s="125"/>
      <c r="FS406" s="125"/>
      <c r="FT406" s="125"/>
      <c r="FU406" s="125"/>
      <c r="FV406" s="125"/>
      <c r="FW406" s="125"/>
      <c r="FX406" s="125"/>
      <c r="FY406" s="125"/>
      <c r="FZ406" s="125"/>
      <c r="GA406" s="125"/>
      <c r="GB406" s="125"/>
      <c r="GC406" s="125"/>
      <c r="GD406" s="125"/>
      <c r="GE406" s="125"/>
      <c r="GF406" s="125"/>
      <c r="GG406" s="125"/>
      <c r="GH406" s="125"/>
      <c r="GI406" s="125"/>
      <c r="GJ406" s="125"/>
      <c r="GK406" s="125"/>
      <c r="GL406" s="125"/>
      <c r="GM406" s="125"/>
      <c r="GN406" s="125"/>
      <c r="GO406" s="125"/>
      <c r="GP406" s="125"/>
      <c r="GQ406" s="125"/>
      <c r="GR406" s="125"/>
      <c r="GS406" s="125"/>
      <c r="GT406" s="125"/>
      <c r="GU406" s="125"/>
      <c r="GV406" s="125"/>
      <c r="GW406" s="125"/>
      <c r="GX406" s="125"/>
      <c r="GY406" s="125"/>
      <c r="GZ406" s="125"/>
      <c r="HA406" s="125"/>
      <c r="HB406" s="125"/>
      <c r="HC406" s="125"/>
      <c r="HD406" s="125"/>
      <c r="HE406" s="125"/>
      <c r="HF406" s="125"/>
      <c r="HG406" s="125"/>
      <c r="HH406" s="125"/>
      <c r="HI406" s="125"/>
      <c r="HJ406" s="125"/>
      <c r="HK406" s="125"/>
      <c r="HL406" s="125"/>
      <c r="HM406" s="125"/>
      <c r="HN406" s="125"/>
      <c r="HO406" s="125"/>
      <c r="HP406" s="125"/>
      <c r="HQ406" s="125"/>
      <c r="HR406" s="125"/>
      <c r="HS406" s="125"/>
      <c r="HT406" s="125"/>
      <c r="HU406" s="125"/>
      <c r="HV406" s="125"/>
      <c r="HW406" s="125"/>
      <c r="HX406" s="125"/>
      <c r="HY406" s="125"/>
      <c r="HZ406" s="125"/>
      <c r="IA406" s="125"/>
      <c r="IB406" s="125"/>
      <c r="IC406" s="125"/>
      <c r="ID406" s="125"/>
      <c r="IE406" s="125"/>
      <c r="IF406" s="125"/>
      <c r="IG406" s="125"/>
      <c r="IH406" s="125"/>
      <c r="II406" s="125"/>
      <c r="IJ406" s="125"/>
      <c r="IK406" s="125"/>
      <c r="IL406" s="125"/>
      <c r="IM406" s="125"/>
      <c r="IN406" s="125"/>
      <c r="IO406" s="125"/>
      <c r="IP406" s="125"/>
      <c r="IQ406" s="125"/>
      <c r="IR406" s="125"/>
      <c r="IS406" s="125"/>
      <c r="IT406" s="125"/>
      <c r="IU406" s="125"/>
      <c r="IV406" s="125"/>
      <c r="IW406" s="125"/>
      <c r="IX406" s="125"/>
      <c r="IY406" s="125"/>
      <c r="IZ406" s="125"/>
      <c r="JA406" s="125"/>
      <c r="JB406" s="125"/>
      <c r="JC406" s="125"/>
      <c r="JD406" s="125"/>
      <c r="JE406" s="125"/>
      <c r="JF406" s="125"/>
      <c r="JG406" s="125"/>
      <c r="JH406" s="125"/>
      <c r="JI406" s="125"/>
      <c r="JJ406" s="125"/>
      <c r="JK406" s="125"/>
      <c r="JL406" s="125"/>
      <c r="JM406" s="125"/>
      <c r="JN406" s="125"/>
      <c r="JO406" s="125"/>
      <c r="JP406" s="125"/>
      <c r="JQ406" s="125"/>
      <c r="JR406" s="125"/>
      <c r="JS406" s="125"/>
      <c r="JT406" s="125"/>
      <c r="JU406" s="125"/>
      <c r="JV406" s="125"/>
      <c r="JW406" s="125"/>
      <c r="JX406" s="125"/>
      <c r="JY406" s="125"/>
      <c r="JZ406" s="125"/>
      <c r="KA406" s="125"/>
      <c r="KB406" s="125"/>
      <c r="KC406" s="125"/>
      <c r="KD406" s="125"/>
      <c r="KE406" s="125"/>
      <c r="KF406" s="125"/>
      <c r="KG406" s="125"/>
      <c r="KH406" s="125"/>
      <c r="KI406" s="125"/>
      <c r="KJ406" s="125"/>
      <c r="KK406" s="125"/>
      <c r="KL406" s="125"/>
      <c r="KM406" s="125"/>
      <c r="KN406" s="125"/>
      <c r="KO406" s="125"/>
      <c r="KP406" s="125"/>
      <c r="KQ406" s="125"/>
      <c r="KR406" s="125"/>
      <c r="KS406" s="125"/>
      <c r="KT406" s="125"/>
      <c r="KU406" s="125"/>
      <c r="KV406" s="125"/>
      <c r="KW406" s="125"/>
      <c r="KX406" s="125"/>
      <c r="KY406" s="125"/>
      <c r="KZ406" s="125"/>
      <c r="LA406" s="125"/>
      <c r="LB406" s="125"/>
      <c r="LC406" s="125"/>
      <c r="LD406" s="125"/>
      <c r="LE406" s="125"/>
      <c r="LF406" s="125"/>
      <c r="LG406" s="125"/>
      <c r="LH406" s="125"/>
      <c r="LI406" s="125"/>
      <c r="LJ406" s="125"/>
      <c r="LK406" s="125"/>
      <c r="LL406" s="125"/>
      <c r="LM406" s="125"/>
      <c r="LN406" s="125"/>
      <c r="LO406" s="125"/>
      <c r="LP406" s="125"/>
      <c r="LQ406" s="125"/>
      <c r="LR406" s="125"/>
      <c r="LS406" s="125"/>
      <c r="LT406" s="125"/>
      <c r="LU406" s="125"/>
      <c r="LV406" s="125"/>
      <c r="LW406" s="125"/>
      <c r="LX406" s="125"/>
      <c r="LY406" s="125"/>
      <c r="LZ406" s="125"/>
      <c r="MA406" s="125"/>
      <c r="MB406" s="125"/>
      <c r="MC406" s="125"/>
      <c r="MD406" s="125"/>
      <c r="ME406" s="125"/>
      <c r="MF406" s="125"/>
      <c r="MG406" s="125"/>
      <c r="MH406" s="125"/>
      <c r="MI406" s="125"/>
      <c r="MJ406" s="125"/>
      <c r="MK406" s="125"/>
      <c r="ML406" s="125"/>
      <c r="MM406" s="125"/>
      <c r="MN406" s="125"/>
      <c r="MO406" s="125"/>
      <c r="MP406" s="125"/>
      <c r="MQ406" s="125"/>
      <c r="MR406" s="125"/>
      <c r="MS406" s="125"/>
      <c r="MT406" s="125"/>
      <c r="MU406" s="125"/>
      <c r="MV406" s="125"/>
      <c r="MW406" s="125"/>
      <c r="MX406" s="125"/>
      <c r="MY406" s="125"/>
      <c r="MZ406" s="125"/>
      <c r="NA406" s="125"/>
      <c r="NB406" s="125"/>
      <c r="NC406" s="125"/>
      <c r="ND406" s="125"/>
      <c r="NE406" s="125"/>
      <c r="NF406" s="125"/>
      <c r="NG406" s="125"/>
      <c r="NH406" s="125"/>
      <c r="NI406" s="125"/>
      <c r="NJ406" s="125"/>
      <c r="NK406" s="125"/>
      <c r="NL406" s="125"/>
      <c r="NM406" s="125"/>
      <c r="NN406" s="125"/>
      <c r="NO406" s="125"/>
      <c r="NP406" s="125"/>
      <c r="NQ406" s="125"/>
      <c r="NR406" s="125"/>
      <c r="NS406" s="125"/>
      <c r="NT406" s="125"/>
      <c r="NU406" s="125"/>
      <c r="NV406" s="125"/>
      <c r="NW406" s="125"/>
      <c r="NX406" s="125"/>
      <c r="NY406" s="125"/>
      <c r="NZ406" s="125"/>
      <c r="OA406" s="125"/>
      <c r="OB406" s="125"/>
      <c r="OC406" s="125"/>
      <c r="OD406" s="125"/>
      <c r="OE406" s="125"/>
      <c r="OF406" s="125"/>
      <c r="OG406" s="125"/>
      <c r="OH406" s="125"/>
      <c r="OI406" s="125"/>
      <c r="OJ406" s="125"/>
      <c r="OK406" s="125"/>
      <c r="OL406" s="125"/>
      <c r="OM406" s="125"/>
      <c r="ON406" s="125"/>
      <c r="OO406" s="125"/>
      <c r="OP406" s="125"/>
      <c r="OQ406" s="125"/>
      <c r="OR406" s="125"/>
      <c r="OS406" s="125"/>
      <c r="OT406" s="125"/>
      <c r="OU406" s="125"/>
      <c r="OV406" s="125"/>
      <c r="OW406" s="125"/>
      <c r="OX406" s="125"/>
      <c r="OY406" s="125"/>
      <c r="OZ406" s="125"/>
      <c r="PA406" s="125"/>
      <c r="PB406" s="125"/>
      <c r="PC406" s="125"/>
      <c r="PD406" s="125"/>
      <c r="PE406" s="125"/>
      <c r="PF406" s="125"/>
      <c r="PG406" s="125"/>
      <c r="PH406" s="125"/>
      <c r="PI406" s="125"/>
      <c r="PJ406" s="125"/>
      <c r="PK406" s="125"/>
      <c r="PL406" s="125"/>
      <c r="PM406" s="125"/>
      <c r="PN406" s="125"/>
      <c r="PO406" s="125"/>
      <c r="PP406" s="125"/>
      <c r="PQ406" s="125"/>
      <c r="PR406" s="125"/>
      <c r="PS406" s="125"/>
      <c r="PT406" s="125"/>
      <c r="PU406" s="125"/>
      <c r="PV406" s="125"/>
      <c r="PW406" s="125"/>
      <c r="PX406" s="125"/>
      <c r="PY406" s="125"/>
      <c r="PZ406" s="125"/>
      <c r="QA406" s="125"/>
      <c r="QB406" s="125"/>
      <c r="QC406" s="125"/>
      <c r="QD406" s="125"/>
      <c r="QE406" s="125"/>
      <c r="QF406" s="125"/>
      <c r="QG406" s="125"/>
      <c r="QH406" s="125"/>
      <c r="QI406" s="125"/>
      <c r="QJ406" s="125"/>
      <c r="QK406" s="125"/>
      <c r="QL406" s="125"/>
      <c r="QM406" s="125"/>
      <c r="QN406" s="125"/>
      <c r="QO406" s="125"/>
      <c r="QP406" s="125"/>
      <c r="QQ406" s="125"/>
      <c r="QR406" s="125"/>
      <c r="QS406" s="125"/>
      <c r="QT406" s="125"/>
      <c r="QU406" s="125"/>
      <c r="QV406" s="125"/>
      <c r="QW406" s="125"/>
      <c r="QX406" s="125"/>
      <c r="QY406" s="125"/>
      <c r="QZ406" s="125"/>
      <c r="RA406" s="125"/>
      <c r="RB406" s="125"/>
      <c r="RC406" s="125"/>
      <c r="RD406" s="125"/>
      <c r="RE406" s="125"/>
      <c r="RF406" s="125"/>
      <c r="RG406" s="125"/>
      <c r="RH406" s="125"/>
      <c r="RI406" s="125"/>
      <c r="RJ406" s="125"/>
      <c r="RK406" s="125"/>
      <c r="RL406" s="125"/>
      <c r="RM406" s="125"/>
      <c r="RN406" s="125"/>
      <c r="RO406" s="125"/>
      <c r="RP406" s="125"/>
      <c r="RQ406" s="125"/>
      <c r="RR406" s="125"/>
      <c r="RS406" s="125"/>
      <c r="RT406" s="125"/>
      <c r="RU406" s="125"/>
      <c r="RV406" s="125"/>
      <c r="RW406" s="125"/>
      <c r="RX406" s="125"/>
      <c r="RY406" s="125"/>
      <c r="RZ406" s="125"/>
      <c r="SA406" s="125"/>
      <c r="SB406" s="125"/>
      <c r="SC406" s="125"/>
      <c r="SD406" s="125"/>
      <c r="SE406" s="125"/>
      <c r="SF406" s="125"/>
      <c r="SG406" s="125"/>
      <c r="SH406" s="125"/>
      <c r="SI406" s="125"/>
      <c r="SJ406" s="125"/>
      <c r="SK406" s="125"/>
      <c r="SL406" s="125"/>
      <c r="SM406" s="125"/>
      <c r="SN406" s="125"/>
      <c r="SO406" s="125"/>
      <c r="SP406" s="125"/>
      <c r="SQ406" s="125"/>
      <c r="SR406" s="125"/>
      <c r="SS406" s="125"/>
      <c r="ST406" s="125"/>
      <c r="SU406" s="125"/>
      <c r="SV406" s="125"/>
      <c r="SW406" s="125"/>
      <c r="SX406" s="125"/>
      <c r="SY406" s="125"/>
      <c r="SZ406" s="125"/>
      <c r="TA406" s="125"/>
      <c r="TB406" s="125"/>
      <c r="TC406" s="125"/>
      <c r="TD406" s="125"/>
      <c r="TE406" s="125"/>
      <c r="TF406" s="125"/>
      <c r="TG406" s="125"/>
      <c r="TH406" s="125"/>
      <c r="TI406" s="125"/>
      <c r="TJ406" s="125"/>
      <c r="TK406" s="125"/>
      <c r="TL406" s="125"/>
      <c r="TM406" s="125"/>
      <c r="TN406" s="125"/>
      <c r="TO406" s="125"/>
      <c r="TP406" s="125"/>
      <c r="TQ406" s="125"/>
      <c r="TR406" s="125"/>
      <c r="TS406" s="125"/>
      <c r="TT406" s="125"/>
      <c r="TU406" s="125"/>
      <c r="TV406" s="125"/>
      <c r="TW406" s="125"/>
      <c r="TX406" s="125"/>
      <c r="TY406" s="125"/>
      <c r="TZ406" s="125"/>
      <c r="UA406" s="125"/>
      <c r="UB406" s="125"/>
      <c r="UC406" s="125"/>
      <c r="UD406" s="125"/>
      <c r="UE406" s="125"/>
      <c r="UF406" s="125"/>
      <c r="UG406" s="125"/>
      <c r="UH406" s="125"/>
      <c r="UI406" s="125"/>
      <c r="UJ406" s="125"/>
      <c r="UK406" s="125"/>
      <c r="UL406" s="125"/>
      <c r="UM406" s="125"/>
      <c r="UN406" s="125"/>
      <c r="UO406" s="125"/>
      <c r="UP406" s="125"/>
      <c r="UQ406" s="125"/>
      <c r="UR406" s="125"/>
      <c r="US406" s="125"/>
      <c r="UT406" s="125"/>
      <c r="UU406" s="125"/>
      <c r="UV406" s="125"/>
      <c r="UW406" s="125"/>
      <c r="UX406" s="125"/>
      <c r="UY406" s="125"/>
      <c r="UZ406" s="125"/>
      <c r="VA406" s="125"/>
      <c r="VB406" s="125"/>
      <c r="VC406" s="125"/>
      <c r="VD406" s="125"/>
      <c r="VE406" s="125"/>
      <c r="VF406" s="125"/>
      <c r="VG406" s="125"/>
      <c r="VH406" s="125"/>
      <c r="VI406" s="125"/>
      <c r="VJ406" s="125"/>
      <c r="VK406" s="125"/>
      <c r="VL406" s="125"/>
      <c r="VM406" s="125"/>
      <c r="VN406" s="125"/>
      <c r="VO406" s="125"/>
      <c r="VP406" s="125"/>
      <c r="VQ406" s="125"/>
      <c r="VR406" s="125"/>
      <c r="VS406" s="125"/>
      <c r="VT406" s="125"/>
      <c r="VU406" s="125"/>
      <c r="VV406" s="125"/>
      <c r="VW406" s="125"/>
      <c r="VX406" s="125"/>
      <c r="VY406" s="125"/>
      <c r="VZ406" s="125"/>
      <c r="WA406" s="125"/>
      <c r="WB406" s="125"/>
      <c r="WC406" s="125"/>
      <c r="WD406" s="125"/>
      <c r="WE406" s="125"/>
      <c r="WF406" s="125"/>
      <c r="WG406" s="125"/>
      <c r="WH406" s="125"/>
      <c r="WI406" s="125"/>
      <c r="WJ406" s="125"/>
      <c r="WK406" s="125"/>
      <c r="WL406" s="125"/>
      <c r="WM406" s="125"/>
      <c r="WN406" s="125"/>
      <c r="WO406" s="125"/>
      <c r="WP406" s="125"/>
      <c r="WQ406" s="125"/>
      <c r="WR406" s="125"/>
      <c r="WS406" s="125"/>
      <c r="WT406" s="125"/>
      <c r="WU406" s="125"/>
      <c r="WV406" s="125"/>
      <c r="WW406" s="125"/>
      <c r="WX406" s="125"/>
      <c r="WY406" s="125"/>
      <c r="WZ406" s="125"/>
      <c r="XA406" s="125"/>
      <c r="XB406" s="125"/>
      <c r="XC406" s="125"/>
      <c r="XD406" s="125"/>
      <c r="XE406" s="125"/>
      <c r="XF406" s="125"/>
      <c r="XG406" s="125"/>
      <c r="XH406" s="125"/>
      <c r="XI406" s="125"/>
      <c r="XJ406" s="125"/>
      <c r="XK406" s="125"/>
      <c r="XL406" s="125"/>
      <c r="XM406" s="125"/>
      <c r="XN406" s="125"/>
      <c r="XO406" s="125"/>
      <c r="XP406" s="125"/>
      <c r="XQ406" s="125"/>
      <c r="XR406" s="125"/>
      <c r="XS406" s="125"/>
      <c r="XT406" s="125"/>
      <c r="XU406" s="125"/>
      <c r="XV406" s="125"/>
      <c r="XW406" s="125"/>
      <c r="XX406" s="125"/>
      <c r="XY406" s="125"/>
      <c r="XZ406" s="125"/>
      <c r="YA406" s="125"/>
      <c r="YB406" s="125"/>
      <c r="YC406" s="125"/>
      <c r="YD406" s="125"/>
      <c r="YE406" s="125"/>
      <c r="YF406" s="125"/>
      <c r="YG406" s="125"/>
      <c r="YH406" s="125"/>
      <c r="YI406" s="125"/>
      <c r="YJ406" s="125"/>
      <c r="YK406" s="125"/>
      <c r="YL406" s="125"/>
      <c r="YM406" s="125"/>
      <c r="YN406" s="125"/>
      <c r="YO406" s="125"/>
      <c r="YP406" s="125"/>
      <c r="YQ406" s="125"/>
      <c r="YR406" s="125"/>
      <c r="YS406" s="125"/>
      <c r="YT406" s="125"/>
      <c r="YU406" s="125"/>
      <c r="YV406" s="125"/>
      <c r="YW406" s="125"/>
      <c r="YX406" s="125"/>
      <c r="YY406" s="125"/>
      <c r="YZ406" s="125"/>
      <c r="ZA406" s="125"/>
      <c r="ZB406" s="125"/>
      <c r="ZC406" s="125"/>
      <c r="ZD406" s="125"/>
      <c r="ZE406" s="125"/>
      <c r="ZF406" s="125"/>
      <c r="ZG406" s="125"/>
      <c r="ZH406" s="125"/>
      <c r="ZI406" s="125"/>
      <c r="ZJ406" s="125"/>
      <c r="ZK406" s="125"/>
      <c r="ZL406" s="125"/>
      <c r="ZM406" s="125"/>
      <c r="ZN406" s="125"/>
      <c r="ZO406" s="125"/>
      <c r="ZP406" s="125"/>
      <c r="ZQ406" s="125"/>
      <c r="ZR406" s="125"/>
      <c r="ZS406" s="125"/>
      <c r="ZT406" s="125"/>
      <c r="ZU406" s="125"/>
      <c r="ZV406" s="125"/>
      <c r="ZW406" s="125"/>
      <c r="ZX406" s="125"/>
      <c r="ZY406" s="125"/>
      <c r="ZZ406" s="125"/>
      <c r="AAA406" s="125"/>
      <c r="AAB406" s="125"/>
      <c r="AAC406" s="125"/>
      <c r="AAD406" s="125"/>
      <c r="AAE406" s="125"/>
      <c r="AAF406" s="125"/>
      <c r="AAG406" s="125"/>
      <c r="AAH406" s="125"/>
      <c r="AAI406" s="125"/>
      <c r="AAJ406" s="125"/>
      <c r="AAK406" s="125"/>
      <c r="AAL406" s="125"/>
      <c r="AAM406" s="125"/>
      <c r="AAN406" s="125"/>
      <c r="AAO406" s="125"/>
      <c r="AAP406" s="125"/>
      <c r="AAQ406" s="125"/>
      <c r="AAR406" s="125"/>
      <c r="AAS406" s="125"/>
      <c r="AAT406" s="125"/>
      <c r="AAU406" s="125"/>
      <c r="AAV406" s="125"/>
      <c r="AAW406" s="125"/>
      <c r="AAX406" s="125"/>
      <c r="AAY406" s="125"/>
      <c r="AAZ406" s="125"/>
      <c r="ABA406" s="125"/>
      <c r="ABB406" s="125"/>
      <c r="ABC406" s="125"/>
      <c r="ABD406" s="125"/>
      <c r="ABE406" s="125"/>
      <c r="ABF406" s="125"/>
      <c r="ABG406" s="125"/>
      <c r="ABH406" s="125"/>
      <c r="ABI406" s="125"/>
      <c r="ABJ406" s="125"/>
      <c r="ABK406" s="125"/>
      <c r="ABL406" s="125"/>
      <c r="ABM406" s="125"/>
      <c r="ABN406" s="125"/>
      <c r="ABO406" s="125"/>
      <c r="ABP406" s="125"/>
      <c r="ABQ406" s="125"/>
      <c r="ABR406" s="125"/>
      <c r="ABS406" s="125"/>
      <c r="ABT406" s="125"/>
      <c r="ABU406" s="125"/>
      <c r="ABV406" s="125"/>
      <c r="ABW406" s="125"/>
      <c r="ABX406" s="125"/>
      <c r="ABY406" s="125"/>
      <c r="ABZ406" s="125"/>
      <c r="ACA406" s="125"/>
      <c r="ACB406" s="125"/>
      <c r="ACC406" s="125"/>
      <c r="ACD406" s="125"/>
      <c r="ACE406" s="125"/>
      <c r="ACF406" s="125"/>
      <c r="ACG406" s="125"/>
      <c r="ACH406" s="125"/>
      <c r="ACI406" s="125"/>
      <c r="ACJ406" s="125"/>
      <c r="ACK406" s="125"/>
      <c r="ACL406" s="125"/>
      <c r="ACM406" s="125"/>
      <c r="ACN406" s="125"/>
      <c r="ACO406" s="125"/>
      <c r="ACP406" s="125"/>
      <c r="ACQ406" s="125"/>
      <c r="ACR406" s="125"/>
      <c r="ACS406" s="125"/>
      <c r="ACT406" s="125"/>
      <c r="ACU406" s="125"/>
      <c r="ACV406" s="125"/>
      <c r="ACW406" s="125"/>
      <c r="ACX406" s="125"/>
      <c r="ACY406" s="125"/>
      <c r="ACZ406" s="125"/>
    </row>
    <row r="407" spans="1:781" s="1" customFormat="1" ht="48" x14ac:dyDescent="0.3">
      <c r="A407" s="42">
        <v>2</v>
      </c>
      <c r="B407" s="91" t="s">
        <v>1105</v>
      </c>
      <c r="C407" s="92" t="s">
        <v>65</v>
      </c>
      <c r="D407" s="93" t="s">
        <v>204</v>
      </c>
      <c r="E407" s="93" t="s">
        <v>222</v>
      </c>
      <c r="F407" s="93"/>
      <c r="G407" s="48"/>
      <c r="H407" s="93">
        <v>1</v>
      </c>
      <c r="I407" s="93" t="s">
        <v>41</v>
      </c>
      <c r="J407" s="93" t="s">
        <v>72</v>
      </c>
      <c r="K407" s="94">
        <v>1937</v>
      </c>
      <c r="L407" s="111">
        <v>1937</v>
      </c>
      <c r="M407" s="96"/>
      <c r="N407" s="96"/>
      <c r="O407" s="96">
        <v>2</v>
      </c>
      <c r="P407" s="52" t="s">
        <v>1106</v>
      </c>
      <c r="Q407" s="73" t="s">
        <v>1107</v>
      </c>
      <c r="R407" s="31" t="s">
        <v>637</v>
      </c>
      <c r="S407" s="32" t="str">
        <f t="shared" si="92"/>
        <v>Au</v>
      </c>
      <c r="T407" s="33"/>
      <c r="U407" s="33"/>
      <c r="V407" s="33"/>
      <c r="W407" s="33"/>
      <c r="X407" s="33"/>
      <c r="Y407" s="33"/>
      <c r="Z407" s="33"/>
      <c r="AB407" s="34">
        <f t="shared" si="93"/>
        <v>0</v>
      </c>
      <c r="AC407" s="34">
        <f t="shared" si="94"/>
        <v>0</v>
      </c>
      <c r="AD407" s="34">
        <f t="shared" si="95"/>
        <v>0.14285714285714285</v>
      </c>
      <c r="AE407" s="34">
        <f t="shared" si="96"/>
        <v>0.14285714285714285</v>
      </c>
      <c r="AF407" s="35"/>
      <c r="AG407" s="35">
        <f>IF(A407=1,AE407,0)</f>
        <v>0</v>
      </c>
      <c r="AH407" s="35">
        <f>IF(A407=2,AE407,0)</f>
        <v>0.14285714285714285</v>
      </c>
      <c r="AI407" s="35">
        <f>IF(A407=3,AE407,0)</f>
        <v>0</v>
      </c>
      <c r="AK407" s="123"/>
      <c r="AL407" s="123"/>
      <c r="AM407" s="123"/>
      <c r="AN407" s="123"/>
      <c r="AO407" s="123"/>
      <c r="AP407" s="123"/>
      <c r="AQ407" s="123"/>
      <c r="AR407" s="123"/>
      <c r="AS407" s="123"/>
      <c r="AT407" s="123"/>
      <c r="AU407" s="123"/>
      <c r="AV407" s="123"/>
      <c r="AW407" s="123"/>
      <c r="AX407" s="123"/>
      <c r="AY407" s="123"/>
      <c r="AZ407" s="123"/>
      <c r="BA407" s="123"/>
      <c r="BB407" s="123"/>
      <c r="BC407" s="123"/>
      <c r="BD407" s="123"/>
      <c r="BE407" s="123"/>
      <c r="BF407" s="123"/>
      <c r="BG407" s="123"/>
      <c r="BH407" s="123"/>
      <c r="BI407" s="123"/>
      <c r="BJ407" s="123"/>
      <c r="BK407" s="123"/>
      <c r="BL407" s="123"/>
      <c r="BM407" s="123"/>
      <c r="BN407" s="123"/>
      <c r="BO407" s="123"/>
      <c r="BP407" s="123"/>
      <c r="BQ407" s="123"/>
      <c r="BR407" s="123"/>
      <c r="BS407" s="123"/>
      <c r="BT407" s="123"/>
      <c r="BU407" s="123"/>
      <c r="BV407" s="123"/>
      <c r="BW407" s="123"/>
      <c r="BX407" s="123"/>
      <c r="BY407" s="123"/>
      <c r="BZ407" s="123"/>
      <c r="CA407" s="123"/>
      <c r="CB407" s="123"/>
      <c r="CC407" s="123"/>
      <c r="CD407" s="123"/>
      <c r="CE407" s="123"/>
      <c r="CF407" s="123"/>
      <c r="CG407" s="123"/>
      <c r="CH407" s="123"/>
      <c r="CI407" s="123"/>
      <c r="CJ407" s="123"/>
      <c r="CK407" s="123"/>
      <c r="CL407" s="123"/>
      <c r="CM407" s="123"/>
      <c r="CN407" s="123"/>
      <c r="CO407" s="123"/>
      <c r="CP407" s="123"/>
      <c r="CQ407" s="123"/>
      <c r="CR407" s="123"/>
      <c r="CS407" s="123"/>
      <c r="CT407" s="123"/>
      <c r="CU407" s="123"/>
      <c r="CV407" s="123"/>
      <c r="CW407" s="123"/>
      <c r="CX407" s="123"/>
      <c r="CY407" s="123"/>
      <c r="CZ407" s="123"/>
      <c r="DA407" s="123"/>
      <c r="DB407" s="123"/>
      <c r="DC407" s="123"/>
      <c r="DD407" s="123"/>
      <c r="DE407" s="123"/>
      <c r="DF407" s="123"/>
      <c r="DG407" s="123"/>
      <c r="DH407" s="123"/>
      <c r="DI407" s="123"/>
      <c r="DJ407" s="123"/>
      <c r="DK407" s="123"/>
      <c r="DL407" s="123"/>
      <c r="DM407" s="123"/>
      <c r="DN407" s="123"/>
      <c r="DO407" s="123"/>
      <c r="DP407" s="123"/>
      <c r="DQ407" s="123"/>
      <c r="DR407" s="123"/>
      <c r="DS407" s="123"/>
      <c r="DT407" s="123"/>
      <c r="DU407" s="123"/>
      <c r="DV407" s="123"/>
      <c r="DW407" s="123"/>
      <c r="DX407" s="123"/>
      <c r="DY407" s="123"/>
      <c r="DZ407" s="123"/>
      <c r="EA407" s="123"/>
      <c r="EB407" s="123"/>
      <c r="EC407" s="125"/>
      <c r="ED407" s="125"/>
      <c r="EE407" s="125"/>
      <c r="EF407" s="125"/>
      <c r="EG407" s="125"/>
      <c r="EH407" s="125"/>
      <c r="EI407" s="125"/>
      <c r="EJ407" s="125"/>
      <c r="EK407" s="125"/>
      <c r="EL407" s="125"/>
      <c r="EM407" s="125"/>
      <c r="EN407" s="125"/>
      <c r="EO407" s="125"/>
      <c r="EP407" s="125"/>
      <c r="EQ407" s="125"/>
      <c r="ER407" s="125"/>
      <c r="ES407" s="125"/>
      <c r="ET407" s="125"/>
      <c r="EU407" s="125"/>
      <c r="EV407" s="125"/>
      <c r="EW407" s="125"/>
      <c r="EX407" s="125"/>
      <c r="EY407" s="125"/>
      <c r="EZ407" s="125"/>
      <c r="FA407" s="125"/>
      <c r="FB407" s="125"/>
      <c r="FC407" s="125"/>
      <c r="FD407" s="125"/>
      <c r="FE407" s="125"/>
      <c r="FF407" s="125"/>
      <c r="FG407" s="125"/>
      <c r="FH407" s="125"/>
      <c r="FI407" s="125"/>
      <c r="FJ407" s="125"/>
      <c r="FK407" s="125"/>
      <c r="FL407" s="125"/>
      <c r="FM407" s="125"/>
      <c r="FN407" s="125"/>
      <c r="FO407" s="125"/>
      <c r="FP407" s="125"/>
      <c r="FQ407" s="125"/>
      <c r="FR407" s="125"/>
      <c r="FS407" s="125"/>
      <c r="FT407" s="125"/>
      <c r="FU407" s="125"/>
      <c r="FV407" s="125"/>
      <c r="FW407" s="125"/>
      <c r="FX407" s="125"/>
      <c r="FY407" s="125"/>
      <c r="FZ407" s="125"/>
      <c r="GA407" s="125"/>
      <c r="GB407" s="125"/>
      <c r="GC407" s="125"/>
      <c r="GD407" s="125"/>
      <c r="GE407" s="125"/>
      <c r="GF407" s="125"/>
      <c r="GG407" s="125"/>
      <c r="GH407" s="125"/>
      <c r="GI407" s="125"/>
      <c r="GJ407" s="125"/>
      <c r="GK407" s="125"/>
      <c r="GL407" s="125"/>
      <c r="GM407" s="125"/>
      <c r="GN407" s="125"/>
      <c r="GO407" s="125"/>
      <c r="GP407" s="125"/>
      <c r="GQ407" s="125"/>
      <c r="GR407" s="125"/>
      <c r="GS407" s="125"/>
      <c r="GT407" s="125"/>
      <c r="GU407" s="125"/>
      <c r="GV407" s="125"/>
      <c r="GW407" s="125"/>
      <c r="GX407" s="125"/>
      <c r="GY407" s="125"/>
      <c r="GZ407" s="125"/>
      <c r="HA407" s="125"/>
      <c r="HB407" s="125"/>
      <c r="HC407" s="125"/>
      <c r="HD407" s="125"/>
      <c r="HE407" s="125"/>
      <c r="HF407" s="125"/>
      <c r="HG407" s="125"/>
      <c r="HH407" s="125"/>
      <c r="HI407" s="125"/>
      <c r="HJ407" s="125"/>
      <c r="HK407" s="125"/>
      <c r="HL407" s="125"/>
      <c r="HM407" s="125"/>
      <c r="HN407" s="125"/>
      <c r="HO407" s="125"/>
      <c r="HP407" s="125"/>
      <c r="HQ407" s="125"/>
      <c r="HR407" s="125"/>
      <c r="HS407" s="125"/>
      <c r="HT407" s="125"/>
      <c r="HU407" s="125"/>
      <c r="HV407" s="125"/>
      <c r="HW407" s="125"/>
      <c r="HX407" s="125"/>
      <c r="HY407" s="125"/>
      <c r="HZ407" s="125"/>
      <c r="IA407" s="125"/>
      <c r="IB407" s="125"/>
      <c r="IC407" s="125"/>
      <c r="ID407" s="125"/>
      <c r="IE407" s="125"/>
      <c r="IF407" s="125"/>
      <c r="IG407" s="125"/>
      <c r="IH407" s="125"/>
      <c r="II407" s="125"/>
      <c r="IJ407" s="125"/>
      <c r="IK407" s="125"/>
      <c r="IL407" s="125"/>
      <c r="IM407" s="125"/>
      <c r="IN407" s="125"/>
      <c r="IO407" s="125"/>
      <c r="IP407" s="125"/>
      <c r="IQ407" s="125"/>
      <c r="IR407" s="125"/>
      <c r="IS407" s="125"/>
      <c r="IT407" s="125"/>
      <c r="IU407" s="125"/>
      <c r="IV407" s="125"/>
      <c r="IW407" s="125"/>
      <c r="IX407" s="125"/>
      <c r="IY407" s="125"/>
      <c r="IZ407" s="125"/>
      <c r="JA407" s="125"/>
      <c r="JB407" s="125"/>
      <c r="JC407" s="125"/>
      <c r="JD407" s="125"/>
      <c r="JE407" s="125"/>
      <c r="JF407" s="125"/>
      <c r="JG407" s="125"/>
      <c r="JH407" s="125"/>
      <c r="JI407" s="125"/>
      <c r="JJ407" s="125"/>
      <c r="JK407" s="125"/>
      <c r="JL407" s="125"/>
      <c r="JM407" s="125"/>
      <c r="JN407" s="125"/>
      <c r="JO407" s="125"/>
      <c r="JP407" s="125"/>
      <c r="JQ407" s="125"/>
      <c r="JR407" s="125"/>
      <c r="JS407" s="125"/>
      <c r="JT407" s="125"/>
      <c r="JU407" s="125"/>
      <c r="JV407" s="125"/>
      <c r="JW407" s="125"/>
      <c r="JX407" s="125"/>
      <c r="JY407" s="125"/>
      <c r="JZ407" s="125"/>
      <c r="KA407" s="125"/>
      <c r="KB407" s="125"/>
      <c r="KC407" s="125"/>
      <c r="KD407" s="125"/>
      <c r="KE407" s="125"/>
      <c r="KF407" s="125"/>
      <c r="KG407" s="125"/>
      <c r="KH407" s="125"/>
      <c r="KI407" s="125"/>
      <c r="KJ407" s="125"/>
      <c r="KK407" s="125"/>
      <c r="KL407" s="125"/>
      <c r="KM407" s="125"/>
      <c r="KN407" s="125"/>
      <c r="KO407" s="125"/>
      <c r="KP407" s="125"/>
      <c r="KQ407" s="125"/>
      <c r="KR407" s="125"/>
      <c r="KS407" s="125"/>
      <c r="KT407" s="125"/>
      <c r="KU407" s="125"/>
      <c r="KV407" s="125"/>
      <c r="KW407" s="125"/>
      <c r="KX407" s="125"/>
      <c r="KY407" s="125"/>
      <c r="KZ407" s="125"/>
      <c r="LA407" s="125"/>
      <c r="LB407" s="125"/>
      <c r="LC407" s="125"/>
      <c r="LD407" s="125"/>
      <c r="LE407" s="125"/>
      <c r="LF407" s="125"/>
      <c r="LG407" s="125"/>
      <c r="LH407" s="125"/>
      <c r="LI407" s="125"/>
      <c r="LJ407" s="125"/>
      <c r="LK407" s="125"/>
      <c r="LL407" s="125"/>
      <c r="LM407" s="125"/>
      <c r="LN407" s="125"/>
      <c r="LO407" s="125"/>
      <c r="LP407" s="125"/>
      <c r="LQ407" s="125"/>
      <c r="LR407" s="125"/>
      <c r="LS407" s="125"/>
      <c r="LT407" s="125"/>
      <c r="LU407" s="125"/>
      <c r="LV407" s="125"/>
      <c r="LW407" s="125"/>
      <c r="LX407" s="125"/>
      <c r="LY407" s="125"/>
      <c r="LZ407" s="125"/>
      <c r="MA407" s="125"/>
      <c r="MB407" s="125"/>
      <c r="MC407" s="125"/>
      <c r="MD407" s="125"/>
      <c r="ME407" s="125"/>
      <c r="MF407" s="125"/>
      <c r="MG407" s="125"/>
      <c r="MH407" s="125"/>
      <c r="MI407" s="125"/>
      <c r="MJ407" s="125"/>
      <c r="MK407" s="125"/>
      <c r="ML407" s="125"/>
      <c r="MM407" s="125"/>
      <c r="MN407" s="125"/>
      <c r="MO407" s="125"/>
      <c r="MP407" s="125"/>
      <c r="MQ407" s="125"/>
      <c r="MR407" s="125"/>
      <c r="MS407" s="125"/>
      <c r="MT407" s="125"/>
      <c r="MU407" s="125"/>
      <c r="MV407" s="125"/>
      <c r="MW407" s="125"/>
      <c r="MX407" s="125"/>
      <c r="MY407" s="125"/>
      <c r="MZ407" s="125"/>
      <c r="NA407" s="125"/>
      <c r="NB407" s="125"/>
      <c r="NC407" s="125"/>
      <c r="ND407" s="125"/>
      <c r="NE407" s="125"/>
      <c r="NF407" s="125"/>
      <c r="NG407" s="125"/>
      <c r="NH407" s="125"/>
      <c r="NI407" s="125"/>
      <c r="NJ407" s="125"/>
      <c r="NK407" s="125"/>
      <c r="NL407" s="125"/>
      <c r="NM407" s="125"/>
      <c r="NN407" s="125"/>
      <c r="NO407" s="125"/>
      <c r="NP407" s="125"/>
      <c r="NQ407" s="125"/>
      <c r="NR407" s="125"/>
      <c r="NS407" s="125"/>
      <c r="NT407" s="125"/>
      <c r="NU407" s="125"/>
      <c r="NV407" s="125"/>
      <c r="NW407" s="125"/>
      <c r="NX407" s="125"/>
      <c r="NY407" s="125"/>
      <c r="NZ407" s="125"/>
      <c r="OA407" s="125"/>
      <c r="OB407" s="125"/>
      <c r="OC407" s="125"/>
      <c r="OD407" s="125"/>
      <c r="OE407" s="125"/>
      <c r="OF407" s="125"/>
      <c r="OG407" s="125"/>
      <c r="OH407" s="125"/>
      <c r="OI407" s="125"/>
      <c r="OJ407" s="125"/>
      <c r="OK407" s="125"/>
      <c r="OL407" s="125"/>
      <c r="OM407" s="125"/>
      <c r="ON407" s="125"/>
      <c r="OO407" s="125"/>
      <c r="OP407" s="125"/>
      <c r="OQ407" s="125"/>
      <c r="OR407" s="125"/>
      <c r="OS407" s="125"/>
      <c r="OT407" s="125"/>
      <c r="OU407" s="125"/>
      <c r="OV407" s="125"/>
      <c r="OW407" s="125"/>
      <c r="OX407" s="125"/>
      <c r="OY407" s="125"/>
      <c r="OZ407" s="125"/>
      <c r="PA407" s="125"/>
      <c r="PB407" s="125"/>
      <c r="PC407" s="125"/>
      <c r="PD407" s="125"/>
      <c r="PE407" s="125"/>
      <c r="PF407" s="125"/>
      <c r="PG407" s="125"/>
      <c r="PH407" s="125"/>
      <c r="PI407" s="125"/>
      <c r="PJ407" s="125"/>
      <c r="PK407" s="125"/>
      <c r="PL407" s="125"/>
      <c r="PM407" s="125"/>
      <c r="PN407" s="125"/>
      <c r="PO407" s="125"/>
      <c r="PP407" s="125"/>
      <c r="PQ407" s="125"/>
      <c r="PR407" s="125"/>
      <c r="PS407" s="125"/>
      <c r="PT407" s="125"/>
      <c r="PU407" s="125"/>
      <c r="PV407" s="125"/>
      <c r="PW407" s="125"/>
      <c r="PX407" s="125"/>
      <c r="PY407" s="125"/>
      <c r="PZ407" s="125"/>
      <c r="QA407" s="125"/>
      <c r="QB407" s="125"/>
      <c r="QC407" s="125"/>
      <c r="QD407" s="125"/>
      <c r="QE407" s="125"/>
      <c r="QF407" s="125"/>
      <c r="QG407" s="125"/>
      <c r="QH407" s="125"/>
      <c r="QI407" s="125"/>
      <c r="QJ407" s="125"/>
      <c r="QK407" s="125"/>
      <c r="QL407" s="125"/>
      <c r="QM407" s="125"/>
      <c r="QN407" s="125"/>
      <c r="QO407" s="125"/>
      <c r="QP407" s="125"/>
      <c r="QQ407" s="125"/>
      <c r="QR407" s="125"/>
      <c r="QS407" s="125"/>
      <c r="QT407" s="125"/>
      <c r="QU407" s="125"/>
      <c r="QV407" s="125"/>
      <c r="QW407" s="125"/>
      <c r="QX407" s="125"/>
      <c r="QY407" s="125"/>
      <c r="QZ407" s="125"/>
      <c r="RA407" s="125"/>
      <c r="RB407" s="125"/>
      <c r="RC407" s="125"/>
      <c r="RD407" s="125"/>
      <c r="RE407" s="125"/>
      <c r="RF407" s="125"/>
      <c r="RG407" s="125"/>
      <c r="RH407" s="125"/>
      <c r="RI407" s="125"/>
      <c r="RJ407" s="125"/>
      <c r="RK407" s="125"/>
      <c r="RL407" s="125"/>
      <c r="RM407" s="125"/>
      <c r="RN407" s="125"/>
      <c r="RO407" s="125"/>
      <c r="RP407" s="125"/>
      <c r="RQ407" s="125"/>
      <c r="RR407" s="125"/>
      <c r="RS407" s="125"/>
      <c r="RT407" s="125"/>
      <c r="RU407" s="125"/>
      <c r="RV407" s="125"/>
      <c r="RW407" s="125"/>
      <c r="RX407" s="125"/>
      <c r="RY407" s="125"/>
      <c r="RZ407" s="125"/>
      <c r="SA407" s="125"/>
      <c r="SB407" s="125"/>
      <c r="SC407" s="125"/>
      <c r="SD407" s="125"/>
      <c r="SE407" s="125"/>
      <c r="SF407" s="125"/>
      <c r="SG407" s="125"/>
      <c r="SH407" s="125"/>
      <c r="SI407" s="125"/>
      <c r="SJ407" s="125"/>
      <c r="SK407" s="125"/>
      <c r="SL407" s="125"/>
      <c r="SM407" s="125"/>
      <c r="SN407" s="125"/>
      <c r="SO407" s="125"/>
      <c r="SP407" s="125"/>
      <c r="SQ407" s="125"/>
      <c r="SR407" s="125"/>
      <c r="SS407" s="125"/>
      <c r="ST407" s="125"/>
      <c r="SU407" s="125"/>
      <c r="SV407" s="125"/>
      <c r="SW407" s="125"/>
      <c r="SX407" s="125"/>
      <c r="SY407" s="125"/>
      <c r="SZ407" s="125"/>
      <c r="TA407" s="125"/>
      <c r="TB407" s="125"/>
      <c r="TC407" s="125"/>
      <c r="TD407" s="125"/>
      <c r="TE407" s="125"/>
      <c r="TF407" s="125"/>
      <c r="TG407" s="125"/>
      <c r="TH407" s="125"/>
      <c r="TI407" s="125"/>
      <c r="TJ407" s="125"/>
      <c r="TK407" s="125"/>
      <c r="TL407" s="125"/>
      <c r="TM407" s="125"/>
      <c r="TN407" s="125"/>
      <c r="TO407" s="125"/>
      <c r="TP407" s="125"/>
      <c r="TQ407" s="125"/>
      <c r="TR407" s="125"/>
      <c r="TS407" s="125"/>
      <c r="TT407" s="125"/>
      <c r="TU407" s="125"/>
      <c r="TV407" s="125"/>
      <c r="TW407" s="125"/>
      <c r="TX407" s="125"/>
      <c r="TY407" s="125"/>
      <c r="TZ407" s="125"/>
      <c r="UA407" s="125"/>
      <c r="UB407" s="125"/>
      <c r="UC407" s="125"/>
      <c r="UD407" s="125"/>
      <c r="UE407" s="125"/>
      <c r="UF407" s="125"/>
      <c r="UG407" s="125"/>
      <c r="UH407" s="125"/>
      <c r="UI407" s="125"/>
      <c r="UJ407" s="125"/>
      <c r="UK407" s="125"/>
      <c r="UL407" s="125"/>
      <c r="UM407" s="125"/>
      <c r="UN407" s="125"/>
      <c r="UO407" s="125"/>
      <c r="UP407" s="125"/>
      <c r="UQ407" s="125"/>
      <c r="UR407" s="125"/>
      <c r="US407" s="125"/>
      <c r="UT407" s="125"/>
      <c r="UU407" s="125"/>
      <c r="UV407" s="125"/>
      <c r="UW407" s="125"/>
      <c r="UX407" s="125"/>
      <c r="UY407" s="125"/>
      <c r="UZ407" s="125"/>
      <c r="VA407" s="125"/>
      <c r="VB407" s="125"/>
      <c r="VC407" s="125"/>
      <c r="VD407" s="125"/>
      <c r="VE407" s="125"/>
      <c r="VF407" s="125"/>
      <c r="VG407" s="125"/>
      <c r="VH407" s="125"/>
      <c r="VI407" s="125"/>
      <c r="VJ407" s="125"/>
      <c r="VK407" s="125"/>
      <c r="VL407" s="125"/>
      <c r="VM407" s="125"/>
      <c r="VN407" s="125"/>
      <c r="VO407" s="125"/>
      <c r="VP407" s="125"/>
      <c r="VQ407" s="125"/>
      <c r="VR407" s="125"/>
      <c r="VS407" s="125"/>
      <c r="VT407" s="125"/>
      <c r="VU407" s="125"/>
      <c r="VV407" s="125"/>
      <c r="VW407" s="125"/>
      <c r="VX407" s="125"/>
      <c r="VY407" s="125"/>
      <c r="VZ407" s="125"/>
      <c r="WA407" s="125"/>
      <c r="WB407" s="125"/>
      <c r="WC407" s="125"/>
      <c r="WD407" s="125"/>
      <c r="WE407" s="125"/>
      <c r="WF407" s="125"/>
      <c r="WG407" s="125"/>
      <c r="WH407" s="125"/>
      <c r="WI407" s="125"/>
      <c r="WJ407" s="125"/>
      <c r="WK407" s="125"/>
      <c r="WL407" s="125"/>
      <c r="WM407" s="125"/>
      <c r="WN407" s="125"/>
      <c r="WO407" s="125"/>
      <c r="WP407" s="125"/>
      <c r="WQ407" s="125"/>
      <c r="WR407" s="125"/>
      <c r="WS407" s="125"/>
      <c r="WT407" s="125"/>
      <c r="WU407" s="125"/>
      <c r="WV407" s="125"/>
      <c r="WW407" s="125"/>
      <c r="WX407" s="125"/>
      <c r="WY407" s="125"/>
      <c r="WZ407" s="125"/>
      <c r="XA407" s="125"/>
      <c r="XB407" s="125"/>
      <c r="XC407" s="125"/>
      <c r="XD407" s="125"/>
      <c r="XE407" s="125"/>
      <c r="XF407" s="125"/>
      <c r="XG407" s="125"/>
      <c r="XH407" s="125"/>
      <c r="XI407" s="125"/>
      <c r="XJ407" s="125"/>
      <c r="XK407" s="125"/>
      <c r="XL407" s="125"/>
      <c r="XM407" s="125"/>
      <c r="XN407" s="125"/>
      <c r="XO407" s="125"/>
      <c r="XP407" s="125"/>
      <c r="XQ407" s="125"/>
      <c r="XR407" s="125"/>
      <c r="XS407" s="125"/>
      <c r="XT407" s="125"/>
      <c r="XU407" s="125"/>
      <c r="XV407" s="125"/>
      <c r="XW407" s="125"/>
      <c r="XX407" s="125"/>
      <c r="XY407" s="125"/>
      <c r="XZ407" s="125"/>
      <c r="YA407" s="125"/>
      <c r="YB407" s="125"/>
      <c r="YC407" s="125"/>
      <c r="YD407" s="125"/>
      <c r="YE407" s="125"/>
      <c r="YF407" s="125"/>
      <c r="YG407" s="125"/>
      <c r="YH407" s="125"/>
      <c r="YI407" s="125"/>
      <c r="YJ407" s="125"/>
      <c r="YK407" s="125"/>
      <c r="YL407" s="125"/>
      <c r="YM407" s="125"/>
      <c r="YN407" s="125"/>
      <c r="YO407" s="125"/>
      <c r="YP407" s="125"/>
      <c r="YQ407" s="125"/>
      <c r="YR407" s="125"/>
      <c r="YS407" s="125"/>
      <c r="YT407" s="125"/>
      <c r="YU407" s="125"/>
      <c r="YV407" s="125"/>
      <c r="YW407" s="125"/>
      <c r="YX407" s="125"/>
      <c r="YY407" s="125"/>
      <c r="YZ407" s="125"/>
      <c r="ZA407" s="125"/>
      <c r="ZB407" s="125"/>
      <c r="ZC407" s="125"/>
      <c r="ZD407" s="125"/>
      <c r="ZE407" s="125"/>
      <c r="ZF407" s="125"/>
      <c r="ZG407" s="125"/>
      <c r="ZH407" s="125"/>
      <c r="ZI407" s="125"/>
      <c r="ZJ407" s="125"/>
      <c r="ZK407" s="125"/>
      <c r="ZL407" s="125"/>
      <c r="ZM407" s="125"/>
      <c r="ZN407" s="125"/>
      <c r="ZO407" s="125"/>
      <c r="ZP407" s="125"/>
      <c r="ZQ407" s="125"/>
      <c r="ZR407" s="125"/>
      <c r="ZS407" s="125"/>
      <c r="ZT407" s="125"/>
      <c r="ZU407" s="125"/>
      <c r="ZV407" s="125"/>
      <c r="ZW407" s="125"/>
      <c r="ZX407" s="125"/>
      <c r="ZY407" s="125"/>
      <c r="ZZ407" s="125"/>
      <c r="AAA407" s="125"/>
      <c r="AAB407" s="125"/>
      <c r="AAC407" s="125"/>
      <c r="AAD407" s="125"/>
      <c r="AAE407" s="125"/>
      <c r="AAF407" s="125"/>
      <c r="AAG407" s="125"/>
      <c r="AAH407" s="125"/>
      <c r="AAI407" s="125"/>
      <c r="AAJ407" s="125"/>
      <c r="AAK407" s="125"/>
      <c r="AAL407" s="125"/>
      <c r="AAM407" s="125"/>
      <c r="AAN407" s="125"/>
      <c r="AAO407" s="125"/>
      <c r="AAP407" s="125"/>
      <c r="AAQ407" s="125"/>
      <c r="AAR407" s="125"/>
      <c r="AAS407" s="125"/>
      <c r="AAT407" s="125"/>
      <c r="AAU407" s="125"/>
      <c r="AAV407" s="125"/>
      <c r="AAW407" s="125"/>
      <c r="AAX407" s="125"/>
      <c r="AAY407" s="125"/>
      <c r="AAZ407" s="125"/>
      <c r="ABA407" s="125"/>
      <c r="ABB407" s="125"/>
      <c r="ABC407" s="125"/>
      <c r="ABD407" s="125"/>
      <c r="ABE407" s="125"/>
      <c r="ABF407" s="125"/>
      <c r="ABG407" s="125"/>
      <c r="ABH407" s="125"/>
      <c r="ABI407" s="125"/>
      <c r="ABJ407" s="125"/>
      <c r="ABK407" s="125"/>
      <c r="ABL407" s="125"/>
      <c r="ABM407" s="125"/>
      <c r="ABN407" s="125"/>
      <c r="ABO407" s="125"/>
      <c r="ABP407" s="125"/>
      <c r="ABQ407" s="125"/>
      <c r="ABR407" s="125"/>
      <c r="ABS407" s="125"/>
      <c r="ABT407" s="125"/>
      <c r="ABU407" s="125"/>
      <c r="ABV407" s="125"/>
      <c r="ABW407" s="125"/>
      <c r="ABX407" s="125"/>
      <c r="ABY407" s="125"/>
      <c r="ABZ407" s="125"/>
      <c r="ACA407" s="125"/>
      <c r="ACB407" s="125"/>
      <c r="ACC407" s="125"/>
      <c r="ACD407" s="125"/>
      <c r="ACE407" s="125"/>
      <c r="ACF407" s="125"/>
      <c r="ACG407" s="125"/>
      <c r="ACH407" s="125"/>
      <c r="ACI407" s="125"/>
      <c r="ACJ407" s="125"/>
      <c r="ACK407" s="125"/>
      <c r="ACL407" s="125"/>
      <c r="ACM407" s="125"/>
      <c r="ACN407" s="125"/>
      <c r="ACO407" s="125"/>
      <c r="ACP407" s="125"/>
      <c r="ACQ407" s="125"/>
      <c r="ACR407" s="125"/>
      <c r="ACS407" s="125"/>
      <c r="ACT407" s="125"/>
      <c r="ACU407" s="125"/>
      <c r="ACV407" s="125"/>
      <c r="ACW407" s="125"/>
      <c r="ACX407" s="125"/>
      <c r="ACY407" s="125"/>
      <c r="ACZ407" s="125"/>
    </row>
    <row r="408" spans="1:781" s="1" customFormat="1" ht="60.6" customHeight="1" x14ac:dyDescent="0.3">
      <c r="A408" s="36">
        <v>1</v>
      </c>
      <c r="B408" s="21" t="s">
        <v>1108</v>
      </c>
      <c r="C408" s="23" t="s">
        <v>40</v>
      </c>
      <c r="D408" s="23" t="s">
        <v>204</v>
      </c>
      <c r="E408" s="23" t="s">
        <v>403</v>
      </c>
      <c r="F408" s="23">
        <v>61</v>
      </c>
      <c r="G408" s="74">
        <v>20000000</v>
      </c>
      <c r="H408" s="23">
        <v>1</v>
      </c>
      <c r="I408" s="23" t="s">
        <v>41</v>
      </c>
      <c r="J408" s="23" t="s">
        <v>386</v>
      </c>
      <c r="K408" s="25">
        <v>1928</v>
      </c>
      <c r="L408" s="26">
        <v>46762</v>
      </c>
      <c r="M408" s="27">
        <v>2800000</v>
      </c>
      <c r="N408" s="28"/>
      <c r="O408" s="28">
        <v>54</v>
      </c>
      <c r="P408" s="29" t="s">
        <v>593</v>
      </c>
      <c r="Q408" s="30" t="s">
        <v>1109</v>
      </c>
      <c r="R408" s="31" t="s">
        <v>319</v>
      </c>
      <c r="S408" s="32" t="str">
        <f t="shared" si="92"/>
        <v>Cu</v>
      </c>
      <c r="T408" s="33">
        <v>12000</v>
      </c>
      <c r="U408" s="33">
        <v>1</v>
      </c>
      <c r="V408" s="33"/>
      <c r="W408" s="33">
        <v>1</v>
      </c>
      <c r="X408" s="33"/>
      <c r="Y408" s="33">
        <v>35</v>
      </c>
      <c r="Z408" s="33" t="s">
        <v>320</v>
      </c>
      <c r="AB408" s="34">
        <f t="shared" si="93"/>
        <v>1.4762848027551692</v>
      </c>
      <c r="AC408" s="34">
        <f t="shared" si="94"/>
        <v>0</v>
      </c>
      <c r="AD408" s="34">
        <f t="shared" si="95"/>
        <v>3.8571428571428572</v>
      </c>
      <c r="AE408" s="34">
        <f t="shared" si="96"/>
        <v>5.3334276598980264</v>
      </c>
      <c r="AF408" s="35"/>
      <c r="AG408" s="35">
        <f>IF(A408=1,AE408,0)</f>
        <v>5.3334276598980264</v>
      </c>
      <c r="AH408" s="35">
        <f>IF(A408=2,AE408,0)</f>
        <v>0</v>
      </c>
      <c r="AI408" s="35">
        <f>IF(A408=3,AE408,0)</f>
        <v>0</v>
      </c>
      <c r="AK408" s="123"/>
      <c r="AL408" s="123"/>
      <c r="AM408" s="123"/>
      <c r="AN408" s="123"/>
      <c r="AO408" s="123"/>
      <c r="AP408" s="123"/>
      <c r="AQ408" s="123"/>
      <c r="AR408" s="123"/>
      <c r="AS408" s="123"/>
      <c r="AT408" s="123"/>
      <c r="AU408" s="123"/>
      <c r="AV408" s="123"/>
      <c r="AW408" s="123"/>
      <c r="AX408" s="123"/>
      <c r="AY408" s="123"/>
      <c r="AZ408" s="123"/>
      <c r="BA408" s="123"/>
      <c r="BB408" s="123"/>
      <c r="BC408" s="123"/>
      <c r="BD408" s="123"/>
      <c r="BE408" s="123"/>
      <c r="BF408" s="123"/>
      <c r="BG408" s="123"/>
      <c r="BH408" s="123"/>
      <c r="BI408" s="123"/>
      <c r="BJ408" s="123"/>
      <c r="BK408" s="123"/>
      <c r="BL408" s="123"/>
      <c r="BM408" s="123"/>
      <c r="BN408" s="123"/>
      <c r="BO408" s="123"/>
      <c r="BP408" s="123"/>
      <c r="BQ408" s="123"/>
      <c r="BR408" s="123"/>
      <c r="BS408" s="123"/>
      <c r="BT408" s="123"/>
      <c r="BU408" s="123"/>
      <c r="BV408" s="123"/>
      <c r="BW408" s="123"/>
      <c r="BX408" s="123"/>
      <c r="BY408" s="123"/>
      <c r="BZ408" s="123"/>
      <c r="CA408" s="123"/>
      <c r="CB408" s="123"/>
      <c r="CC408" s="123"/>
      <c r="CD408" s="123"/>
      <c r="CE408" s="123"/>
      <c r="CF408" s="123"/>
      <c r="CG408" s="123"/>
      <c r="CH408" s="123"/>
      <c r="CI408" s="123"/>
      <c r="CJ408" s="123"/>
      <c r="CK408" s="123"/>
      <c r="CL408" s="123"/>
      <c r="CM408" s="123"/>
      <c r="CN408" s="123"/>
      <c r="CO408" s="123"/>
      <c r="CP408" s="123"/>
      <c r="CQ408" s="123"/>
      <c r="CR408" s="123"/>
      <c r="CS408" s="123"/>
      <c r="CT408" s="123"/>
      <c r="CU408" s="123"/>
      <c r="CV408" s="123"/>
      <c r="CW408" s="123"/>
      <c r="CX408" s="123"/>
      <c r="CY408" s="123"/>
      <c r="CZ408" s="123"/>
      <c r="DA408" s="123"/>
      <c r="DB408" s="123"/>
      <c r="DC408" s="123"/>
      <c r="DD408" s="123"/>
      <c r="DE408" s="123"/>
      <c r="DF408" s="123"/>
      <c r="DG408" s="123"/>
      <c r="DH408" s="123"/>
      <c r="DI408" s="123"/>
      <c r="DJ408" s="123"/>
      <c r="DK408" s="123"/>
      <c r="DL408" s="123"/>
      <c r="DM408" s="123"/>
      <c r="DN408" s="123"/>
      <c r="DO408" s="123"/>
      <c r="DP408" s="123"/>
      <c r="DQ408" s="123"/>
      <c r="DR408" s="123"/>
      <c r="DS408" s="123"/>
      <c r="DT408" s="123"/>
      <c r="DU408" s="123"/>
      <c r="DV408" s="123"/>
      <c r="DW408" s="123"/>
      <c r="DX408" s="123"/>
      <c r="DY408" s="123"/>
      <c r="DZ408" s="123"/>
      <c r="EA408" s="123"/>
      <c r="EB408" s="123"/>
      <c r="EC408" s="125"/>
      <c r="ED408" s="125"/>
      <c r="EE408" s="125"/>
      <c r="EF408" s="125"/>
      <c r="EG408" s="125"/>
      <c r="EH408" s="125"/>
      <c r="EI408" s="125"/>
      <c r="EJ408" s="125"/>
      <c r="EK408" s="125"/>
      <c r="EL408" s="125"/>
      <c r="EM408" s="125"/>
      <c r="EN408" s="125"/>
      <c r="EO408" s="125"/>
      <c r="EP408" s="125"/>
      <c r="EQ408" s="125"/>
      <c r="ER408" s="125"/>
      <c r="ES408" s="125"/>
      <c r="ET408" s="125"/>
      <c r="EU408" s="125"/>
      <c r="EV408" s="125"/>
      <c r="EW408" s="125"/>
      <c r="EX408" s="125"/>
      <c r="EY408" s="125"/>
      <c r="EZ408" s="125"/>
      <c r="FA408" s="125"/>
      <c r="FB408" s="125"/>
      <c r="FC408" s="125"/>
      <c r="FD408" s="125"/>
      <c r="FE408" s="125"/>
      <c r="FF408" s="125"/>
      <c r="FG408" s="125"/>
      <c r="FH408" s="125"/>
      <c r="FI408" s="125"/>
      <c r="FJ408" s="125"/>
      <c r="FK408" s="125"/>
      <c r="FL408" s="125"/>
      <c r="FM408" s="125"/>
      <c r="FN408" s="125"/>
      <c r="FO408" s="125"/>
      <c r="FP408" s="125"/>
      <c r="FQ408" s="125"/>
      <c r="FR408" s="125"/>
      <c r="FS408" s="125"/>
      <c r="FT408" s="125"/>
      <c r="FU408" s="125"/>
      <c r="FV408" s="125"/>
      <c r="FW408" s="125"/>
      <c r="FX408" s="125"/>
      <c r="FY408" s="125"/>
      <c r="FZ408" s="125"/>
      <c r="GA408" s="125"/>
      <c r="GB408" s="125"/>
      <c r="GC408" s="125"/>
      <c r="GD408" s="125"/>
      <c r="GE408" s="125"/>
      <c r="GF408" s="125"/>
      <c r="GG408" s="125"/>
      <c r="GH408" s="125"/>
      <c r="GI408" s="125"/>
      <c r="GJ408" s="125"/>
      <c r="GK408" s="125"/>
      <c r="GL408" s="125"/>
      <c r="GM408" s="125"/>
      <c r="GN408" s="125"/>
      <c r="GO408" s="125"/>
      <c r="GP408" s="125"/>
      <c r="GQ408" s="125"/>
      <c r="GR408" s="125"/>
      <c r="GS408" s="125"/>
      <c r="GT408" s="125"/>
      <c r="GU408" s="125"/>
      <c r="GV408" s="125"/>
      <c r="GW408" s="125"/>
      <c r="GX408" s="125"/>
      <c r="GY408" s="125"/>
      <c r="GZ408" s="125"/>
      <c r="HA408" s="125"/>
      <c r="HB408" s="125"/>
      <c r="HC408" s="125"/>
      <c r="HD408" s="125"/>
      <c r="HE408" s="125"/>
      <c r="HF408" s="125"/>
      <c r="HG408" s="125"/>
      <c r="HH408" s="125"/>
      <c r="HI408" s="125"/>
      <c r="HJ408" s="125"/>
      <c r="HK408" s="125"/>
      <c r="HL408" s="125"/>
      <c r="HM408" s="125"/>
      <c r="HN408" s="125"/>
      <c r="HO408" s="125"/>
      <c r="HP408" s="125"/>
      <c r="HQ408" s="125"/>
      <c r="HR408" s="125"/>
      <c r="HS408" s="125"/>
      <c r="HT408" s="125"/>
      <c r="HU408" s="125"/>
      <c r="HV408" s="125"/>
      <c r="HW408" s="125"/>
      <c r="HX408" s="125"/>
      <c r="HY408" s="125"/>
      <c r="HZ408" s="125"/>
      <c r="IA408" s="125"/>
      <c r="IB408" s="125"/>
      <c r="IC408" s="125"/>
      <c r="ID408" s="125"/>
      <c r="IE408" s="125"/>
      <c r="IF408" s="125"/>
      <c r="IG408" s="125"/>
      <c r="IH408" s="125"/>
      <c r="II408" s="125"/>
      <c r="IJ408" s="125"/>
      <c r="IK408" s="125"/>
      <c r="IL408" s="125"/>
      <c r="IM408" s="125"/>
      <c r="IN408" s="125"/>
      <c r="IO408" s="125"/>
      <c r="IP408" s="125"/>
      <c r="IQ408" s="125"/>
      <c r="IR408" s="125"/>
      <c r="IS408" s="125"/>
      <c r="IT408" s="125"/>
      <c r="IU408" s="125"/>
      <c r="IV408" s="125"/>
      <c r="IW408" s="125"/>
      <c r="IX408" s="125"/>
      <c r="IY408" s="125"/>
      <c r="IZ408" s="125"/>
      <c r="JA408" s="125"/>
      <c r="JB408" s="125"/>
      <c r="JC408" s="125"/>
      <c r="JD408" s="125"/>
      <c r="JE408" s="125"/>
      <c r="JF408" s="125"/>
      <c r="JG408" s="125"/>
      <c r="JH408" s="125"/>
      <c r="JI408" s="125"/>
      <c r="JJ408" s="125"/>
      <c r="JK408" s="125"/>
      <c r="JL408" s="125"/>
      <c r="JM408" s="125"/>
      <c r="JN408" s="125"/>
      <c r="JO408" s="125"/>
      <c r="JP408" s="125"/>
      <c r="JQ408" s="125"/>
      <c r="JR408" s="125"/>
      <c r="JS408" s="125"/>
      <c r="JT408" s="125"/>
      <c r="JU408" s="125"/>
      <c r="JV408" s="125"/>
      <c r="JW408" s="125"/>
      <c r="JX408" s="125"/>
      <c r="JY408" s="125"/>
      <c r="JZ408" s="125"/>
      <c r="KA408" s="125"/>
      <c r="KB408" s="125"/>
      <c r="KC408" s="125"/>
      <c r="KD408" s="125"/>
      <c r="KE408" s="125"/>
      <c r="KF408" s="125"/>
      <c r="KG408" s="125"/>
      <c r="KH408" s="125"/>
      <c r="KI408" s="125"/>
      <c r="KJ408" s="125"/>
      <c r="KK408" s="125"/>
      <c r="KL408" s="125"/>
      <c r="KM408" s="125"/>
      <c r="KN408" s="125"/>
      <c r="KO408" s="125"/>
      <c r="KP408" s="125"/>
      <c r="KQ408" s="125"/>
      <c r="KR408" s="125"/>
      <c r="KS408" s="125"/>
      <c r="KT408" s="125"/>
      <c r="KU408" s="125"/>
      <c r="KV408" s="125"/>
      <c r="KW408" s="125"/>
      <c r="KX408" s="125"/>
      <c r="KY408" s="125"/>
      <c r="KZ408" s="125"/>
      <c r="LA408" s="125"/>
      <c r="LB408" s="125"/>
      <c r="LC408" s="125"/>
      <c r="LD408" s="125"/>
      <c r="LE408" s="125"/>
      <c r="LF408" s="125"/>
      <c r="LG408" s="125"/>
      <c r="LH408" s="125"/>
      <c r="LI408" s="125"/>
      <c r="LJ408" s="125"/>
      <c r="LK408" s="125"/>
      <c r="LL408" s="125"/>
      <c r="LM408" s="125"/>
      <c r="LN408" s="125"/>
      <c r="LO408" s="125"/>
      <c r="LP408" s="125"/>
      <c r="LQ408" s="125"/>
      <c r="LR408" s="125"/>
      <c r="LS408" s="125"/>
      <c r="LT408" s="125"/>
      <c r="LU408" s="125"/>
      <c r="LV408" s="125"/>
      <c r="LW408" s="125"/>
      <c r="LX408" s="125"/>
      <c r="LY408" s="125"/>
      <c r="LZ408" s="125"/>
      <c r="MA408" s="125"/>
      <c r="MB408" s="125"/>
      <c r="MC408" s="125"/>
      <c r="MD408" s="125"/>
      <c r="ME408" s="125"/>
      <c r="MF408" s="125"/>
      <c r="MG408" s="125"/>
      <c r="MH408" s="125"/>
      <c r="MI408" s="125"/>
      <c r="MJ408" s="125"/>
      <c r="MK408" s="125"/>
      <c r="ML408" s="125"/>
      <c r="MM408" s="125"/>
      <c r="MN408" s="125"/>
      <c r="MO408" s="125"/>
      <c r="MP408" s="125"/>
      <c r="MQ408" s="125"/>
      <c r="MR408" s="125"/>
      <c r="MS408" s="125"/>
      <c r="MT408" s="125"/>
      <c r="MU408" s="125"/>
      <c r="MV408" s="125"/>
      <c r="MW408" s="125"/>
      <c r="MX408" s="125"/>
      <c r="MY408" s="125"/>
      <c r="MZ408" s="125"/>
      <c r="NA408" s="125"/>
      <c r="NB408" s="125"/>
      <c r="NC408" s="125"/>
      <c r="ND408" s="125"/>
      <c r="NE408" s="125"/>
      <c r="NF408" s="125"/>
      <c r="NG408" s="125"/>
      <c r="NH408" s="125"/>
      <c r="NI408" s="125"/>
      <c r="NJ408" s="125"/>
      <c r="NK408" s="125"/>
      <c r="NL408" s="125"/>
      <c r="NM408" s="125"/>
      <c r="NN408" s="125"/>
      <c r="NO408" s="125"/>
      <c r="NP408" s="125"/>
      <c r="NQ408" s="125"/>
      <c r="NR408" s="125"/>
      <c r="NS408" s="125"/>
      <c r="NT408" s="125"/>
      <c r="NU408" s="125"/>
      <c r="NV408" s="125"/>
      <c r="NW408" s="125"/>
      <c r="NX408" s="125"/>
      <c r="NY408" s="125"/>
      <c r="NZ408" s="125"/>
      <c r="OA408" s="125"/>
      <c r="OB408" s="125"/>
      <c r="OC408" s="125"/>
      <c r="OD408" s="125"/>
      <c r="OE408" s="125"/>
      <c r="OF408" s="125"/>
      <c r="OG408" s="125"/>
      <c r="OH408" s="125"/>
      <c r="OI408" s="125"/>
      <c r="OJ408" s="125"/>
      <c r="OK408" s="125"/>
      <c r="OL408" s="125"/>
      <c r="OM408" s="125"/>
      <c r="ON408" s="125"/>
      <c r="OO408" s="125"/>
      <c r="OP408" s="125"/>
      <c r="OQ408" s="125"/>
      <c r="OR408" s="125"/>
      <c r="OS408" s="125"/>
      <c r="OT408" s="125"/>
      <c r="OU408" s="125"/>
      <c r="OV408" s="125"/>
      <c r="OW408" s="125"/>
      <c r="OX408" s="125"/>
      <c r="OY408" s="125"/>
      <c r="OZ408" s="125"/>
      <c r="PA408" s="125"/>
      <c r="PB408" s="125"/>
      <c r="PC408" s="125"/>
      <c r="PD408" s="125"/>
      <c r="PE408" s="125"/>
      <c r="PF408" s="125"/>
      <c r="PG408" s="125"/>
      <c r="PH408" s="125"/>
      <c r="PI408" s="125"/>
      <c r="PJ408" s="125"/>
      <c r="PK408" s="125"/>
      <c r="PL408" s="125"/>
      <c r="PM408" s="125"/>
      <c r="PN408" s="125"/>
      <c r="PO408" s="125"/>
      <c r="PP408" s="125"/>
      <c r="PQ408" s="125"/>
      <c r="PR408" s="125"/>
      <c r="PS408" s="125"/>
      <c r="PT408" s="125"/>
      <c r="PU408" s="125"/>
      <c r="PV408" s="125"/>
      <c r="PW408" s="125"/>
      <c r="PX408" s="125"/>
      <c r="PY408" s="125"/>
      <c r="PZ408" s="125"/>
      <c r="QA408" s="125"/>
      <c r="QB408" s="125"/>
      <c r="QC408" s="125"/>
      <c r="QD408" s="125"/>
      <c r="QE408" s="125"/>
      <c r="QF408" s="125"/>
      <c r="QG408" s="125"/>
      <c r="QH408" s="125"/>
      <c r="QI408" s="125"/>
      <c r="QJ408" s="125"/>
      <c r="QK408" s="125"/>
      <c r="QL408" s="125"/>
      <c r="QM408" s="125"/>
      <c r="QN408" s="125"/>
      <c r="QO408" s="125"/>
      <c r="QP408" s="125"/>
      <c r="QQ408" s="125"/>
      <c r="QR408" s="125"/>
      <c r="QS408" s="125"/>
      <c r="QT408" s="125"/>
      <c r="QU408" s="125"/>
      <c r="QV408" s="125"/>
      <c r="QW408" s="125"/>
      <c r="QX408" s="125"/>
      <c r="QY408" s="125"/>
      <c r="QZ408" s="125"/>
      <c r="RA408" s="125"/>
      <c r="RB408" s="125"/>
      <c r="RC408" s="125"/>
      <c r="RD408" s="125"/>
      <c r="RE408" s="125"/>
      <c r="RF408" s="125"/>
      <c r="RG408" s="125"/>
      <c r="RH408" s="125"/>
      <c r="RI408" s="125"/>
      <c r="RJ408" s="125"/>
      <c r="RK408" s="125"/>
      <c r="RL408" s="125"/>
      <c r="RM408" s="125"/>
      <c r="RN408" s="125"/>
      <c r="RO408" s="125"/>
      <c r="RP408" s="125"/>
      <c r="RQ408" s="125"/>
      <c r="RR408" s="125"/>
      <c r="RS408" s="125"/>
      <c r="RT408" s="125"/>
      <c r="RU408" s="125"/>
      <c r="RV408" s="125"/>
      <c r="RW408" s="125"/>
      <c r="RX408" s="125"/>
      <c r="RY408" s="125"/>
      <c r="RZ408" s="125"/>
      <c r="SA408" s="125"/>
      <c r="SB408" s="125"/>
      <c r="SC408" s="125"/>
      <c r="SD408" s="125"/>
      <c r="SE408" s="125"/>
      <c r="SF408" s="125"/>
      <c r="SG408" s="125"/>
      <c r="SH408" s="125"/>
      <c r="SI408" s="125"/>
      <c r="SJ408" s="125"/>
      <c r="SK408" s="125"/>
      <c r="SL408" s="125"/>
      <c r="SM408" s="125"/>
      <c r="SN408" s="125"/>
      <c r="SO408" s="125"/>
      <c r="SP408" s="125"/>
      <c r="SQ408" s="125"/>
      <c r="SR408" s="125"/>
      <c r="SS408" s="125"/>
      <c r="ST408" s="125"/>
      <c r="SU408" s="125"/>
      <c r="SV408" s="125"/>
      <c r="SW408" s="125"/>
      <c r="SX408" s="125"/>
      <c r="SY408" s="125"/>
      <c r="SZ408" s="125"/>
      <c r="TA408" s="125"/>
      <c r="TB408" s="125"/>
      <c r="TC408" s="125"/>
      <c r="TD408" s="125"/>
      <c r="TE408" s="125"/>
      <c r="TF408" s="125"/>
      <c r="TG408" s="125"/>
      <c r="TH408" s="125"/>
      <c r="TI408" s="125"/>
      <c r="TJ408" s="125"/>
      <c r="TK408" s="125"/>
      <c r="TL408" s="125"/>
      <c r="TM408" s="125"/>
      <c r="TN408" s="125"/>
      <c r="TO408" s="125"/>
      <c r="TP408" s="125"/>
      <c r="TQ408" s="125"/>
      <c r="TR408" s="125"/>
      <c r="TS408" s="125"/>
      <c r="TT408" s="125"/>
      <c r="TU408" s="125"/>
      <c r="TV408" s="125"/>
      <c r="TW408" s="125"/>
      <c r="TX408" s="125"/>
      <c r="TY408" s="125"/>
      <c r="TZ408" s="125"/>
      <c r="UA408" s="125"/>
      <c r="UB408" s="125"/>
      <c r="UC408" s="125"/>
      <c r="UD408" s="125"/>
      <c r="UE408" s="125"/>
      <c r="UF408" s="125"/>
      <c r="UG408" s="125"/>
      <c r="UH408" s="125"/>
      <c r="UI408" s="125"/>
      <c r="UJ408" s="125"/>
      <c r="UK408" s="125"/>
      <c r="UL408" s="125"/>
      <c r="UM408" s="125"/>
      <c r="UN408" s="125"/>
      <c r="UO408" s="125"/>
      <c r="UP408" s="125"/>
      <c r="UQ408" s="125"/>
      <c r="UR408" s="125"/>
      <c r="US408" s="125"/>
      <c r="UT408" s="125"/>
      <c r="UU408" s="125"/>
      <c r="UV408" s="125"/>
      <c r="UW408" s="125"/>
      <c r="UX408" s="125"/>
      <c r="UY408" s="125"/>
      <c r="UZ408" s="125"/>
      <c r="VA408" s="125"/>
      <c r="VB408" s="125"/>
      <c r="VC408" s="125"/>
      <c r="VD408" s="125"/>
      <c r="VE408" s="125"/>
      <c r="VF408" s="125"/>
      <c r="VG408" s="125"/>
      <c r="VH408" s="125"/>
      <c r="VI408" s="125"/>
      <c r="VJ408" s="125"/>
      <c r="VK408" s="125"/>
      <c r="VL408" s="125"/>
      <c r="VM408" s="125"/>
      <c r="VN408" s="125"/>
      <c r="VO408" s="125"/>
      <c r="VP408" s="125"/>
      <c r="VQ408" s="125"/>
      <c r="VR408" s="125"/>
      <c r="VS408" s="125"/>
      <c r="VT408" s="125"/>
      <c r="VU408" s="125"/>
      <c r="VV408" s="125"/>
      <c r="VW408" s="125"/>
      <c r="VX408" s="125"/>
      <c r="VY408" s="125"/>
      <c r="VZ408" s="125"/>
      <c r="WA408" s="125"/>
      <c r="WB408" s="125"/>
      <c r="WC408" s="125"/>
      <c r="WD408" s="125"/>
      <c r="WE408" s="125"/>
      <c r="WF408" s="125"/>
      <c r="WG408" s="125"/>
      <c r="WH408" s="125"/>
      <c r="WI408" s="125"/>
      <c r="WJ408" s="125"/>
      <c r="WK408" s="125"/>
      <c r="WL408" s="125"/>
      <c r="WM408" s="125"/>
      <c r="WN408" s="125"/>
      <c r="WO408" s="125"/>
      <c r="WP408" s="125"/>
      <c r="WQ408" s="125"/>
      <c r="WR408" s="125"/>
      <c r="WS408" s="125"/>
      <c r="WT408" s="125"/>
      <c r="WU408" s="125"/>
      <c r="WV408" s="125"/>
      <c r="WW408" s="125"/>
      <c r="WX408" s="125"/>
      <c r="WY408" s="125"/>
      <c r="WZ408" s="125"/>
      <c r="XA408" s="125"/>
      <c r="XB408" s="125"/>
      <c r="XC408" s="125"/>
      <c r="XD408" s="125"/>
      <c r="XE408" s="125"/>
      <c r="XF408" s="125"/>
      <c r="XG408" s="125"/>
      <c r="XH408" s="125"/>
      <c r="XI408" s="125"/>
      <c r="XJ408" s="125"/>
      <c r="XK408" s="125"/>
      <c r="XL408" s="125"/>
      <c r="XM408" s="125"/>
      <c r="XN408" s="125"/>
      <c r="XO408" s="125"/>
      <c r="XP408" s="125"/>
      <c r="XQ408" s="125"/>
      <c r="XR408" s="125"/>
      <c r="XS408" s="125"/>
      <c r="XT408" s="125"/>
      <c r="XU408" s="125"/>
      <c r="XV408" s="125"/>
      <c r="XW408" s="125"/>
      <c r="XX408" s="125"/>
      <c r="XY408" s="125"/>
      <c r="XZ408" s="125"/>
      <c r="YA408" s="125"/>
      <c r="YB408" s="125"/>
      <c r="YC408" s="125"/>
      <c r="YD408" s="125"/>
      <c r="YE408" s="125"/>
      <c r="YF408" s="125"/>
      <c r="YG408" s="125"/>
      <c r="YH408" s="125"/>
      <c r="YI408" s="125"/>
      <c r="YJ408" s="125"/>
      <c r="YK408" s="125"/>
      <c r="YL408" s="125"/>
      <c r="YM408" s="125"/>
      <c r="YN408" s="125"/>
      <c r="YO408" s="125"/>
      <c r="YP408" s="125"/>
      <c r="YQ408" s="125"/>
      <c r="YR408" s="125"/>
      <c r="YS408" s="125"/>
      <c r="YT408" s="125"/>
      <c r="YU408" s="125"/>
      <c r="YV408" s="125"/>
      <c r="YW408" s="125"/>
      <c r="YX408" s="125"/>
      <c r="YY408" s="125"/>
      <c r="YZ408" s="125"/>
      <c r="ZA408" s="125"/>
      <c r="ZB408" s="125"/>
      <c r="ZC408" s="125"/>
      <c r="ZD408" s="125"/>
      <c r="ZE408" s="125"/>
      <c r="ZF408" s="125"/>
      <c r="ZG408" s="125"/>
      <c r="ZH408" s="125"/>
      <c r="ZI408" s="125"/>
      <c r="ZJ408" s="125"/>
      <c r="ZK408" s="125"/>
      <c r="ZL408" s="125"/>
      <c r="ZM408" s="125"/>
      <c r="ZN408" s="125"/>
      <c r="ZO408" s="125"/>
      <c r="ZP408" s="125"/>
      <c r="ZQ408" s="125"/>
      <c r="ZR408" s="125"/>
      <c r="ZS408" s="125"/>
      <c r="ZT408" s="125"/>
      <c r="ZU408" s="125"/>
      <c r="ZV408" s="125"/>
      <c r="ZW408" s="125"/>
      <c r="ZX408" s="125"/>
      <c r="ZY408" s="125"/>
      <c r="ZZ408" s="125"/>
      <c r="AAA408" s="125"/>
      <c r="AAB408" s="125"/>
      <c r="AAC408" s="125"/>
      <c r="AAD408" s="125"/>
      <c r="AAE408" s="125"/>
      <c r="AAF408" s="125"/>
      <c r="AAG408" s="125"/>
      <c r="AAH408" s="125"/>
      <c r="AAI408" s="125"/>
      <c r="AAJ408" s="125"/>
      <c r="AAK408" s="125"/>
      <c r="AAL408" s="125"/>
      <c r="AAM408" s="125"/>
      <c r="AAN408" s="125"/>
      <c r="AAO408" s="125"/>
      <c r="AAP408" s="125"/>
      <c r="AAQ408" s="125"/>
      <c r="AAR408" s="125"/>
      <c r="AAS408" s="125"/>
      <c r="AAT408" s="125"/>
      <c r="AAU408" s="125"/>
      <c r="AAV408" s="125"/>
      <c r="AAW408" s="125"/>
      <c r="AAX408" s="125"/>
      <c r="AAY408" s="125"/>
      <c r="AAZ408" s="125"/>
      <c r="ABA408" s="125"/>
      <c r="ABB408" s="125"/>
      <c r="ABC408" s="125"/>
      <c r="ABD408" s="125"/>
      <c r="ABE408" s="125"/>
      <c r="ABF408" s="125"/>
      <c r="ABG408" s="125"/>
      <c r="ABH408" s="125"/>
      <c r="ABI408" s="125"/>
      <c r="ABJ408" s="125"/>
      <c r="ABK408" s="125"/>
      <c r="ABL408" s="125"/>
      <c r="ABM408" s="125"/>
      <c r="ABN408" s="125"/>
      <c r="ABO408" s="125"/>
      <c r="ABP408" s="125"/>
      <c r="ABQ408" s="125"/>
      <c r="ABR408" s="125"/>
      <c r="ABS408" s="125"/>
      <c r="ABT408" s="125"/>
      <c r="ABU408" s="125"/>
      <c r="ABV408" s="125"/>
      <c r="ABW408" s="125"/>
      <c r="ABX408" s="125"/>
      <c r="ABY408" s="125"/>
      <c r="ABZ408" s="125"/>
      <c r="ACA408" s="125"/>
      <c r="ACB408" s="125"/>
      <c r="ACC408" s="125"/>
      <c r="ACD408" s="125"/>
      <c r="ACE408" s="125"/>
      <c r="ACF408" s="125"/>
      <c r="ACG408" s="125"/>
      <c r="ACH408" s="125"/>
      <c r="ACI408" s="125"/>
      <c r="ACJ408" s="125"/>
      <c r="ACK408" s="125"/>
      <c r="ACL408" s="125"/>
      <c r="ACM408" s="125"/>
      <c r="ACN408" s="125"/>
      <c r="ACO408" s="125"/>
      <c r="ACP408" s="125"/>
      <c r="ACQ408" s="125"/>
      <c r="ACR408" s="125"/>
      <c r="ACS408" s="125"/>
      <c r="ACT408" s="125"/>
      <c r="ACU408" s="125"/>
      <c r="ACV408" s="125"/>
      <c r="ACW408" s="125"/>
      <c r="ACX408" s="125"/>
      <c r="ACY408" s="125"/>
      <c r="ACZ408" s="125"/>
    </row>
    <row r="409" spans="1:781" s="1" customFormat="1" ht="15.6" x14ac:dyDescent="0.3">
      <c r="A409" s="40">
        <v>3</v>
      </c>
      <c r="B409" s="91" t="s">
        <v>1110</v>
      </c>
      <c r="C409" s="92" t="s">
        <v>65</v>
      </c>
      <c r="D409" s="93"/>
      <c r="E409" s="93"/>
      <c r="F409" s="93"/>
      <c r="G409" s="48"/>
      <c r="H409" s="93">
        <v>1</v>
      </c>
      <c r="I409" s="93" t="s">
        <v>41</v>
      </c>
      <c r="J409" s="93" t="s">
        <v>235</v>
      </c>
      <c r="K409" s="94">
        <v>1917</v>
      </c>
      <c r="L409" s="111">
        <v>1917</v>
      </c>
      <c r="M409" s="96"/>
      <c r="N409" s="96"/>
      <c r="O409" s="52"/>
      <c r="P409" s="52" t="s">
        <v>593</v>
      </c>
      <c r="Q409" s="73" t="s">
        <v>1111</v>
      </c>
      <c r="R409" s="31"/>
      <c r="S409" s="32" t="str">
        <f t="shared" si="92"/>
        <v>Au</v>
      </c>
      <c r="T409" s="33"/>
      <c r="U409" s="33"/>
      <c r="V409" s="33"/>
      <c r="W409" s="33"/>
      <c r="X409" s="33"/>
      <c r="Y409" s="33"/>
      <c r="Z409" s="33"/>
      <c r="AB409" s="34">
        <f t="shared" si="93"/>
        <v>0</v>
      </c>
      <c r="AC409" s="34">
        <f t="shared" si="94"/>
        <v>0</v>
      </c>
      <c r="AD409" s="34">
        <f t="shared" si="95"/>
        <v>0</v>
      </c>
      <c r="AE409" s="34">
        <f t="shared" si="96"/>
        <v>0</v>
      </c>
      <c r="AF409" s="35"/>
      <c r="AG409" s="35">
        <f>IF(A409=1,AE409,0)</f>
        <v>0</v>
      </c>
      <c r="AH409" s="35">
        <f>IF(A409=2,AE409,0)</f>
        <v>0</v>
      </c>
      <c r="AI409" s="35">
        <f>IF(A409=3,AE409,0)</f>
        <v>0</v>
      </c>
      <c r="AK409" s="123"/>
      <c r="AL409" s="123"/>
      <c r="AM409" s="123"/>
      <c r="AN409" s="123"/>
      <c r="AO409" s="123"/>
      <c r="AP409" s="123"/>
      <c r="AQ409" s="123"/>
      <c r="AR409" s="123"/>
      <c r="AS409" s="123"/>
      <c r="AT409" s="123"/>
      <c r="AU409" s="123"/>
      <c r="AV409" s="123"/>
      <c r="AW409" s="123"/>
      <c r="AX409" s="123"/>
      <c r="AY409" s="123"/>
      <c r="AZ409" s="123"/>
      <c r="BA409" s="123"/>
      <c r="BB409" s="123"/>
      <c r="BC409" s="123"/>
      <c r="BD409" s="123"/>
      <c r="BE409" s="123"/>
      <c r="BF409" s="123"/>
      <c r="BG409" s="123"/>
      <c r="BH409" s="123"/>
      <c r="BI409" s="123"/>
      <c r="BJ409" s="123"/>
      <c r="BK409" s="123"/>
      <c r="BL409" s="123"/>
      <c r="BM409" s="123"/>
      <c r="BN409" s="123"/>
      <c r="BO409" s="123"/>
      <c r="BP409" s="123"/>
      <c r="BQ409" s="123"/>
      <c r="BR409" s="123"/>
      <c r="BS409" s="123"/>
      <c r="BT409" s="123"/>
      <c r="BU409" s="123"/>
      <c r="BV409" s="123"/>
      <c r="BW409" s="123"/>
      <c r="BX409" s="123"/>
      <c r="BY409" s="123"/>
      <c r="BZ409" s="123"/>
      <c r="CA409" s="123"/>
      <c r="CB409" s="123"/>
      <c r="CC409" s="123"/>
      <c r="CD409" s="123"/>
      <c r="CE409" s="123"/>
      <c r="CF409" s="123"/>
      <c r="CG409" s="123"/>
      <c r="CH409" s="123"/>
      <c r="CI409" s="123"/>
      <c r="CJ409" s="123"/>
      <c r="CK409" s="123"/>
      <c r="CL409" s="123"/>
      <c r="CM409" s="123"/>
      <c r="CN409" s="123"/>
      <c r="CO409" s="123"/>
      <c r="CP409" s="123"/>
      <c r="CQ409" s="123"/>
      <c r="CR409" s="123"/>
      <c r="CS409" s="123"/>
      <c r="CT409" s="123"/>
      <c r="CU409" s="123"/>
      <c r="CV409" s="123"/>
      <c r="CW409" s="123"/>
      <c r="CX409" s="123"/>
      <c r="CY409" s="123"/>
      <c r="CZ409" s="123"/>
      <c r="DA409" s="123"/>
      <c r="DB409" s="123"/>
      <c r="DC409" s="123"/>
      <c r="DD409" s="123"/>
      <c r="DE409" s="123"/>
      <c r="DF409" s="123"/>
      <c r="DG409" s="123"/>
      <c r="DH409" s="123"/>
      <c r="DI409" s="123"/>
      <c r="DJ409" s="123"/>
      <c r="DK409" s="123"/>
      <c r="DL409" s="123"/>
      <c r="DM409" s="123"/>
      <c r="DN409" s="123"/>
      <c r="DO409" s="123"/>
      <c r="DP409" s="123"/>
      <c r="DQ409" s="123"/>
      <c r="DR409" s="123"/>
      <c r="DS409" s="123"/>
      <c r="DT409" s="123"/>
      <c r="DU409" s="123"/>
      <c r="DV409" s="123"/>
      <c r="DW409" s="123"/>
      <c r="DX409" s="123"/>
      <c r="DY409" s="123"/>
      <c r="DZ409" s="123"/>
      <c r="EA409" s="123"/>
      <c r="EB409" s="123"/>
      <c r="EC409" s="125"/>
      <c r="ED409" s="125"/>
      <c r="EE409" s="125"/>
      <c r="EF409" s="125"/>
      <c r="EG409" s="125"/>
      <c r="EH409" s="125"/>
      <c r="EI409" s="125"/>
      <c r="EJ409" s="125"/>
      <c r="EK409" s="125"/>
      <c r="EL409" s="125"/>
      <c r="EM409" s="125"/>
      <c r="EN409" s="125"/>
      <c r="EO409" s="125"/>
      <c r="EP409" s="125"/>
      <c r="EQ409" s="125"/>
      <c r="ER409" s="125"/>
      <c r="ES409" s="125"/>
      <c r="ET409" s="125"/>
      <c r="EU409" s="125"/>
      <c r="EV409" s="125"/>
      <c r="EW409" s="125"/>
      <c r="EX409" s="125"/>
      <c r="EY409" s="125"/>
      <c r="EZ409" s="125"/>
      <c r="FA409" s="125"/>
      <c r="FB409" s="125"/>
      <c r="FC409" s="125"/>
      <c r="FD409" s="125"/>
      <c r="FE409" s="125"/>
      <c r="FF409" s="125"/>
      <c r="FG409" s="125"/>
      <c r="FH409" s="125"/>
      <c r="FI409" s="125"/>
      <c r="FJ409" s="125"/>
      <c r="FK409" s="125"/>
      <c r="FL409" s="125"/>
      <c r="FM409" s="125"/>
      <c r="FN409" s="125"/>
      <c r="FO409" s="125"/>
      <c r="FP409" s="125"/>
      <c r="FQ409" s="125"/>
      <c r="FR409" s="125"/>
      <c r="FS409" s="125"/>
      <c r="FT409" s="125"/>
      <c r="FU409" s="125"/>
      <c r="FV409" s="125"/>
      <c r="FW409" s="125"/>
      <c r="FX409" s="125"/>
      <c r="FY409" s="125"/>
      <c r="FZ409" s="125"/>
      <c r="GA409" s="125"/>
      <c r="GB409" s="125"/>
      <c r="GC409" s="125"/>
      <c r="GD409" s="125"/>
      <c r="GE409" s="125"/>
      <c r="GF409" s="125"/>
      <c r="GG409" s="125"/>
      <c r="GH409" s="125"/>
      <c r="GI409" s="125"/>
      <c r="GJ409" s="125"/>
      <c r="GK409" s="125"/>
      <c r="GL409" s="125"/>
      <c r="GM409" s="125"/>
      <c r="GN409" s="125"/>
      <c r="GO409" s="125"/>
      <c r="GP409" s="125"/>
      <c r="GQ409" s="125"/>
      <c r="GR409" s="125"/>
      <c r="GS409" s="125"/>
      <c r="GT409" s="125"/>
      <c r="GU409" s="125"/>
      <c r="GV409" s="125"/>
      <c r="GW409" s="125"/>
      <c r="GX409" s="125"/>
      <c r="GY409" s="125"/>
      <c r="GZ409" s="125"/>
      <c r="HA409" s="125"/>
      <c r="HB409" s="125"/>
      <c r="HC409" s="125"/>
      <c r="HD409" s="125"/>
      <c r="HE409" s="125"/>
      <c r="HF409" s="125"/>
      <c r="HG409" s="125"/>
      <c r="HH409" s="125"/>
      <c r="HI409" s="125"/>
      <c r="HJ409" s="125"/>
      <c r="HK409" s="125"/>
      <c r="HL409" s="125"/>
      <c r="HM409" s="125"/>
      <c r="HN409" s="125"/>
      <c r="HO409" s="125"/>
      <c r="HP409" s="125"/>
      <c r="HQ409" s="125"/>
      <c r="HR409" s="125"/>
      <c r="HS409" s="125"/>
      <c r="HT409" s="125"/>
      <c r="HU409" s="125"/>
      <c r="HV409" s="125"/>
      <c r="HW409" s="125"/>
      <c r="HX409" s="125"/>
      <c r="HY409" s="125"/>
      <c r="HZ409" s="125"/>
      <c r="IA409" s="125"/>
      <c r="IB409" s="125"/>
      <c r="IC409" s="125"/>
      <c r="ID409" s="125"/>
      <c r="IE409" s="125"/>
      <c r="IF409" s="125"/>
      <c r="IG409" s="125"/>
      <c r="IH409" s="125"/>
      <c r="II409" s="125"/>
      <c r="IJ409" s="125"/>
      <c r="IK409" s="125"/>
      <c r="IL409" s="125"/>
      <c r="IM409" s="125"/>
      <c r="IN409" s="125"/>
      <c r="IO409" s="125"/>
      <c r="IP409" s="125"/>
      <c r="IQ409" s="125"/>
      <c r="IR409" s="125"/>
      <c r="IS409" s="125"/>
      <c r="IT409" s="125"/>
      <c r="IU409" s="125"/>
      <c r="IV409" s="125"/>
      <c r="IW409" s="125"/>
      <c r="IX409" s="125"/>
      <c r="IY409" s="125"/>
      <c r="IZ409" s="125"/>
      <c r="JA409" s="125"/>
      <c r="JB409" s="125"/>
      <c r="JC409" s="125"/>
      <c r="JD409" s="125"/>
      <c r="JE409" s="125"/>
      <c r="JF409" s="125"/>
      <c r="JG409" s="125"/>
      <c r="JH409" s="125"/>
      <c r="JI409" s="125"/>
      <c r="JJ409" s="125"/>
      <c r="JK409" s="125"/>
      <c r="JL409" s="125"/>
      <c r="JM409" s="125"/>
      <c r="JN409" s="125"/>
      <c r="JO409" s="125"/>
      <c r="JP409" s="125"/>
      <c r="JQ409" s="125"/>
      <c r="JR409" s="125"/>
      <c r="JS409" s="125"/>
      <c r="JT409" s="125"/>
      <c r="JU409" s="125"/>
      <c r="JV409" s="125"/>
      <c r="JW409" s="125"/>
      <c r="JX409" s="125"/>
      <c r="JY409" s="125"/>
      <c r="JZ409" s="125"/>
      <c r="KA409" s="125"/>
      <c r="KB409" s="125"/>
      <c r="KC409" s="125"/>
      <c r="KD409" s="125"/>
      <c r="KE409" s="125"/>
      <c r="KF409" s="125"/>
      <c r="KG409" s="125"/>
      <c r="KH409" s="125"/>
      <c r="KI409" s="125"/>
      <c r="KJ409" s="125"/>
      <c r="KK409" s="125"/>
      <c r="KL409" s="125"/>
      <c r="KM409" s="125"/>
      <c r="KN409" s="125"/>
      <c r="KO409" s="125"/>
      <c r="KP409" s="125"/>
      <c r="KQ409" s="125"/>
      <c r="KR409" s="125"/>
      <c r="KS409" s="125"/>
      <c r="KT409" s="125"/>
      <c r="KU409" s="125"/>
      <c r="KV409" s="125"/>
      <c r="KW409" s="125"/>
      <c r="KX409" s="125"/>
      <c r="KY409" s="125"/>
      <c r="KZ409" s="125"/>
      <c r="LA409" s="125"/>
      <c r="LB409" s="125"/>
      <c r="LC409" s="125"/>
      <c r="LD409" s="125"/>
      <c r="LE409" s="125"/>
      <c r="LF409" s="125"/>
      <c r="LG409" s="125"/>
      <c r="LH409" s="125"/>
      <c r="LI409" s="125"/>
      <c r="LJ409" s="125"/>
      <c r="LK409" s="125"/>
      <c r="LL409" s="125"/>
      <c r="LM409" s="125"/>
      <c r="LN409" s="125"/>
      <c r="LO409" s="125"/>
      <c r="LP409" s="125"/>
      <c r="LQ409" s="125"/>
      <c r="LR409" s="125"/>
      <c r="LS409" s="125"/>
      <c r="LT409" s="125"/>
      <c r="LU409" s="125"/>
      <c r="LV409" s="125"/>
      <c r="LW409" s="125"/>
      <c r="LX409" s="125"/>
      <c r="LY409" s="125"/>
      <c r="LZ409" s="125"/>
      <c r="MA409" s="125"/>
      <c r="MB409" s="125"/>
      <c r="MC409" s="125"/>
      <c r="MD409" s="125"/>
      <c r="ME409" s="125"/>
      <c r="MF409" s="125"/>
      <c r="MG409" s="125"/>
      <c r="MH409" s="125"/>
      <c r="MI409" s="125"/>
      <c r="MJ409" s="125"/>
      <c r="MK409" s="125"/>
      <c r="ML409" s="125"/>
      <c r="MM409" s="125"/>
      <c r="MN409" s="125"/>
      <c r="MO409" s="125"/>
      <c r="MP409" s="125"/>
      <c r="MQ409" s="125"/>
      <c r="MR409" s="125"/>
      <c r="MS409" s="125"/>
      <c r="MT409" s="125"/>
      <c r="MU409" s="125"/>
      <c r="MV409" s="125"/>
      <c r="MW409" s="125"/>
      <c r="MX409" s="125"/>
      <c r="MY409" s="125"/>
      <c r="MZ409" s="125"/>
      <c r="NA409" s="125"/>
      <c r="NB409" s="125"/>
      <c r="NC409" s="125"/>
      <c r="ND409" s="125"/>
      <c r="NE409" s="125"/>
      <c r="NF409" s="125"/>
      <c r="NG409" s="125"/>
      <c r="NH409" s="125"/>
      <c r="NI409" s="125"/>
      <c r="NJ409" s="125"/>
      <c r="NK409" s="125"/>
      <c r="NL409" s="125"/>
      <c r="NM409" s="125"/>
      <c r="NN409" s="125"/>
      <c r="NO409" s="125"/>
      <c r="NP409" s="125"/>
      <c r="NQ409" s="125"/>
      <c r="NR409" s="125"/>
      <c r="NS409" s="125"/>
      <c r="NT409" s="125"/>
      <c r="NU409" s="125"/>
      <c r="NV409" s="125"/>
      <c r="NW409" s="125"/>
      <c r="NX409" s="125"/>
      <c r="NY409" s="125"/>
      <c r="NZ409" s="125"/>
      <c r="OA409" s="125"/>
      <c r="OB409" s="125"/>
      <c r="OC409" s="125"/>
      <c r="OD409" s="125"/>
      <c r="OE409" s="125"/>
      <c r="OF409" s="125"/>
      <c r="OG409" s="125"/>
      <c r="OH409" s="125"/>
      <c r="OI409" s="125"/>
      <c r="OJ409" s="125"/>
      <c r="OK409" s="125"/>
      <c r="OL409" s="125"/>
      <c r="OM409" s="125"/>
      <c r="ON409" s="125"/>
      <c r="OO409" s="125"/>
      <c r="OP409" s="125"/>
      <c r="OQ409" s="125"/>
      <c r="OR409" s="125"/>
      <c r="OS409" s="125"/>
      <c r="OT409" s="125"/>
      <c r="OU409" s="125"/>
      <c r="OV409" s="125"/>
      <c r="OW409" s="125"/>
      <c r="OX409" s="125"/>
      <c r="OY409" s="125"/>
      <c r="OZ409" s="125"/>
      <c r="PA409" s="125"/>
      <c r="PB409" s="125"/>
      <c r="PC409" s="125"/>
      <c r="PD409" s="125"/>
      <c r="PE409" s="125"/>
      <c r="PF409" s="125"/>
      <c r="PG409" s="125"/>
      <c r="PH409" s="125"/>
      <c r="PI409" s="125"/>
      <c r="PJ409" s="125"/>
      <c r="PK409" s="125"/>
      <c r="PL409" s="125"/>
      <c r="PM409" s="125"/>
      <c r="PN409" s="125"/>
      <c r="PO409" s="125"/>
      <c r="PP409" s="125"/>
      <c r="PQ409" s="125"/>
      <c r="PR409" s="125"/>
      <c r="PS409" s="125"/>
      <c r="PT409" s="125"/>
      <c r="PU409" s="125"/>
      <c r="PV409" s="125"/>
      <c r="PW409" s="125"/>
      <c r="PX409" s="125"/>
      <c r="PY409" s="125"/>
      <c r="PZ409" s="125"/>
      <c r="QA409" s="125"/>
      <c r="QB409" s="125"/>
      <c r="QC409" s="125"/>
      <c r="QD409" s="125"/>
      <c r="QE409" s="125"/>
      <c r="QF409" s="125"/>
      <c r="QG409" s="125"/>
      <c r="QH409" s="125"/>
      <c r="QI409" s="125"/>
      <c r="QJ409" s="125"/>
      <c r="QK409" s="125"/>
      <c r="QL409" s="125"/>
      <c r="QM409" s="125"/>
      <c r="QN409" s="125"/>
      <c r="QO409" s="125"/>
      <c r="QP409" s="125"/>
      <c r="QQ409" s="125"/>
      <c r="QR409" s="125"/>
      <c r="QS409" s="125"/>
      <c r="QT409" s="125"/>
      <c r="QU409" s="125"/>
      <c r="QV409" s="125"/>
      <c r="QW409" s="125"/>
      <c r="QX409" s="125"/>
      <c r="QY409" s="125"/>
      <c r="QZ409" s="125"/>
      <c r="RA409" s="125"/>
      <c r="RB409" s="125"/>
      <c r="RC409" s="125"/>
      <c r="RD409" s="125"/>
      <c r="RE409" s="125"/>
      <c r="RF409" s="125"/>
      <c r="RG409" s="125"/>
      <c r="RH409" s="125"/>
      <c r="RI409" s="125"/>
      <c r="RJ409" s="125"/>
      <c r="RK409" s="125"/>
      <c r="RL409" s="125"/>
      <c r="RM409" s="125"/>
      <c r="RN409" s="125"/>
      <c r="RO409" s="125"/>
      <c r="RP409" s="125"/>
      <c r="RQ409" s="125"/>
      <c r="RR409" s="125"/>
      <c r="RS409" s="125"/>
      <c r="RT409" s="125"/>
      <c r="RU409" s="125"/>
      <c r="RV409" s="125"/>
      <c r="RW409" s="125"/>
      <c r="RX409" s="125"/>
      <c r="RY409" s="125"/>
      <c r="RZ409" s="125"/>
      <c r="SA409" s="125"/>
      <c r="SB409" s="125"/>
      <c r="SC409" s="125"/>
      <c r="SD409" s="125"/>
      <c r="SE409" s="125"/>
      <c r="SF409" s="125"/>
      <c r="SG409" s="125"/>
      <c r="SH409" s="125"/>
      <c r="SI409" s="125"/>
      <c r="SJ409" s="125"/>
      <c r="SK409" s="125"/>
      <c r="SL409" s="125"/>
      <c r="SM409" s="125"/>
      <c r="SN409" s="125"/>
      <c r="SO409" s="125"/>
      <c r="SP409" s="125"/>
      <c r="SQ409" s="125"/>
      <c r="SR409" s="125"/>
      <c r="SS409" s="125"/>
      <c r="ST409" s="125"/>
      <c r="SU409" s="125"/>
      <c r="SV409" s="125"/>
      <c r="SW409" s="125"/>
      <c r="SX409" s="125"/>
      <c r="SY409" s="125"/>
      <c r="SZ409" s="125"/>
      <c r="TA409" s="125"/>
      <c r="TB409" s="125"/>
      <c r="TC409" s="125"/>
      <c r="TD409" s="125"/>
      <c r="TE409" s="125"/>
      <c r="TF409" s="125"/>
      <c r="TG409" s="125"/>
      <c r="TH409" s="125"/>
      <c r="TI409" s="125"/>
      <c r="TJ409" s="125"/>
      <c r="TK409" s="125"/>
      <c r="TL409" s="125"/>
      <c r="TM409" s="125"/>
      <c r="TN409" s="125"/>
      <c r="TO409" s="125"/>
      <c r="TP409" s="125"/>
      <c r="TQ409" s="125"/>
      <c r="TR409" s="125"/>
      <c r="TS409" s="125"/>
      <c r="TT409" s="125"/>
      <c r="TU409" s="125"/>
      <c r="TV409" s="125"/>
      <c r="TW409" s="125"/>
      <c r="TX409" s="125"/>
      <c r="TY409" s="125"/>
      <c r="TZ409" s="125"/>
      <c r="UA409" s="125"/>
      <c r="UB409" s="125"/>
      <c r="UC409" s="125"/>
      <c r="UD409" s="125"/>
      <c r="UE409" s="125"/>
      <c r="UF409" s="125"/>
      <c r="UG409" s="125"/>
      <c r="UH409" s="125"/>
      <c r="UI409" s="125"/>
      <c r="UJ409" s="125"/>
      <c r="UK409" s="125"/>
      <c r="UL409" s="125"/>
      <c r="UM409" s="125"/>
      <c r="UN409" s="125"/>
      <c r="UO409" s="125"/>
      <c r="UP409" s="125"/>
      <c r="UQ409" s="125"/>
      <c r="UR409" s="125"/>
      <c r="US409" s="125"/>
      <c r="UT409" s="125"/>
      <c r="UU409" s="125"/>
      <c r="UV409" s="125"/>
      <c r="UW409" s="125"/>
      <c r="UX409" s="125"/>
      <c r="UY409" s="125"/>
      <c r="UZ409" s="125"/>
      <c r="VA409" s="125"/>
      <c r="VB409" s="125"/>
      <c r="VC409" s="125"/>
      <c r="VD409" s="125"/>
      <c r="VE409" s="125"/>
      <c r="VF409" s="125"/>
      <c r="VG409" s="125"/>
      <c r="VH409" s="125"/>
      <c r="VI409" s="125"/>
      <c r="VJ409" s="125"/>
      <c r="VK409" s="125"/>
      <c r="VL409" s="125"/>
      <c r="VM409" s="125"/>
      <c r="VN409" s="125"/>
      <c r="VO409" s="125"/>
      <c r="VP409" s="125"/>
      <c r="VQ409" s="125"/>
      <c r="VR409" s="125"/>
      <c r="VS409" s="125"/>
      <c r="VT409" s="125"/>
      <c r="VU409" s="125"/>
      <c r="VV409" s="125"/>
      <c r="VW409" s="125"/>
      <c r="VX409" s="125"/>
      <c r="VY409" s="125"/>
      <c r="VZ409" s="125"/>
      <c r="WA409" s="125"/>
      <c r="WB409" s="125"/>
      <c r="WC409" s="125"/>
      <c r="WD409" s="125"/>
      <c r="WE409" s="125"/>
      <c r="WF409" s="125"/>
      <c r="WG409" s="125"/>
      <c r="WH409" s="125"/>
      <c r="WI409" s="125"/>
      <c r="WJ409" s="125"/>
      <c r="WK409" s="125"/>
      <c r="WL409" s="125"/>
      <c r="WM409" s="125"/>
      <c r="WN409" s="125"/>
      <c r="WO409" s="125"/>
      <c r="WP409" s="125"/>
      <c r="WQ409" s="125"/>
      <c r="WR409" s="125"/>
      <c r="WS409" s="125"/>
      <c r="WT409" s="125"/>
      <c r="WU409" s="125"/>
      <c r="WV409" s="125"/>
      <c r="WW409" s="125"/>
      <c r="WX409" s="125"/>
      <c r="WY409" s="125"/>
      <c r="WZ409" s="125"/>
      <c r="XA409" s="125"/>
      <c r="XB409" s="125"/>
      <c r="XC409" s="125"/>
      <c r="XD409" s="125"/>
      <c r="XE409" s="125"/>
      <c r="XF409" s="125"/>
      <c r="XG409" s="125"/>
      <c r="XH409" s="125"/>
      <c r="XI409" s="125"/>
      <c r="XJ409" s="125"/>
      <c r="XK409" s="125"/>
      <c r="XL409" s="125"/>
      <c r="XM409" s="125"/>
      <c r="XN409" s="125"/>
      <c r="XO409" s="125"/>
      <c r="XP409" s="125"/>
      <c r="XQ409" s="125"/>
      <c r="XR409" s="125"/>
      <c r="XS409" s="125"/>
      <c r="XT409" s="125"/>
      <c r="XU409" s="125"/>
      <c r="XV409" s="125"/>
      <c r="XW409" s="125"/>
      <c r="XX409" s="125"/>
      <c r="XY409" s="125"/>
      <c r="XZ409" s="125"/>
      <c r="YA409" s="125"/>
      <c r="YB409" s="125"/>
      <c r="YC409" s="125"/>
      <c r="YD409" s="125"/>
      <c r="YE409" s="125"/>
      <c r="YF409" s="125"/>
      <c r="YG409" s="125"/>
      <c r="YH409" s="125"/>
      <c r="YI409" s="125"/>
      <c r="YJ409" s="125"/>
      <c r="YK409" s="125"/>
      <c r="YL409" s="125"/>
      <c r="YM409" s="125"/>
      <c r="YN409" s="125"/>
      <c r="YO409" s="125"/>
      <c r="YP409" s="125"/>
      <c r="YQ409" s="125"/>
      <c r="YR409" s="125"/>
      <c r="YS409" s="125"/>
      <c r="YT409" s="125"/>
      <c r="YU409" s="125"/>
      <c r="YV409" s="125"/>
      <c r="YW409" s="125"/>
      <c r="YX409" s="125"/>
      <c r="YY409" s="125"/>
      <c r="YZ409" s="125"/>
      <c r="ZA409" s="125"/>
      <c r="ZB409" s="125"/>
      <c r="ZC409" s="125"/>
      <c r="ZD409" s="125"/>
      <c r="ZE409" s="125"/>
      <c r="ZF409" s="125"/>
      <c r="ZG409" s="125"/>
      <c r="ZH409" s="125"/>
      <c r="ZI409" s="125"/>
      <c r="ZJ409" s="125"/>
      <c r="ZK409" s="125"/>
      <c r="ZL409" s="125"/>
      <c r="ZM409" s="125"/>
      <c r="ZN409" s="125"/>
      <c r="ZO409" s="125"/>
      <c r="ZP409" s="125"/>
      <c r="ZQ409" s="125"/>
      <c r="ZR409" s="125"/>
      <c r="ZS409" s="125"/>
      <c r="ZT409" s="125"/>
      <c r="ZU409" s="125"/>
      <c r="ZV409" s="125"/>
      <c r="ZW409" s="125"/>
      <c r="ZX409" s="125"/>
      <c r="ZY409" s="125"/>
      <c r="ZZ409" s="125"/>
      <c r="AAA409" s="125"/>
      <c r="AAB409" s="125"/>
      <c r="AAC409" s="125"/>
      <c r="AAD409" s="125"/>
      <c r="AAE409" s="125"/>
      <c r="AAF409" s="125"/>
      <c r="AAG409" s="125"/>
      <c r="AAH409" s="125"/>
      <c r="AAI409" s="125"/>
      <c r="AAJ409" s="125"/>
      <c r="AAK409" s="125"/>
      <c r="AAL409" s="125"/>
      <c r="AAM409" s="125"/>
      <c r="AAN409" s="125"/>
      <c r="AAO409" s="125"/>
      <c r="AAP409" s="125"/>
      <c r="AAQ409" s="125"/>
      <c r="AAR409" s="125"/>
      <c r="AAS409" s="125"/>
      <c r="AAT409" s="125"/>
      <c r="AAU409" s="125"/>
      <c r="AAV409" s="125"/>
      <c r="AAW409" s="125"/>
      <c r="AAX409" s="125"/>
      <c r="AAY409" s="125"/>
      <c r="AAZ409" s="125"/>
      <c r="ABA409" s="125"/>
      <c r="ABB409" s="125"/>
      <c r="ABC409" s="125"/>
      <c r="ABD409" s="125"/>
      <c r="ABE409" s="125"/>
      <c r="ABF409" s="125"/>
      <c r="ABG409" s="125"/>
      <c r="ABH409" s="125"/>
      <c r="ABI409" s="125"/>
      <c r="ABJ409" s="125"/>
      <c r="ABK409" s="125"/>
      <c r="ABL409" s="125"/>
      <c r="ABM409" s="125"/>
      <c r="ABN409" s="125"/>
      <c r="ABO409" s="125"/>
      <c r="ABP409" s="125"/>
      <c r="ABQ409" s="125"/>
      <c r="ABR409" s="125"/>
      <c r="ABS409" s="125"/>
      <c r="ABT409" s="125"/>
      <c r="ABU409" s="125"/>
      <c r="ABV409" s="125"/>
      <c r="ABW409" s="125"/>
      <c r="ABX409" s="125"/>
      <c r="ABY409" s="125"/>
      <c r="ABZ409" s="125"/>
      <c r="ACA409" s="125"/>
      <c r="ACB409" s="125"/>
      <c r="ACC409" s="125"/>
      <c r="ACD409" s="125"/>
      <c r="ACE409" s="125"/>
      <c r="ACF409" s="125"/>
      <c r="ACG409" s="125"/>
      <c r="ACH409" s="125"/>
      <c r="ACI409" s="125"/>
      <c r="ACJ409" s="125"/>
      <c r="ACK409" s="125"/>
      <c r="ACL409" s="125"/>
      <c r="ACM409" s="125"/>
      <c r="ACN409" s="125"/>
      <c r="ACO409" s="125"/>
      <c r="ACP409" s="125"/>
      <c r="ACQ409" s="125"/>
      <c r="ACR409" s="125"/>
      <c r="ACS409" s="125"/>
      <c r="ACT409" s="125"/>
      <c r="ACU409" s="125"/>
      <c r="ACV409" s="125"/>
      <c r="ACW409" s="125"/>
      <c r="ACX409" s="125"/>
      <c r="ACY409" s="125"/>
      <c r="ACZ409" s="125"/>
    </row>
    <row r="410" spans="1:781" s="1" customFormat="1" ht="15.6" x14ac:dyDescent="0.3">
      <c r="A410" s="42">
        <v>2</v>
      </c>
      <c r="B410" s="46" t="s">
        <v>1112</v>
      </c>
      <c r="C410" s="108" t="s">
        <v>40</v>
      </c>
      <c r="D410" s="107"/>
      <c r="E410" s="108"/>
      <c r="F410" s="93">
        <v>61</v>
      </c>
      <c r="G410" s="48"/>
      <c r="H410" s="93">
        <v>1</v>
      </c>
      <c r="I410" s="93" t="s">
        <v>41</v>
      </c>
      <c r="J410" s="93" t="s">
        <v>42</v>
      </c>
      <c r="K410" s="94">
        <v>1915</v>
      </c>
      <c r="L410" s="113">
        <v>5645</v>
      </c>
      <c r="M410" s="51">
        <v>180000</v>
      </c>
      <c r="N410" s="107"/>
      <c r="O410" s="108"/>
      <c r="P410" s="109" t="s">
        <v>409</v>
      </c>
      <c r="Q410" s="53" t="s">
        <v>486</v>
      </c>
      <c r="R410" s="31" t="s">
        <v>319</v>
      </c>
      <c r="S410" s="32" t="str">
        <f t="shared" si="92"/>
        <v>Cu</v>
      </c>
      <c r="T410" s="33">
        <v>12000</v>
      </c>
      <c r="U410" s="33">
        <v>1</v>
      </c>
      <c r="V410" s="33"/>
      <c r="W410" s="33">
        <v>1</v>
      </c>
      <c r="X410" s="33"/>
      <c r="Y410" s="33">
        <v>2.5</v>
      </c>
      <c r="Z410" s="33" t="s">
        <v>320</v>
      </c>
      <c r="AA410" s="54"/>
      <c r="AB410" s="34">
        <f t="shared" si="93"/>
        <v>9.4904023034260876E-2</v>
      </c>
      <c r="AC410" s="34">
        <f t="shared" si="94"/>
        <v>0</v>
      </c>
      <c r="AD410" s="34">
        <f t="shared" si="95"/>
        <v>0</v>
      </c>
      <c r="AE410" s="34">
        <f t="shared" si="96"/>
        <v>9.4904023034260876E-2</v>
      </c>
      <c r="AF410" s="35"/>
      <c r="AG410" s="35">
        <f>IF(A410=1,AE410,0)</f>
        <v>0</v>
      </c>
      <c r="AH410" s="35">
        <f>IF(A410=2,AE410,0)</f>
        <v>9.4904023034260876E-2</v>
      </c>
      <c r="AI410" s="35">
        <f>IF(A410=3,AE410,0)</f>
        <v>0</v>
      </c>
      <c r="AK410" s="55"/>
      <c r="AL410" s="55"/>
      <c r="AM410" s="55"/>
      <c r="AN410" s="55"/>
      <c r="AO410" s="55"/>
      <c r="AP410" s="55"/>
      <c r="AQ410" s="55"/>
      <c r="AR410" s="55"/>
      <c r="AS410" s="55"/>
      <c r="AT410" s="55"/>
      <c r="AU410" s="55"/>
      <c r="AV410" s="55"/>
      <c r="AW410" s="55"/>
      <c r="AX410" s="55"/>
      <c r="AY410" s="55"/>
      <c r="AZ410" s="55"/>
      <c r="BA410" s="55"/>
      <c r="BB410" s="55"/>
      <c r="BC410" s="55"/>
      <c r="BD410" s="55"/>
      <c r="BE410" s="55"/>
      <c r="BF410" s="55"/>
      <c r="BG410" s="55"/>
      <c r="BH410" s="55"/>
      <c r="BI410" s="55"/>
      <c r="BJ410" s="55"/>
      <c r="BK410" s="55"/>
      <c r="BL410" s="55"/>
      <c r="BM410" s="55"/>
      <c r="BN410" s="55"/>
      <c r="BO410" s="55"/>
      <c r="BP410" s="55"/>
      <c r="BQ410" s="55"/>
      <c r="BR410" s="55"/>
      <c r="BS410" s="55"/>
      <c r="BT410" s="55"/>
      <c r="BU410" s="55"/>
      <c r="BV410" s="55"/>
      <c r="BW410" s="55"/>
      <c r="BX410" s="55"/>
      <c r="BY410" s="55"/>
      <c r="BZ410" s="55"/>
      <c r="CA410" s="55"/>
      <c r="CB410" s="55"/>
      <c r="CC410" s="55"/>
      <c r="CD410" s="55"/>
      <c r="CE410" s="55"/>
      <c r="CF410" s="55"/>
      <c r="CG410" s="55"/>
      <c r="CH410" s="55"/>
      <c r="CI410" s="55"/>
      <c r="CJ410" s="55"/>
      <c r="CK410" s="55"/>
      <c r="CL410" s="55"/>
      <c r="CM410" s="55"/>
      <c r="CN410" s="55"/>
      <c r="CO410" s="55"/>
      <c r="CP410" s="55"/>
      <c r="CQ410" s="55"/>
      <c r="CR410" s="55"/>
      <c r="CS410" s="55"/>
      <c r="CT410" s="55"/>
      <c r="CU410" s="55"/>
      <c r="CV410" s="55"/>
      <c r="CW410" s="55"/>
      <c r="CX410" s="55"/>
      <c r="CY410" s="55"/>
      <c r="CZ410" s="55"/>
      <c r="DA410" s="55"/>
      <c r="DB410" s="55"/>
      <c r="DC410" s="55"/>
      <c r="DD410" s="55"/>
      <c r="DE410" s="55"/>
      <c r="DF410" s="55"/>
      <c r="DG410" s="55"/>
      <c r="DH410" s="55"/>
      <c r="DI410" s="55"/>
      <c r="DJ410" s="55"/>
      <c r="DK410" s="55"/>
      <c r="DL410" s="55"/>
      <c r="DM410" s="55"/>
      <c r="DN410" s="55"/>
      <c r="DO410" s="55"/>
      <c r="DP410" s="55"/>
      <c r="DQ410" s="55"/>
      <c r="DR410" s="55"/>
      <c r="DS410" s="55"/>
      <c r="DT410" s="55"/>
      <c r="DU410" s="55"/>
      <c r="DV410" s="55"/>
      <c r="DW410" s="55"/>
      <c r="DX410" s="55"/>
      <c r="DY410" s="55"/>
      <c r="DZ410" s="55"/>
      <c r="EA410" s="55"/>
      <c r="EB410" s="55"/>
      <c r="EC410" s="127"/>
      <c r="ED410" s="127"/>
      <c r="EE410" s="127"/>
      <c r="EF410" s="127"/>
      <c r="EG410" s="127"/>
      <c r="EH410" s="127"/>
      <c r="EI410" s="127"/>
      <c r="EJ410" s="127"/>
      <c r="EK410" s="127"/>
      <c r="EL410" s="127"/>
      <c r="EM410" s="127"/>
      <c r="EN410" s="127"/>
      <c r="EO410" s="127"/>
      <c r="EP410" s="127"/>
      <c r="EQ410" s="127"/>
      <c r="ER410" s="127"/>
      <c r="ES410" s="127"/>
      <c r="ET410" s="127"/>
      <c r="EU410" s="127"/>
      <c r="EV410" s="127"/>
      <c r="EW410" s="127"/>
      <c r="EX410" s="127"/>
      <c r="EY410" s="127"/>
      <c r="EZ410" s="127"/>
      <c r="FA410" s="127"/>
      <c r="FB410" s="127"/>
      <c r="FC410" s="127"/>
      <c r="FD410" s="127"/>
      <c r="FE410" s="127"/>
      <c r="FF410" s="127"/>
      <c r="FG410" s="127"/>
      <c r="FH410" s="127"/>
      <c r="FI410" s="127"/>
      <c r="FJ410" s="127"/>
      <c r="FK410" s="127"/>
      <c r="FL410" s="127"/>
      <c r="FM410" s="127"/>
      <c r="FN410" s="127"/>
      <c r="FO410" s="127"/>
      <c r="FP410" s="127"/>
      <c r="FQ410" s="127"/>
      <c r="FR410" s="127"/>
      <c r="FS410" s="127"/>
      <c r="FT410" s="127"/>
      <c r="FU410" s="127"/>
      <c r="FV410" s="127"/>
      <c r="FW410" s="127"/>
      <c r="FX410" s="127"/>
      <c r="FY410" s="127"/>
      <c r="FZ410" s="127"/>
      <c r="GA410" s="127"/>
      <c r="GB410" s="127"/>
      <c r="GC410" s="127"/>
      <c r="GD410" s="127"/>
      <c r="GE410" s="127"/>
      <c r="GF410" s="127"/>
      <c r="GG410" s="127"/>
      <c r="GH410" s="127"/>
      <c r="GI410" s="127"/>
      <c r="GJ410" s="127"/>
      <c r="GK410" s="127"/>
      <c r="GL410" s="127"/>
      <c r="GM410" s="127"/>
      <c r="GN410" s="127"/>
      <c r="GO410" s="127"/>
      <c r="GP410" s="127"/>
      <c r="GQ410" s="127"/>
      <c r="GR410" s="127"/>
      <c r="GS410" s="127"/>
      <c r="GT410" s="127"/>
      <c r="GU410" s="127"/>
      <c r="GV410" s="127"/>
      <c r="GW410" s="127"/>
      <c r="GX410" s="127"/>
      <c r="GY410" s="127"/>
      <c r="GZ410" s="127"/>
      <c r="HA410" s="127"/>
      <c r="HB410" s="127"/>
      <c r="HC410" s="127"/>
      <c r="HD410" s="127"/>
      <c r="HE410" s="127"/>
      <c r="HF410" s="127"/>
      <c r="HG410" s="127"/>
      <c r="HH410" s="127"/>
      <c r="HI410" s="127"/>
      <c r="HJ410" s="127"/>
      <c r="HK410" s="127"/>
      <c r="HL410" s="127"/>
      <c r="HM410" s="127"/>
      <c r="HN410" s="127"/>
      <c r="HO410" s="127"/>
      <c r="HP410" s="127"/>
      <c r="HQ410" s="127"/>
      <c r="HR410" s="127"/>
      <c r="HS410" s="127"/>
      <c r="HT410" s="127"/>
      <c r="HU410" s="127"/>
      <c r="HV410" s="127"/>
      <c r="HW410" s="127"/>
      <c r="HX410" s="127"/>
      <c r="HY410" s="127"/>
      <c r="HZ410" s="127"/>
      <c r="IA410" s="127"/>
      <c r="IB410" s="127"/>
      <c r="IC410" s="127"/>
      <c r="ID410" s="127"/>
      <c r="IE410" s="127"/>
      <c r="IF410" s="127"/>
      <c r="IG410" s="127"/>
      <c r="IH410" s="127"/>
      <c r="II410" s="127"/>
      <c r="IJ410" s="127"/>
      <c r="IK410" s="127"/>
      <c r="IL410" s="127"/>
      <c r="IM410" s="127"/>
      <c r="IN410" s="127"/>
      <c r="IO410" s="127"/>
      <c r="IP410" s="127"/>
      <c r="IQ410" s="127"/>
      <c r="IR410" s="127"/>
      <c r="IS410" s="127"/>
      <c r="IT410" s="127"/>
      <c r="IU410" s="127"/>
      <c r="IV410" s="127"/>
      <c r="IW410" s="127"/>
      <c r="IX410" s="127"/>
      <c r="IY410" s="127"/>
      <c r="IZ410" s="127"/>
      <c r="JA410" s="127"/>
      <c r="JB410" s="127"/>
      <c r="JC410" s="127"/>
      <c r="JD410" s="127"/>
      <c r="JE410" s="127"/>
      <c r="JF410" s="127"/>
      <c r="JG410" s="127"/>
      <c r="JH410" s="127"/>
      <c r="JI410" s="127"/>
      <c r="JJ410" s="127"/>
      <c r="JK410" s="127"/>
      <c r="JL410" s="127"/>
      <c r="JM410" s="127"/>
      <c r="JN410" s="127"/>
      <c r="JO410" s="127"/>
      <c r="JP410" s="127"/>
      <c r="JQ410" s="127"/>
      <c r="JR410" s="127"/>
      <c r="JS410" s="127"/>
      <c r="JT410" s="127"/>
      <c r="JU410" s="127"/>
      <c r="JV410" s="127"/>
      <c r="JW410" s="127"/>
      <c r="JX410" s="127"/>
      <c r="JY410" s="127"/>
      <c r="JZ410" s="127"/>
      <c r="KA410" s="127"/>
      <c r="KB410" s="127"/>
      <c r="KC410" s="127"/>
      <c r="KD410" s="127"/>
      <c r="KE410" s="127"/>
      <c r="KF410" s="127"/>
      <c r="KG410" s="127"/>
      <c r="KH410" s="127"/>
      <c r="KI410" s="127"/>
      <c r="KJ410" s="127"/>
      <c r="KK410" s="127"/>
      <c r="KL410" s="127"/>
      <c r="KM410" s="127"/>
      <c r="KN410" s="127"/>
      <c r="KO410" s="127"/>
      <c r="KP410" s="127"/>
      <c r="KQ410" s="127"/>
      <c r="KR410" s="127"/>
      <c r="KS410" s="127"/>
      <c r="KT410" s="127"/>
      <c r="KU410" s="127"/>
      <c r="KV410" s="127"/>
      <c r="KW410" s="127"/>
      <c r="KX410" s="127"/>
      <c r="KY410" s="127"/>
      <c r="KZ410" s="127"/>
      <c r="LA410" s="127"/>
      <c r="LB410" s="127"/>
      <c r="LC410" s="127"/>
      <c r="LD410" s="127"/>
      <c r="LE410" s="127"/>
      <c r="LF410" s="127"/>
      <c r="LG410" s="127"/>
      <c r="LH410" s="127"/>
      <c r="LI410" s="127"/>
      <c r="LJ410" s="127"/>
      <c r="LK410" s="127"/>
      <c r="LL410" s="127"/>
      <c r="LM410" s="127"/>
      <c r="LN410" s="127"/>
      <c r="LO410" s="127"/>
      <c r="LP410" s="127"/>
      <c r="LQ410" s="127"/>
      <c r="LR410" s="127"/>
      <c r="LS410" s="127"/>
      <c r="LT410" s="127"/>
      <c r="LU410" s="127"/>
      <c r="LV410" s="127"/>
      <c r="LW410" s="127"/>
      <c r="LX410" s="127"/>
      <c r="LY410" s="127"/>
      <c r="LZ410" s="127"/>
      <c r="MA410" s="127"/>
      <c r="MB410" s="127"/>
      <c r="MC410" s="127"/>
      <c r="MD410" s="127"/>
      <c r="ME410" s="127"/>
      <c r="MF410" s="127"/>
      <c r="MG410" s="127"/>
      <c r="MH410" s="127"/>
      <c r="MI410" s="127"/>
      <c r="MJ410" s="127"/>
      <c r="MK410" s="127"/>
      <c r="ML410" s="127"/>
      <c r="MM410" s="127"/>
      <c r="MN410" s="127"/>
      <c r="MO410" s="127"/>
      <c r="MP410" s="127"/>
      <c r="MQ410" s="127"/>
      <c r="MR410" s="127"/>
      <c r="MS410" s="127"/>
      <c r="MT410" s="127"/>
      <c r="MU410" s="127"/>
      <c r="MV410" s="127"/>
      <c r="MW410" s="127"/>
      <c r="MX410" s="127"/>
      <c r="MY410" s="127"/>
      <c r="MZ410" s="127"/>
      <c r="NA410" s="127"/>
      <c r="NB410" s="127"/>
      <c r="NC410" s="127"/>
      <c r="ND410" s="127"/>
      <c r="NE410" s="127"/>
      <c r="NF410" s="127"/>
      <c r="NG410" s="127"/>
      <c r="NH410" s="127"/>
      <c r="NI410" s="127"/>
      <c r="NJ410" s="127"/>
      <c r="NK410" s="127"/>
      <c r="NL410" s="127"/>
      <c r="NM410" s="127"/>
      <c r="NN410" s="127"/>
      <c r="NO410" s="127"/>
      <c r="NP410" s="127"/>
      <c r="NQ410" s="127"/>
      <c r="NR410" s="127"/>
      <c r="NS410" s="127"/>
      <c r="NT410" s="127"/>
      <c r="NU410" s="127"/>
      <c r="NV410" s="127"/>
      <c r="NW410" s="127"/>
      <c r="NX410" s="127"/>
      <c r="NY410" s="127"/>
      <c r="NZ410" s="127"/>
      <c r="OA410" s="127"/>
      <c r="OB410" s="127"/>
      <c r="OC410" s="127"/>
      <c r="OD410" s="127"/>
      <c r="OE410" s="127"/>
      <c r="OF410" s="127"/>
      <c r="OG410" s="127"/>
      <c r="OH410" s="127"/>
      <c r="OI410" s="127"/>
      <c r="OJ410" s="127"/>
      <c r="OK410" s="127"/>
      <c r="OL410" s="127"/>
      <c r="OM410" s="127"/>
      <c r="ON410" s="127"/>
      <c r="OO410" s="127"/>
      <c r="OP410" s="127"/>
      <c r="OQ410" s="127"/>
      <c r="OR410" s="127"/>
      <c r="OS410" s="127"/>
      <c r="OT410" s="127"/>
      <c r="OU410" s="127"/>
      <c r="OV410" s="127"/>
      <c r="OW410" s="127"/>
      <c r="OX410" s="127"/>
      <c r="OY410" s="127"/>
      <c r="OZ410" s="127"/>
      <c r="PA410" s="127"/>
      <c r="PB410" s="127"/>
      <c r="PC410" s="127"/>
      <c r="PD410" s="127"/>
      <c r="PE410" s="127"/>
      <c r="PF410" s="127"/>
      <c r="PG410" s="127"/>
      <c r="PH410" s="127"/>
      <c r="PI410" s="127"/>
      <c r="PJ410" s="127"/>
      <c r="PK410" s="127"/>
      <c r="PL410" s="127"/>
      <c r="PM410" s="127"/>
      <c r="PN410" s="127"/>
      <c r="PO410" s="127"/>
      <c r="PP410" s="127"/>
      <c r="PQ410" s="127"/>
      <c r="PR410" s="127"/>
      <c r="PS410" s="127"/>
      <c r="PT410" s="127"/>
      <c r="PU410" s="127"/>
      <c r="PV410" s="127"/>
      <c r="PW410" s="127"/>
      <c r="PX410" s="127"/>
      <c r="PY410" s="127"/>
      <c r="PZ410" s="127"/>
      <c r="QA410" s="127"/>
      <c r="QB410" s="127"/>
      <c r="QC410" s="127"/>
      <c r="QD410" s="127"/>
      <c r="QE410" s="127"/>
      <c r="QF410" s="127"/>
      <c r="QG410" s="127"/>
      <c r="QH410" s="127"/>
      <c r="QI410" s="127"/>
      <c r="QJ410" s="127"/>
      <c r="QK410" s="127"/>
      <c r="QL410" s="127"/>
      <c r="QM410" s="127"/>
      <c r="QN410" s="127"/>
      <c r="QO410" s="127"/>
      <c r="QP410" s="127"/>
      <c r="QQ410" s="127"/>
      <c r="QR410" s="127"/>
      <c r="QS410" s="127"/>
      <c r="QT410" s="127"/>
      <c r="QU410" s="127"/>
      <c r="QV410" s="127"/>
      <c r="QW410" s="127"/>
      <c r="QX410" s="127"/>
      <c r="QY410" s="127"/>
      <c r="QZ410" s="127"/>
      <c r="RA410" s="127"/>
      <c r="RB410" s="127"/>
      <c r="RC410" s="127"/>
      <c r="RD410" s="127"/>
      <c r="RE410" s="127"/>
      <c r="RF410" s="127"/>
      <c r="RG410" s="127"/>
      <c r="RH410" s="127"/>
      <c r="RI410" s="127"/>
      <c r="RJ410" s="127"/>
      <c r="RK410" s="127"/>
      <c r="RL410" s="127"/>
      <c r="RM410" s="127"/>
      <c r="RN410" s="127"/>
      <c r="RO410" s="127"/>
      <c r="RP410" s="127"/>
      <c r="RQ410" s="127"/>
      <c r="RR410" s="127"/>
      <c r="RS410" s="127"/>
      <c r="RT410" s="127"/>
      <c r="RU410" s="127"/>
      <c r="RV410" s="127"/>
      <c r="RW410" s="127"/>
      <c r="RX410" s="127"/>
      <c r="RY410" s="127"/>
      <c r="RZ410" s="127"/>
      <c r="SA410" s="127"/>
      <c r="SB410" s="127"/>
      <c r="SC410" s="127"/>
      <c r="SD410" s="127"/>
      <c r="SE410" s="127"/>
      <c r="SF410" s="127"/>
      <c r="SG410" s="127"/>
      <c r="SH410" s="127"/>
      <c r="SI410" s="127"/>
      <c r="SJ410" s="127"/>
      <c r="SK410" s="127"/>
      <c r="SL410" s="127"/>
      <c r="SM410" s="127"/>
      <c r="SN410" s="127"/>
      <c r="SO410" s="127"/>
      <c r="SP410" s="127"/>
      <c r="SQ410" s="127"/>
      <c r="SR410" s="127"/>
      <c r="SS410" s="127"/>
      <c r="ST410" s="127"/>
      <c r="SU410" s="127"/>
      <c r="SV410" s="127"/>
      <c r="SW410" s="127"/>
      <c r="SX410" s="127"/>
      <c r="SY410" s="127"/>
      <c r="SZ410" s="127"/>
      <c r="TA410" s="127"/>
      <c r="TB410" s="127"/>
      <c r="TC410" s="127"/>
      <c r="TD410" s="127"/>
      <c r="TE410" s="127"/>
      <c r="TF410" s="127"/>
      <c r="TG410" s="127"/>
      <c r="TH410" s="127"/>
      <c r="TI410" s="127"/>
      <c r="TJ410" s="127"/>
      <c r="TK410" s="127"/>
      <c r="TL410" s="127"/>
      <c r="TM410" s="127"/>
      <c r="TN410" s="127"/>
      <c r="TO410" s="127"/>
      <c r="TP410" s="127"/>
      <c r="TQ410" s="127"/>
      <c r="TR410" s="127"/>
      <c r="TS410" s="127"/>
      <c r="TT410" s="127"/>
      <c r="TU410" s="127"/>
      <c r="TV410" s="127"/>
      <c r="TW410" s="127"/>
      <c r="TX410" s="127"/>
      <c r="TY410" s="127"/>
      <c r="TZ410" s="127"/>
      <c r="UA410" s="127"/>
      <c r="UB410" s="127"/>
      <c r="UC410" s="127"/>
      <c r="UD410" s="127"/>
      <c r="UE410" s="127"/>
      <c r="UF410" s="127"/>
      <c r="UG410" s="127"/>
      <c r="UH410" s="127"/>
      <c r="UI410" s="127"/>
      <c r="UJ410" s="127"/>
      <c r="UK410" s="127"/>
      <c r="UL410" s="127"/>
      <c r="UM410" s="127"/>
      <c r="UN410" s="127"/>
      <c r="UO410" s="127"/>
      <c r="UP410" s="127"/>
      <c r="UQ410" s="127"/>
      <c r="UR410" s="127"/>
      <c r="US410" s="127"/>
      <c r="UT410" s="127"/>
      <c r="UU410" s="127"/>
      <c r="UV410" s="127"/>
      <c r="UW410" s="127"/>
      <c r="UX410" s="127"/>
      <c r="UY410" s="127"/>
      <c r="UZ410" s="127"/>
      <c r="VA410" s="127"/>
      <c r="VB410" s="127"/>
      <c r="VC410" s="127"/>
      <c r="VD410" s="127"/>
      <c r="VE410" s="127"/>
      <c r="VF410" s="127"/>
      <c r="VG410" s="127"/>
      <c r="VH410" s="127"/>
      <c r="VI410" s="127"/>
      <c r="VJ410" s="127"/>
      <c r="VK410" s="127"/>
      <c r="VL410" s="127"/>
      <c r="VM410" s="127"/>
      <c r="VN410" s="127"/>
      <c r="VO410" s="127"/>
      <c r="VP410" s="127"/>
      <c r="VQ410" s="127"/>
      <c r="VR410" s="127"/>
      <c r="VS410" s="127"/>
      <c r="VT410" s="127"/>
      <c r="VU410" s="127"/>
      <c r="VV410" s="127"/>
      <c r="VW410" s="127"/>
      <c r="VX410" s="127"/>
      <c r="VY410" s="127"/>
      <c r="VZ410" s="127"/>
      <c r="WA410" s="127"/>
      <c r="WB410" s="127"/>
      <c r="WC410" s="127"/>
      <c r="WD410" s="127"/>
      <c r="WE410" s="127"/>
      <c r="WF410" s="127"/>
      <c r="WG410" s="127"/>
      <c r="WH410" s="127"/>
      <c r="WI410" s="127"/>
      <c r="WJ410" s="127"/>
      <c r="WK410" s="127"/>
      <c r="WL410" s="127"/>
      <c r="WM410" s="127"/>
      <c r="WN410" s="127"/>
      <c r="WO410" s="127"/>
      <c r="WP410" s="127"/>
      <c r="WQ410" s="127"/>
      <c r="WR410" s="127"/>
      <c r="WS410" s="127"/>
      <c r="WT410" s="127"/>
      <c r="WU410" s="127"/>
      <c r="WV410" s="127"/>
      <c r="WW410" s="127"/>
      <c r="WX410" s="127"/>
      <c r="WY410" s="127"/>
      <c r="WZ410" s="127"/>
      <c r="XA410" s="127"/>
      <c r="XB410" s="127"/>
      <c r="XC410" s="127"/>
      <c r="XD410" s="127"/>
      <c r="XE410" s="127"/>
      <c r="XF410" s="127"/>
      <c r="XG410" s="127"/>
      <c r="XH410" s="127"/>
      <c r="XI410" s="127"/>
      <c r="XJ410" s="127"/>
      <c r="XK410" s="127"/>
      <c r="XL410" s="127"/>
      <c r="XM410" s="127"/>
      <c r="XN410" s="127"/>
      <c r="XO410" s="127"/>
      <c r="XP410" s="127"/>
      <c r="XQ410" s="127"/>
      <c r="XR410" s="127"/>
      <c r="XS410" s="127"/>
      <c r="XT410" s="127"/>
      <c r="XU410" s="127"/>
      <c r="XV410" s="127"/>
      <c r="XW410" s="127"/>
      <c r="XX410" s="127"/>
      <c r="XY410" s="127"/>
      <c r="XZ410" s="127"/>
      <c r="YA410" s="127"/>
      <c r="YB410" s="127"/>
      <c r="YC410" s="127"/>
      <c r="YD410" s="127"/>
      <c r="YE410" s="127"/>
      <c r="YF410" s="127"/>
      <c r="YG410" s="127"/>
      <c r="YH410" s="127"/>
      <c r="YI410" s="127"/>
      <c r="YJ410" s="127"/>
      <c r="YK410" s="127"/>
      <c r="YL410" s="127"/>
      <c r="YM410" s="127"/>
      <c r="YN410" s="127"/>
      <c r="YO410" s="127"/>
      <c r="YP410" s="127"/>
      <c r="YQ410" s="127"/>
      <c r="YR410" s="127"/>
      <c r="YS410" s="127"/>
      <c r="YT410" s="127"/>
      <c r="YU410" s="127"/>
      <c r="YV410" s="127"/>
      <c r="YW410" s="127"/>
      <c r="YX410" s="127"/>
      <c r="YY410" s="127"/>
      <c r="YZ410" s="127"/>
      <c r="ZA410" s="127"/>
      <c r="ZB410" s="127"/>
      <c r="ZC410" s="127"/>
      <c r="ZD410" s="127"/>
      <c r="ZE410" s="127"/>
      <c r="ZF410" s="127"/>
      <c r="ZG410" s="127"/>
      <c r="ZH410" s="127"/>
      <c r="ZI410" s="127"/>
      <c r="ZJ410" s="127"/>
      <c r="ZK410" s="127"/>
      <c r="ZL410" s="127"/>
      <c r="ZM410" s="127"/>
      <c r="ZN410" s="127"/>
      <c r="ZO410" s="127"/>
      <c r="ZP410" s="127"/>
      <c r="ZQ410" s="127"/>
      <c r="ZR410" s="127"/>
      <c r="ZS410" s="127"/>
      <c r="ZT410" s="127"/>
      <c r="ZU410" s="127"/>
      <c r="ZV410" s="127"/>
      <c r="ZW410" s="127"/>
      <c r="ZX410" s="127"/>
      <c r="ZY410" s="127"/>
      <c r="ZZ410" s="127"/>
      <c r="AAA410" s="127"/>
      <c r="AAB410" s="127"/>
      <c r="AAC410" s="127"/>
      <c r="AAD410" s="127"/>
      <c r="AAE410" s="127"/>
      <c r="AAF410" s="127"/>
      <c r="AAG410" s="127"/>
      <c r="AAH410" s="127"/>
      <c r="AAI410" s="127"/>
      <c r="AAJ410" s="127"/>
      <c r="AAK410" s="127"/>
      <c r="AAL410" s="127"/>
      <c r="AAM410" s="127"/>
      <c r="AAN410" s="127"/>
      <c r="AAO410" s="127"/>
      <c r="AAP410" s="127"/>
      <c r="AAQ410" s="127"/>
      <c r="AAR410" s="127"/>
      <c r="AAS410" s="127"/>
      <c r="AAT410" s="127"/>
      <c r="AAU410" s="127"/>
      <c r="AAV410" s="127"/>
      <c r="AAW410" s="127"/>
      <c r="AAX410" s="127"/>
      <c r="AAY410" s="127"/>
      <c r="AAZ410" s="127"/>
      <c r="ABA410" s="127"/>
      <c r="ABB410" s="127"/>
      <c r="ABC410" s="127"/>
      <c r="ABD410" s="127"/>
      <c r="ABE410" s="127"/>
      <c r="ABF410" s="127"/>
      <c r="ABG410" s="127"/>
      <c r="ABH410" s="127"/>
      <c r="ABI410" s="127"/>
      <c r="ABJ410" s="127"/>
      <c r="ABK410" s="127"/>
      <c r="ABL410" s="127"/>
      <c r="ABM410" s="127"/>
      <c r="ABN410" s="127"/>
      <c r="ABO410" s="127"/>
      <c r="ABP410" s="127"/>
      <c r="ABQ410" s="127"/>
      <c r="ABR410" s="127"/>
      <c r="ABS410" s="127"/>
      <c r="ABT410" s="127"/>
      <c r="ABU410" s="127"/>
      <c r="ABV410" s="127"/>
      <c r="ABW410" s="127"/>
      <c r="ABX410" s="127"/>
      <c r="ABY410" s="127"/>
      <c r="ABZ410" s="127"/>
      <c r="ACA410" s="127"/>
      <c r="ACB410" s="127"/>
      <c r="ACC410" s="127"/>
      <c r="ACD410" s="127"/>
      <c r="ACE410" s="127"/>
      <c r="ACF410" s="127"/>
      <c r="ACG410" s="127"/>
      <c r="ACH410" s="127"/>
      <c r="ACI410" s="127"/>
      <c r="ACJ410" s="127"/>
      <c r="ACK410" s="127"/>
      <c r="ACL410" s="127"/>
      <c r="ACM410" s="127"/>
      <c r="ACN410" s="127"/>
      <c r="ACO410" s="127"/>
      <c r="ACP410" s="127"/>
      <c r="ACQ410" s="127"/>
      <c r="ACR410" s="127"/>
      <c r="ACS410" s="127"/>
      <c r="ACT410" s="127"/>
      <c r="ACU410" s="127"/>
      <c r="ACV410" s="127"/>
      <c r="ACW410" s="127"/>
      <c r="ACX410" s="127"/>
      <c r="ACY410" s="127"/>
      <c r="ACZ410" s="127"/>
      <c r="ADA410" s="55"/>
    </row>
    <row r="411" spans="1:781" ht="15" customHeight="1" thickBot="1" x14ac:dyDescent="0.35">
      <c r="A411" s="128" t="s">
        <v>1113</v>
      </c>
      <c r="C411" s="61"/>
      <c r="M411" s="132"/>
      <c r="AB411" s="138"/>
      <c r="AC411" s="139"/>
      <c r="AD411" s="139"/>
      <c r="AE411" s="140"/>
      <c r="AF411" s="141"/>
      <c r="AH411" s="54"/>
      <c r="AI411" s="54"/>
      <c r="AJ411" s="54"/>
      <c r="AL411" s="123"/>
      <c r="AM411" s="123"/>
      <c r="AN411" s="123"/>
      <c r="AO411" s="123"/>
      <c r="AP411" s="123"/>
      <c r="AQ411" s="123"/>
      <c r="AR411" s="123"/>
      <c r="AS411" s="123"/>
      <c r="AT411" s="123"/>
      <c r="AU411" s="123"/>
      <c r="AV411" s="123"/>
      <c r="AW411" s="123"/>
      <c r="AX411" s="123"/>
      <c r="AY411" s="123"/>
      <c r="AZ411" s="123"/>
      <c r="BA411" s="123"/>
      <c r="BB411" s="123"/>
      <c r="BC411" s="123"/>
      <c r="BD411" s="123"/>
      <c r="BE411" s="123"/>
      <c r="BF411" s="123"/>
      <c r="BG411" s="123"/>
      <c r="BH411" s="123"/>
      <c r="BI411" s="123"/>
      <c r="BJ411" s="123"/>
      <c r="BK411" s="123"/>
      <c r="BL411" s="123"/>
      <c r="BM411" s="123"/>
      <c r="BN411" s="123"/>
      <c r="BO411" s="123"/>
      <c r="BP411" s="123"/>
      <c r="BQ411" s="123"/>
      <c r="BR411" s="123"/>
      <c r="BS411" s="123"/>
      <c r="BT411" s="123"/>
      <c r="BU411" s="123"/>
      <c r="BV411" s="123"/>
      <c r="BW411" s="123"/>
      <c r="BX411" s="123"/>
      <c r="BY411" s="123"/>
      <c r="BZ411" s="123"/>
      <c r="CA411" s="123"/>
      <c r="CB411" s="123"/>
      <c r="CC411" s="123"/>
      <c r="CD411" s="123"/>
      <c r="CE411" s="123"/>
      <c r="CF411" s="123"/>
      <c r="CG411" s="123"/>
      <c r="CH411" s="123"/>
      <c r="CI411" s="123"/>
      <c r="CJ411" s="123"/>
      <c r="CK411" s="123"/>
      <c r="CL411" s="123"/>
      <c r="CM411" s="123"/>
      <c r="CN411" s="123"/>
      <c r="CO411" s="123"/>
      <c r="CP411" s="123"/>
      <c r="CQ411" s="123"/>
      <c r="CR411" s="123"/>
      <c r="CS411" s="123"/>
      <c r="CT411" s="123"/>
      <c r="CU411" s="123"/>
      <c r="CV411" s="123"/>
      <c r="CW411" s="123"/>
      <c r="CX411" s="123"/>
      <c r="CY411" s="123"/>
      <c r="CZ411" s="123"/>
      <c r="DA411" s="123"/>
      <c r="DB411" s="123"/>
      <c r="DC411" s="123"/>
      <c r="DD411" s="123"/>
      <c r="DE411" s="123"/>
      <c r="DF411" s="123"/>
      <c r="DG411" s="123"/>
      <c r="DH411" s="123"/>
      <c r="DI411" s="123"/>
      <c r="DJ411" s="123"/>
      <c r="DK411" s="123"/>
      <c r="DL411" s="123"/>
      <c r="DM411" s="123"/>
      <c r="DN411" s="123"/>
      <c r="DO411" s="123"/>
      <c r="DP411" s="123"/>
      <c r="DQ411" s="123"/>
      <c r="DR411" s="123"/>
      <c r="DS411" s="123"/>
      <c r="DT411" s="123"/>
      <c r="DU411" s="123"/>
      <c r="DV411" s="123"/>
      <c r="DW411" s="123"/>
      <c r="DX411" s="123"/>
      <c r="DY411" s="123"/>
      <c r="DZ411" s="123"/>
      <c r="EA411" s="123"/>
      <c r="EB411" s="123"/>
      <c r="EC411" s="123"/>
      <c r="ED411" s="115"/>
      <c r="EE411" s="115"/>
      <c r="EF411" s="115"/>
      <c r="EG411" s="115"/>
      <c r="EH411" s="115"/>
      <c r="EI411" s="115"/>
      <c r="EJ411" s="115"/>
      <c r="EK411" s="115"/>
      <c r="EL411" s="115"/>
      <c r="EM411" s="115"/>
      <c r="EN411" s="115"/>
      <c r="EO411" s="115"/>
      <c r="EP411" s="115"/>
      <c r="EQ411" s="115"/>
      <c r="ER411" s="115"/>
      <c r="ES411" s="115"/>
      <c r="ET411" s="115"/>
      <c r="EU411" s="115"/>
      <c r="EV411" s="115"/>
      <c r="EW411" s="115"/>
      <c r="EX411" s="115"/>
      <c r="EY411" s="115"/>
      <c r="EZ411" s="115"/>
      <c r="FA411" s="115"/>
      <c r="FB411" s="115"/>
      <c r="FC411" s="115"/>
      <c r="FD411" s="115"/>
      <c r="FE411" s="115"/>
      <c r="FF411" s="115"/>
      <c r="FG411" s="115"/>
      <c r="FH411" s="115"/>
      <c r="FI411" s="115"/>
      <c r="FJ411" s="115"/>
      <c r="FK411" s="115"/>
      <c r="FL411" s="115"/>
      <c r="FM411" s="115"/>
      <c r="FN411" s="115"/>
      <c r="FO411" s="115"/>
      <c r="FP411" s="115"/>
      <c r="FQ411" s="115"/>
      <c r="FR411" s="115"/>
      <c r="FS411" s="115"/>
      <c r="FT411" s="115"/>
      <c r="FU411" s="115"/>
      <c r="FV411" s="115"/>
      <c r="FW411" s="115"/>
      <c r="FX411" s="115"/>
      <c r="FY411" s="115"/>
      <c r="FZ411" s="115"/>
      <c r="GA411" s="115"/>
      <c r="GB411" s="115"/>
      <c r="GC411" s="115"/>
      <c r="GD411" s="115"/>
      <c r="GE411" s="115"/>
      <c r="GF411" s="115"/>
      <c r="GG411" s="115"/>
      <c r="GH411" s="115"/>
      <c r="GI411" s="115"/>
      <c r="GJ411" s="115"/>
      <c r="GK411" s="115"/>
      <c r="GL411" s="115"/>
      <c r="GM411" s="115"/>
      <c r="GN411" s="115"/>
      <c r="GO411" s="115"/>
      <c r="GP411" s="115"/>
      <c r="GQ411" s="115"/>
      <c r="GR411" s="115"/>
      <c r="GS411" s="115"/>
      <c r="GT411" s="115"/>
      <c r="GU411" s="115"/>
      <c r="GV411" s="115"/>
      <c r="GW411" s="115"/>
      <c r="GX411" s="115"/>
      <c r="GY411" s="115"/>
      <c r="GZ411" s="115"/>
      <c r="HA411" s="115"/>
      <c r="HB411" s="115"/>
      <c r="HC411" s="115"/>
      <c r="HD411" s="115"/>
      <c r="HE411" s="115"/>
      <c r="HF411" s="115"/>
      <c r="HG411" s="115"/>
      <c r="HH411" s="115"/>
      <c r="HI411" s="115"/>
      <c r="HJ411" s="115"/>
      <c r="HK411" s="115"/>
      <c r="HL411" s="115"/>
      <c r="HM411" s="115"/>
      <c r="HN411" s="115"/>
      <c r="HO411" s="115"/>
      <c r="HP411" s="115"/>
      <c r="HQ411" s="115"/>
      <c r="HR411" s="115"/>
      <c r="HS411" s="115"/>
      <c r="HT411" s="115"/>
      <c r="HU411" s="115"/>
      <c r="HV411" s="115"/>
      <c r="HW411" s="115"/>
      <c r="HX411" s="115"/>
      <c r="HY411" s="115"/>
      <c r="HZ411" s="115"/>
      <c r="IA411" s="115"/>
      <c r="IB411" s="115"/>
      <c r="IC411" s="115"/>
      <c r="ID411" s="115"/>
      <c r="IE411" s="115"/>
      <c r="IF411" s="115"/>
      <c r="IG411" s="115"/>
      <c r="IH411" s="115"/>
      <c r="II411" s="115"/>
      <c r="IJ411" s="115"/>
      <c r="IK411" s="115"/>
      <c r="IL411" s="115"/>
      <c r="IM411" s="115"/>
      <c r="IN411" s="115"/>
      <c r="IO411" s="115"/>
      <c r="IP411" s="115"/>
      <c r="IQ411" s="115"/>
      <c r="IR411" s="115"/>
      <c r="IS411" s="115"/>
      <c r="IT411" s="115"/>
      <c r="IU411" s="115"/>
      <c r="IV411" s="115"/>
      <c r="IW411" s="115"/>
      <c r="IX411" s="115"/>
      <c r="IY411" s="115"/>
      <c r="IZ411" s="115"/>
      <c r="JA411" s="115"/>
      <c r="JB411" s="115"/>
      <c r="JC411" s="115"/>
      <c r="JD411" s="115"/>
      <c r="JE411" s="115"/>
      <c r="JF411" s="115"/>
      <c r="JG411" s="115"/>
      <c r="JH411" s="115"/>
      <c r="JI411" s="115"/>
      <c r="JJ411" s="115"/>
      <c r="JK411" s="115"/>
      <c r="JL411" s="115"/>
      <c r="JM411" s="115"/>
      <c r="JN411" s="115"/>
      <c r="JO411" s="115"/>
      <c r="JP411" s="115"/>
      <c r="JQ411" s="115"/>
      <c r="JR411" s="115"/>
      <c r="JS411" s="115"/>
      <c r="JT411" s="115"/>
      <c r="JU411" s="115"/>
      <c r="JV411" s="115"/>
      <c r="JW411" s="115"/>
      <c r="JX411" s="115"/>
      <c r="JY411" s="115"/>
      <c r="JZ411" s="115"/>
      <c r="KA411" s="115"/>
      <c r="KB411" s="115"/>
      <c r="KC411" s="115"/>
      <c r="KD411" s="115"/>
      <c r="KE411" s="115"/>
      <c r="KF411" s="115"/>
      <c r="KG411" s="115"/>
      <c r="KH411" s="115"/>
      <c r="KI411" s="115"/>
      <c r="KJ411" s="115"/>
      <c r="KK411" s="115"/>
      <c r="KL411" s="115"/>
      <c r="KM411" s="115"/>
      <c r="KN411" s="115"/>
      <c r="KO411" s="115"/>
      <c r="KP411" s="115"/>
      <c r="KQ411" s="115"/>
      <c r="KR411" s="115"/>
      <c r="KS411" s="115"/>
      <c r="KT411" s="115"/>
      <c r="KU411" s="115"/>
      <c r="KV411" s="115"/>
      <c r="KW411" s="115"/>
      <c r="KX411" s="115"/>
      <c r="KY411" s="115"/>
      <c r="KZ411" s="115"/>
      <c r="LA411" s="115"/>
      <c r="LB411" s="115"/>
      <c r="LC411" s="115"/>
      <c r="LD411" s="115"/>
      <c r="LE411" s="115"/>
      <c r="LF411" s="115"/>
      <c r="LG411" s="115"/>
      <c r="LH411" s="115"/>
      <c r="LI411" s="115"/>
      <c r="LJ411" s="115"/>
      <c r="LK411" s="115"/>
      <c r="LL411" s="115"/>
      <c r="LM411" s="115"/>
      <c r="LN411" s="115"/>
      <c r="LO411" s="115"/>
      <c r="LP411" s="115"/>
      <c r="LQ411" s="115"/>
      <c r="LR411" s="115"/>
      <c r="LS411" s="115"/>
      <c r="LT411" s="115"/>
      <c r="LU411" s="115"/>
      <c r="LV411" s="115"/>
      <c r="LW411" s="115"/>
      <c r="LX411" s="115"/>
      <c r="LY411" s="115"/>
      <c r="LZ411" s="115"/>
      <c r="MA411" s="115"/>
      <c r="MB411" s="115"/>
      <c r="MC411" s="115"/>
      <c r="MD411" s="115"/>
      <c r="ME411" s="115"/>
      <c r="MF411" s="115"/>
      <c r="MG411" s="115"/>
      <c r="MH411" s="115"/>
      <c r="MI411" s="115"/>
      <c r="MJ411" s="115"/>
      <c r="MK411" s="115"/>
      <c r="ML411" s="115"/>
      <c r="MM411" s="115"/>
      <c r="MN411" s="115"/>
      <c r="MO411" s="115"/>
      <c r="MP411" s="115"/>
      <c r="MQ411" s="115"/>
      <c r="MR411" s="115"/>
      <c r="MS411" s="115"/>
      <c r="MT411" s="115"/>
      <c r="MU411" s="115"/>
      <c r="MV411" s="115"/>
      <c r="MW411" s="115"/>
      <c r="MX411" s="115"/>
      <c r="MY411" s="115"/>
      <c r="MZ411" s="115"/>
      <c r="NA411" s="115"/>
      <c r="NB411" s="115"/>
      <c r="NC411" s="115"/>
      <c r="ND411" s="115"/>
      <c r="NE411" s="115"/>
      <c r="NF411" s="115"/>
      <c r="NG411" s="115"/>
      <c r="NH411" s="115"/>
      <c r="NI411" s="115"/>
      <c r="NJ411" s="115"/>
      <c r="NK411" s="115"/>
      <c r="NL411" s="115"/>
      <c r="NM411" s="115"/>
      <c r="NN411" s="115"/>
      <c r="NO411" s="115"/>
      <c r="NP411" s="115"/>
      <c r="NQ411" s="115"/>
      <c r="NR411" s="115"/>
      <c r="NS411" s="115"/>
      <c r="NT411" s="115"/>
      <c r="NU411" s="115"/>
      <c r="NV411" s="115"/>
      <c r="NW411" s="115"/>
      <c r="NX411" s="115"/>
      <c r="NY411" s="115"/>
      <c r="NZ411" s="115"/>
      <c r="OA411" s="115"/>
      <c r="OB411" s="115"/>
      <c r="OC411" s="115"/>
      <c r="OD411" s="115"/>
      <c r="OE411" s="115"/>
      <c r="OF411" s="115"/>
      <c r="OG411" s="115"/>
      <c r="OH411" s="115"/>
      <c r="OI411" s="115"/>
      <c r="OJ411" s="115"/>
      <c r="OK411" s="115"/>
      <c r="OL411" s="115"/>
      <c r="OM411" s="115"/>
      <c r="ON411" s="115"/>
      <c r="OO411" s="115"/>
      <c r="OP411" s="115"/>
      <c r="OQ411" s="115"/>
      <c r="OR411" s="115"/>
      <c r="OS411" s="115"/>
      <c r="OT411" s="115"/>
      <c r="OU411" s="115"/>
      <c r="OV411" s="115"/>
      <c r="OW411" s="115"/>
      <c r="OX411" s="115"/>
      <c r="OY411" s="115"/>
      <c r="OZ411" s="115"/>
      <c r="PA411" s="115"/>
      <c r="PB411" s="115"/>
      <c r="PC411" s="115"/>
      <c r="PD411" s="115"/>
      <c r="PE411" s="115"/>
      <c r="PF411" s="115"/>
      <c r="PG411" s="115"/>
      <c r="PH411" s="115"/>
      <c r="PI411" s="115"/>
      <c r="PJ411" s="115"/>
      <c r="PK411" s="115"/>
      <c r="PL411" s="115"/>
      <c r="PM411" s="115"/>
      <c r="PN411" s="115"/>
      <c r="PO411" s="115"/>
      <c r="PP411" s="115"/>
      <c r="PQ411" s="115"/>
      <c r="PR411" s="115"/>
      <c r="PS411" s="115"/>
      <c r="PT411" s="115"/>
      <c r="PU411" s="115"/>
      <c r="PV411" s="115"/>
      <c r="PW411" s="115"/>
      <c r="PX411" s="115"/>
      <c r="PY411" s="115"/>
      <c r="PZ411" s="115"/>
      <c r="QA411" s="115"/>
      <c r="QB411" s="115"/>
      <c r="QC411" s="115"/>
      <c r="QD411" s="115"/>
      <c r="QE411" s="115"/>
      <c r="QF411" s="115"/>
      <c r="QG411" s="115"/>
      <c r="QH411" s="115"/>
      <c r="QI411" s="115"/>
      <c r="QJ411" s="115"/>
      <c r="QK411" s="115"/>
      <c r="QL411" s="115"/>
      <c r="QM411" s="115"/>
      <c r="QN411" s="115"/>
      <c r="QO411" s="115"/>
      <c r="QP411" s="115"/>
      <c r="QQ411" s="115"/>
      <c r="QR411" s="115"/>
      <c r="QS411" s="115"/>
      <c r="QT411" s="115"/>
      <c r="QU411" s="115"/>
      <c r="QV411" s="115"/>
      <c r="QW411" s="115"/>
      <c r="QX411" s="115"/>
      <c r="QY411" s="115"/>
      <c r="QZ411" s="115"/>
      <c r="RA411" s="115"/>
      <c r="RB411" s="115"/>
      <c r="RC411" s="115"/>
      <c r="RD411" s="115"/>
      <c r="RE411" s="115"/>
      <c r="RF411" s="115"/>
      <c r="RG411" s="115"/>
      <c r="RH411" s="115"/>
      <c r="RI411" s="115"/>
      <c r="RJ411" s="115"/>
      <c r="RK411" s="115"/>
      <c r="RL411" s="115"/>
      <c r="RM411" s="115"/>
      <c r="RN411" s="115"/>
      <c r="RO411" s="115"/>
      <c r="RP411" s="115"/>
      <c r="RQ411" s="115"/>
      <c r="RR411" s="115"/>
      <c r="RS411" s="115"/>
      <c r="RT411" s="115"/>
      <c r="RU411" s="115"/>
      <c r="RV411" s="115"/>
      <c r="RW411" s="115"/>
      <c r="RX411" s="115"/>
      <c r="RY411" s="115"/>
      <c r="RZ411" s="115"/>
      <c r="SA411" s="115"/>
      <c r="SB411" s="115"/>
      <c r="SC411" s="115"/>
      <c r="SD411" s="115"/>
      <c r="SE411" s="115"/>
      <c r="SF411" s="115"/>
      <c r="SG411" s="115"/>
      <c r="SH411" s="115"/>
      <c r="SI411" s="115"/>
      <c r="SJ411" s="115"/>
      <c r="SK411" s="115"/>
      <c r="SL411" s="115"/>
      <c r="SM411" s="115"/>
      <c r="SN411" s="115"/>
      <c r="SO411" s="115"/>
      <c r="SP411" s="115"/>
      <c r="SQ411" s="115"/>
      <c r="SR411" s="115"/>
      <c r="SS411" s="115"/>
      <c r="ST411" s="115"/>
      <c r="SU411" s="115"/>
      <c r="SV411" s="115"/>
      <c r="SW411" s="115"/>
      <c r="SX411" s="115"/>
      <c r="SY411" s="115"/>
      <c r="SZ411" s="115"/>
      <c r="TA411" s="115"/>
      <c r="TB411" s="115"/>
      <c r="TC411" s="115"/>
      <c r="TD411" s="115"/>
      <c r="TE411" s="115"/>
      <c r="TF411" s="115"/>
      <c r="TG411" s="115"/>
      <c r="TH411" s="115"/>
      <c r="TI411" s="115"/>
      <c r="TJ411" s="115"/>
      <c r="TK411" s="115"/>
      <c r="TL411" s="115"/>
      <c r="TM411" s="115"/>
      <c r="TN411" s="115"/>
      <c r="TO411" s="115"/>
      <c r="TP411" s="115"/>
      <c r="TQ411" s="115"/>
      <c r="TR411" s="115"/>
      <c r="TS411" s="115"/>
      <c r="TT411" s="115"/>
      <c r="TU411" s="115"/>
      <c r="TV411" s="115"/>
      <c r="TW411" s="115"/>
      <c r="TX411" s="115"/>
      <c r="TY411" s="115"/>
      <c r="TZ411" s="115"/>
      <c r="UA411" s="115"/>
      <c r="UB411" s="115"/>
      <c r="UC411" s="115"/>
      <c r="UD411" s="115"/>
      <c r="UE411" s="115"/>
      <c r="UF411" s="115"/>
      <c r="UG411" s="115"/>
      <c r="UH411" s="115"/>
      <c r="UI411" s="115"/>
      <c r="UJ411" s="115"/>
      <c r="UK411" s="115"/>
      <c r="UL411" s="115"/>
      <c r="UM411" s="115"/>
      <c r="UN411" s="115"/>
      <c r="UO411" s="115"/>
      <c r="UP411" s="115"/>
      <c r="UQ411" s="115"/>
      <c r="UR411" s="115"/>
      <c r="US411" s="115"/>
      <c r="UT411" s="115"/>
      <c r="UU411" s="115"/>
      <c r="UV411" s="115"/>
      <c r="UW411" s="115"/>
      <c r="UX411" s="115"/>
      <c r="UY411" s="115"/>
      <c r="UZ411" s="115"/>
      <c r="VA411" s="115"/>
      <c r="VB411" s="115"/>
      <c r="VC411" s="115"/>
      <c r="VD411" s="115"/>
      <c r="VE411" s="115"/>
      <c r="VF411" s="115"/>
      <c r="VG411" s="115"/>
      <c r="VH411" s="115"/>
      <c r="VI411" s="115"/>
      <c r="VJ411" s="115"/>
      <c r="VK411" s="115"/>
      <c r="VL411" s="115"/>
      <c r="VM411" s="115"/>
      <c r="VN411" s="115"/>
      <c r="VO411" s="115"/>
      <c r="VP411" s="115"/>
      <c r="VQ411" s="115"/>
      <c r="VR411" s="115"/>
      <c r="VS411" s="115"/>
      <c r="VT411" s="115"/>
      <c r="VU411" s="115"/>
      <c r="VV411" s="115"/>
      <c r="VW411" s="115"/>
      <c r="VX411" s="115"/>
      <c r="VY411" s="115"/>
      <c r="VZ411" s="115"/>
      <c r="WA411" s="115"/>
      <c r="WB411" s="115"/>
      <c r="WC411" s="115"/>
      <c r="WD411" s="115"/>
      <c r="WE411" s="115"/>
      <c r="WF411" s="115"/>
      <c r="WG411" s="115"/>
      <c r="WH411" s="115"/>
      <c r="WI411" s="115"/>
      <c r="WJ411" s="115"/>
      <c r="WK411" s="115"/>
      <c r="WL411" s="115"/>
      <c r="WM411" s="115"/>
      <c r="WN411" s="115"/>
      <c r="WO411" s="115"/>
      <c r="WP411" s="115"/>
      <c r="WQ411" s="115"/>
      <c r="WR411" s="115"/>
      <c r="WS411" s="115"/>
      <c r="WT411" s="115"/>
      <c r="WU411" s="115"/>
      <c r="WV411" s="115"/>
      <c r="WW411" s="115"/>
      <c r="WX411" s="115"/>
      <c r="WY411" s="115"/>
      <c r="WZ411" s="115"/>
      <c r="XA411" s="115"/>
      <c r="XB411" s="115"/>
      <c r="XC411" s="115"/>
      <c r="XD411" s="115"/>
      <c r="XE411" s="115"/>
      <c r="XF411" s="115"/>
      <c r="XG411" s="115"/>
      <c r="XH411" s="115"/>
      <c r="XI411" s="115"/>
      <c r="XJ411" s="115"/>
      <c r="XK411" s="115"/>
      <c r="XL411" s="115"/>
      <c r="XM411" s="115"/>
      <c r="XN411" s="115"/>
      <c r="XO411" s="115"/>
      <c r="XP411" s="115"/>
      <c r="XQ411" s="115"/>
      <c r="XR411" s="115"/>
      <c r="XS411" s="115"/>
      <c r="XT411" s="115"/>
      <c r="XU411" s="115"/>
      <c r="XV411" s="115"/>
      <c r="XW411" s="115"/>
      <c r="XX411" s="115"/>
      <c r="XY411" s="115"/>
      <c r="XZ411" s="115"/>
      <c r="YA411" s="115"/>
      <c r="YB411" s="115"/>
      <c r="YC411" s="115"/>
      <c r="YD411" s="115"/>
      <c r="YE411" s="115"/>
      <c r="YF411" s="115"/>
      <c r="YG411" s="115"/>
      <c r="YH411" s="115"/>
      <c r="YI411" s="115"/>
      <c r="YJ411" s="115"/>
      <c r="YK411" s="115"/>
      <c r="YL411" s="115"/>
      <c r="YM411" s="115"/>
      <c r="YN411" s="115"/>
      <c r="YO411" s="115"/>
      <c r="YP411" s="115"/>
      <c r="YQ411" s="115"/>
      <c r="YR411" s="115"/>
      <c r="YS411" s="115"/>
      <c r="YT411" s="115"/>
      <c r="YU411" s="115"/>
      <c r="YV411" s="115"/>
      <c r="YW411" s="115"/>
      <c r="YX411" s="115"/>
      <c r="YY411" s="115"/>
      <c r="YZ411" s="115"/>
      <c r="ZA411" s="115"/>
      <c r="ZB411" s="115"/>
      <c r="ZC411" s="115"/>
      <c r="ZD411" s="115"/>
      <c r="ZE411" s="115"/>
      <c r="ZF411" s="115"/>
      <c r="ZG411" s="115"/>
      <c r="ZH411" s="115"/>
      <c r="ZI411" s="115"/>
      <c r="ZJ411" s="115"/>
      <c r="ZK411" s="115"/>
      <c r="ZL411" s="115"/>
      <c r="ZM411" s="115"/>
      <c r="ZN411" s="115"/>
      <c r="ZO411" s="115"/>
      <c r="ZP411" s="115"/>
      <c r="ZQ411" s="115"/>
      <c r="ZR411" s="115"/>
      <c r="ZS411" s="115"/>
      <c r="ZT411" s="115"/>
      <c r="ZU411" s="115"/>
      <c r="ZV411" s="115"/>
      <c r="ZW411" s="115"/>
      <c r="ZX411" s="115"/>
      <c r="ZY411" s="115"/>
      <c r="ZZ411" s="115"/>
      <c r="AAA411" s="115"/>
      <c r="AAB411" s="115"/>
      <c r="AAC411" s="115"/>
      <c r="AAD411" s="115"/>
      <c r="AAE411" s="115"/>
      <c r="AAF411" s="115"/>
      <c r="AAG411" s="115"/>
      <c r="AAH411" s="115"/>
      <c r="AAI411" s="115"/>
      <c r="AAJ411" s="115"/>
      <c r="AAK411" s="115"/>
      <c r="AAL411" s="115"/>
      <c r="AAM411" s="115"/>
      <c r="AAN411" s="115"/>
      <c r="AAO411" s="115"/>
      <c r="AAP411" s="115"/>
      <c r="AAQ411" s="115"/>
      <c r="AAR411" s="115"/>
      <c r="AAS411" s="115"/>
      <c r="AAT411" s="115"/>
      <c r="AAU411" s="115"/>
      <c r="AAV411" s="115"/>
      <c r="AAW411" s="115"/>
      <c r="AAX411" s="115"/>
      <c r="AAY411" s="115"/>
      <c r="AAZ411" s="115"/>
      <c r="ABA411" s="115"/>
      <c r="ABB411" s="115"/>
      <c r="ABC411" s="115"/>
      <c r="ABD411" s="115"/>
      <c r="ABE411" s="115"/>
      <c r="ABF411" s="115"/>
      <c r="ABG411" s="115"/>
      <c r="ABH411" s="115"/>
      <c r="ABI411" s="115"/>
      <c r="ABJ411" s="115"/>
      <c r="ABK411" s="115"/>
      <c r="ABL411" s="115"/>
      <c r="ABM411" s="115"/>
      <c r="ABN411" s="115"/>
      <c r="ABO411" s="115"/>
      <c r="ABP411" s="115"/>
      <c r="ABQ411" s="115"/>
      <c r="ABR411" s="115"/>
      <c r="ABS411" s="115"/>
      <c r="ABT411" s="115"/>
      <c r="ABU411" s="115"/>
      <c r="ABV411" s="115"/>
      <c r="ABW411" s="115"/>
      <c r="ABX411" s="115"/>
      <c r="ABY411" s="115"/>
      <c r="ABZ411" s="115"/>
      <c r="ACA411" s="115"/>
      <c r="ACB411" s="115"/>
      <c r="ACC411" s="115"/>
      <c r="ACD411" s="115"/>
      <c r="ACE411" s="115"/>
      <c r="ACF411" s="115"/>
      <c r="ACG411" s="115"/>
      <c r="ACH411" s="115"/>
      <c r="ACI411" s="115"/>
      <c r="ACJ411" s="115"/>
      <c r="ACK411" s="115"/>
      <c r="ACL411" s="115"/>
      <c r="ACM411" s="115"/>
      <c r="ACN411" s="115"/>
      <c r="ACO411" s="115"/>
      <c r="ACP411" s="115"/>
      <c r="ACQ411" s="115"/>
      <c r="ACR411" s="115"/>
      <c r="ACS411" s="115"/>
      <c r="ACT411" s="115"/>
      <c r="ACU411" s="115"/>
      <c r="ACV411" s="115"/>
      <c r="ACW411" s="115"/>
      <c r="ACX411" s="115"/>
      <c r="ACY411" s="115"/>
      <c r="ACZ411" s="115"/>
      <c r="ADA411" s="115"/>
    </row>
    <row r="412" spans="1:781" ht="15" customHeight="1" x14ac:dyDescent="0.3">
      <c r="A412" s="142">
        <f>COUNT(A3:A410)</f>
        <v>406</v>
      </c>
      <c r="C412" s="61"/>
      <c r="M412" s="132"/>
      <c r="AB412" s="143"/>
      <c r="AC412" s="144"/>
      <c r="AD412" s="145" t="s">
        <v>1114</v>
      </c>
      <c r="AE412" s="146"/>
      <c r="AF412" s="147"/>
      <c r="AL412" s="123"/>
      <c r="AM412" s="123"/>
      <c r="AN412" s="123"/>
      <c r="AO412" s="123"/>
      <c r="AP412" s="123"/>
      <c r="AQ412" s="123"/>
      <c r="AR412" s="123"/>
      <c r="AS412" s="123"/>
      <c r="AT412" s="123"/>
      <c r="AU412" s="123"/>
      <c r="AV412" s="123"/>
      <c r="AW412" s="123"/>
      <c r="AX412" s="123"/>
      <c r="AY412" s="123"/>
      <c r="AZ412" s="123"/>
      <c r="BA412" s="123"/>
      <c r="BB412" s="123"/>
      <c r="BC412" s="123"/>
      <c r="BD412" s="123"/>
      <c r="BE412" s="123"/>
      <c r="BF412" s="123"/>
      <c r="BG412" s="123"/>
      <c r="BH412" s="123"/>
      <c r="BI412" s="123"/>
      <c r="BJ412" s="123"/>
      <c r="BK412" s="123"/>
      <c r="BL412" s="123"/>
      <c r="BM412" s="123"/>
      <c r="BN412" s="123"/>
      <c r="BO412" s="123"/>
      <c r="BP412" s="123"/>
      <c r="BQ412" s="123"/>
      <c r="BR412" s="123"/>
      <c r="BS412" s="123"/>
      <c r="BT412" s="123"/>
      <c r="BU412" s="123"/>
      <c r="BV412" s="123"/>
      <c r="BW412" s="123"/>
      <c r="BX412" s="123"/>
      <c r="BY412" s="123"/>
      <c r="BZ412" s="123"/>
      <c r="CA412" s="123"/>
      <c r="CB412" s="123"/>
      <c r="CC412" s="123"/>
      <c r="CD412" s="123"/>
      <c r="CE412" s="123"/>
      <c r="CF412" s="123"/>
      <c r="CG412" s="123"/>
      <c r="CH412" s="123"/>
      <c r="CI412" s="123"/>
      <c r="CJ412" s="123"/>
      <c r="CK412" s="123"/>
      <c r="CL412" s="123"/>
      <c r="CM412" s="123"/>
      <c r="CN412" s="123"/>
      <c r="CO412" s="123"/>
      <c r="CP412" s="123"/>
      <c r="CQ412" s="123"/>
      <c r="CR412" s="123"/>
      <c r="CS412" s="123"/>
      <c r="CT412" s="123"/>
      <c r="CU412" s="123"/>
      <c r="CV412" s="123"/>
      <c r="CW412" s="123"/>
      <c r="CX412" s="123"/>
      <c r="CY412" s="123"/>
      <c r="CZ412" s="123"/>
      <c r="DA412" s="123"/>
      <c r="DB412" s="123"/>
      <c r="DC412" s="123"/>
      <c r="DD412" s="123"/>
      <c r="DE412" s="123"/>
      <c r="DF412" s="123"/>
      <c r="DG412" s="123"/>
      <c r="DH412" s="123"/>
      <c r="DI412" s="123"/>
      <c r="DJ412" s="123"/>
      <c r="DK412" s="123"/>
      <c r="DL412" s="123"/>
      <c r="DM412" s="123"/>
      <c r="DN412" s="123"/>
      <c r="DO412" s="123"/>
      <c r="DP412" s="123"/>
      <c r="DQ412" s="123"/>
      <c r="DR412" s="123"/>
      <c r="DS412" s="123"/>
      <c r="DT412" s="123"/>
      <c r="DU412" s="123"/>
      <c r="DV412" s="123"/>
      <c r="DW412" s="123"/>
      <c r="DX412" s="123"/>
      <c r="DY412" s="123"/>
      <c r="DZ412" s="123"/>
      <c r="EA412" s="123"/>
      <c r="EB412" s="123"/>
      <c r="EC412" s="123"/>
      <c r="ED412" s="115"/>
      <c r="EE412" s="115"/>
      <c r="EF412" s="115"/>
      <c r="EG412" s="115"/>
      <c r="EH412" s="115"/>
      <c r="EI412" s="115"/>
      <c r="EJ412" s="115"/>
      <c r="EK412" s="115"/>
      <c r="EL412" s="115"/>
      <c r="EM412" s="115"/>
      <c r="EN412" s="115"/>
      <c r="EO412" s="115"/>
      <c r="EP412" s="115"/>
      <c r="EQ412" s="115"/>
      <c r="ER412" s="115"/>
      <c r="ES412" s="115"/>
      <c r="ET412" s="115"/>
      <c r="EU412" s="115"/>
      <c r="EV412" s="115"/>
      <c r="EW412" s="115"/>
      <c r="EX412" s="115"/>
      <c r="EY412" s="115"/>
      <c r="EZ412" s="115"/>
      <c r="FA412" s="115"/>
      <c r="FB412" s="115"/>
      <c r="FC412" s="115"/>
      <c r="FD412" s="115"/>
      <c r="FE412" s="115"/>
      <c r="FF412" s="115"/>
      <c r="FG412" s="115"/>
      <c r="FH412" s="115"/>
      <c r="FI412" s="115"/>
      <c r="FJ412" s="115"/>
      <c r="FK412" s="115"/>
      <c r="FL412" s="115"/>
      <c r="FM412" s="115"/>
      <c r="FN412" s="115"/>
      <c r="FO412" s="115"/>
      <c r="FP412" s="115"/>
      <c r="FQ412" s="115"/>
      <c r="FR412" s="115"/>
      <c r="FS412" s="115"/>
      <c r="FT412" s="115"/>
      <c r="FU412" s="115"/>
      <c r="FV412" s="115"/>
      <c r="FW412" s="115"/>
      <c r="FX412" s="115"/>
      <c r="FY412" s="115"/>
      <c r="FZ412" s="115"/>
      <c r="GA412" s="115"/>
      <c r="GB412" s="115"/>
      <c r="GC412" s="115"/>
      <c r="GD412" s="115"/>
      <c r="GE412" s="115"/>
      <c r="GF412" s="115"/>
      <c r="GG412" s="115"/>
      <c r="GH412" s="115"/>
      <c r="GI412" s="115"/>
      <c r="GJ412" s="115"/>
      <c r="GK412" s="115"/>
      <c r="GL412" s="115"/>
      <c r="GM412" s="115"/>
      <c r="GN412" s="115"/>
      <c r="GO412" s="115"/>
      <c r="GP412" s="115"/>
      <c r="GQ412" s="115"/>
      <c r="GR412" s="115"/>
      <c r="GS412" s="115"/>
      <c r="GT412" s="115"/>
      <c r="GU412" s="115"/>
      <c r="GV412" s="115"/>
      <c r="GW412" s="115"/>
      <c r="GX412" s="115"/>
      <c r="GY412" s="115"/>
      <c r="GZ412" s="115"/>
      <c r="HA412" s="115"/>
      <c r="HB412" s="115"/>
      <c r="HC412" s="115"/>
      <c r="HD412" s="115"/>
      <c r="HE412" s="115"/>
      <c r="HF412" s="115"/>
      <c r="HG412" s="115"/>
      <c r="HH412" s="115"/>
      <c r="HI412" s="115"/>
      <c r="HJ412" s="115"/>
      <c r="HK412" s="115"/>
      <c r="HL412" s="115"/>
      <c r="HM412" s="115"/>
      <c r="HN412" s="115"/>
      <c r="HO412" s="115"/>
      <c r="HP412" s="115"/>
      <c r="HQ412" s="115"/>
      <c r="HR412" s="115"/>
      <c r="HS412" s="115"/>
      <c r="HT412" s="115"/>
      <c r="HU412" s="115"/>
      <c r="HV412" s="115"/>
      <c r="HW412" s="115"/>
      <c r="HX412" s="115"/>
      <c r="HY412" s="115"/>
      <c r="HZ412" s="115"/>
      <c r="IA412" s="115"/>
      <c r="IB412" s="115"/>
      <c r="IC412" s="115"/>
      <c r="ID412" s="115"/>
      <c r="IE412" s="115"/>
      <c r="IF412" s="115"/>
      <c r="IG412" s="115"/>
      <c r="IH412" s="115"/>
      <c r="II412" s="115"/>
      <c r="IJ412" s="115"/>
      <c r="IK412" s="115"/>
      <c r="IL412" s="115"/>
      <c r="IM412" s="115"/>
      <c r="IN412" s="115"/>
      <c r="IO412" s="115"/>
      <c r="IP412" s="115"/>
      <c r="IQ412" s="115"/>
      <c r="IR412" s="115"/>
      <c r="IS412" s="115"/>
      <c r="IT412" s="115"/>
      <c r="IU412" s="115"/>
      <c r="IV412" s="115"/>
      <c r="IW412" s="115"/>
      <c r="IX412" s="115"/>
      <c r="IY412" s="115"/>
      <c r="IZ412" s="115"/>
      <c r="JA412" s="115"/>
      <c r="JB412" s="115"/>
      <c r="JC412" s="115"/>
      <c r="JD412" s="115"/>
      <c r="JE412" s="115"/>
      <c r="JF412" s="115"/>
      <c r="JG412" s="115"/>
      <c r="JH412" s="115"/>
      <c r="JI412" s="115"/>
      <c r="JJ412" s="115"/>
      <c r="JK412" s="115"/>
      <c r="JL412" s="115"/>
      <c r="JM412" s="115"/>
      <c r="JN412" s="115"/>
      <c r="JO412" s="115"/>
      <c r="JP412" s="115"/>
      <c r="JQ412" s="115"/>
      <c r="JR412" s="115"/>
      <c r="JS412" s="115"/>
      <c r="JT412" s="115"/>
      <c r="JU412" s="115"/>
      <c r="JV412" s="115"/>
      <c r="JW412" s="115"/>
      <c r="JX412" s="115"/>
      <c r="JY412" s="115"/>
      <c r="JZ412" s="115"/>
      <c r="KA412" s="115"/>
      <c r="KB412" s="115"/>
      <c r="KC412" s="115"/>
      <c r="KD412" s="115"/>
      <c r="KE412" s="115"/>
      <c r="KF412" s="115"/>
      <c r="KG412" s="115"/>
      <c r="KH412" s="115"/>
      <c r="KI412" s="115"/>
      <c r="KJ412" s="115"/>
      <c r="KK412" s="115"/>
      <c r="KL412" s="115"/>
      <c r="KM412" s="115"/>
      <c r="KN412" s="115"/>
      <c r="KO412" s="115"/>
      <c r="KP412" s="115"/>
      <c r="KQ412" s="115"/>
      <c r="KR412" s="115"/>
      <c r="KS412" s="115"/>
      <c r="KT412" s="115"/>
      <c r="KU412" s="115"/>
      <c r="KV412" s="115"/>
      <c r="KW412" s="115"/>
      <c r="KX412" s="115"/>
      <c r="KY412" s="115"/>
      <c r="KZ412" s="115"/>
      <c r="LA412" s="115"/>
      <c r="LB412" s="115"/>
      <c r="LC412" s="115"/>
      <c r="LD412" s="115"/>
      <c r="LE412" s="115"/>
      <c r="LF412" s="115"/>
      <c r="LG412" s="115"/>
      <c r="LH412" s="115"/>
      <c r="LI412" s="115"/>
      <c r="LJ412" s="115"/>
      <c r="LK412" s="115"/>
      <c r="LL412" s="115"/>
      <c r="LM412" s="115"/>
      <c r="LN412" s="115"/>
      <c r="LO412" s="115"/>
      <c r="LP412" s="115"/>
      <c r="LQ412" s="115"/>
      <c r="LR412" s="115"/>
      <c r="LS412" s="115"/>
      <c r="LT412" s="115"/>
      <c r="LU412" s="115"/>
      <c r="LV412" s="115"/>
      <c r="LW412" s="115"/>
      <c r="LX412" s="115"/>
      <c r="LY412" s="115"/>
      <c r="LZ412" s="115"/>
      <c r="MA412" s="115"/>
      <c r="MB412" s="115"/>
      <c r="MC412" s="115"/>
      <c r="MD412" s="115"/>
      <c r="ME412" s="115"/>
      <c r="MF412" s="115"/>
      <c r="MG412" s="115"/>
      <c r="MH412" s="115"/>
      <c r="MI412" s="115"/>
      <c r="MJ412" s="115"/>
      <c r="MK412" s="115"/>
      <c r="ML412" s="115"/>
      <c r="MM412" s="115"/>
      <c r="MN412" s="115"/>
      <c r="MO412" s="115"/>
      <c r="MP412" s="115"/>
      <c r="MQ412" s="115"/>
      <c r="MR412" s="115"/>
      <c r="MS412" s="115"/>
      <c r="MT412" s="115"/>
      <c r="MU412" s="115"/>
      <c r="MV412" s="115"/>
      <c r="MW412" s="115"/>
      <c r="MX412" s="115"/>
      <c r="MY412" s="115"/>
      <c r="MZ412" s="115"/>
      <c r="NA412" s="115"/>
      <c r="NB412" s="115"/>
      <c r="NC412" s="115"/>
      <c r="ND412" s="115"/>
      <c r="NE412" s="115"/>
      <c r="NF412" s="115"/>
      <c r="NG412" s="115"/>
      <c r="NH412" s="115"/>
      <c r="NI412" s="115"/>
      <c r="NJ412" s="115"/>
      <c r="NK412" s="115"/>
      <c r="NL412" s="115"/>
      <c r="NM412" s="115"/>
      <c r="NN412" s="115"/>
      <c r="NO412" s="115"/>
      <c r="NP412" s="115"/>
      <c r="NQ412" s="115"/>
      <c r="NR412" s="115"/>
      <c r="NS412" s="115"/>
      <c r="NT412" s="115"/>
      <c r="NU412" s="115"/>
      <c r="NV412" s="115"/>
      <c r="NW412" s="115"/>
      <c r="NX412" s="115"/>
      <c r="NY412" s="115"/>
      <c r="NZ412" s="115"/>
      <c r="OA412" s="115"/>
      <c r="OB412" s="115"/>
      <c r="OC412" s="115"/>
      <c r="OD412" s="115"/>
      <c r="OE412" s="115"/>
      <c r="OF412" s="115"/>
      <c r="OG412" s="115"/>
      <c r="OH412" s="115"/>
      <c r="OI412" s="115"/>
      <c r="OJ412" s="115"/>
      <c r="OK412" s="115"/>
      <c r="OL412" s="115"/>
      <c r="OM412" s="115"/>
      <c r="ON412" s="115"/>
      <c r="OO412" s="115"/>
      <c r="OP412" s="115"/>
      <c r="OQ412" s="115"/>
      <c r="OR412" s="115"/>
      <c r="OS412" s="115"/>
      <c r="OT412" s="115"/>
      <c r="OU412" s="115"/>
      <c r="OV412" s="115"/>
      <c r="OW412" s="115"/>
      <c r="OX412" s="115"/>
      <c r="OY412" s="115"/>
      <c r="OZ412" s="115"/>
      <c r="PA412" s="115"/>
      <c r="PB412" s="115"/>
      <c r="PC412" s="115"/>
      <c r="PD412" s="115"/>
      <c r="PE412" s="115"/>
      <c r="PF412" s="115"/>
      <c r="PG412" s="115"/>
      <c r="PH412" s="115"/>
      <c r="PI412" s="115"/>
      <c r="PJ412" s="115"/>
      <c r="PK412" s="115"/>
      <c r="PL412" s="115"/>
      <c r="PM412" s="115"/>
      <c r="PN412" s="115"/>
      <c r="PO412" s="115"/>
      <c r="PP412" s="115"/>
      <c r="PQ412" s="115"/>
      <c r="PR412" s="115"/>
      <c r="PS412" s="115"/>
      <c r="PT412" s="115"/>
      <c r="PU412" s="115"/>
      <c r="PV412" s="115"/>
      <c r="PW412" s="115"/>
      <c r="PX412" s="115"/>
      <c r="PY412" s="115"/>
      <c r="PZ412" s="115"/>
      <c r="QA412" s="115"/>
      <c r="QB412" s="115"/>
      <c r="QC412" s="115"/>
      <c r="QD412" s="115"/>
      <c r="QE412" s="115"/>
      <c r="QF412" s="115"/>
      <c r="QG412" s="115"/>
      <c r="QH412" s="115"/>
      <c r="QI412" s="115"/>
      <c r="QJ412" s="115"/>
      <c r="QK412" s="115"/>
      <c r="QL412" s="115"/>
      <c r="QM412" s="115"/>
      <c r="QN412" s="115"/>
      <c r="QO412" s="115"/>
      <c r="QP412" s="115"/>
      <c r="QQ412" s="115"/>
      <c r="QR412" s="115"/>
      <c r="QS412" s="115"/>
      <c r="QT412" s="115"/>
      <c r="QU412" s="115"/>
      <c r="QV412" s="115"/>
      <c r="QW412" s="115"/>
      <c r="QX412" s="115"/>
      <c r="QY412" s="115"/>
      <c r="QZ412" s="115"/>
      <c r="RA412" s="115"/>
      <c r="RB412" s="115"/>
      <c r="RC412" s="115"/>
      <c r="RD412" s="115"/>
      <c r="RE412" s="115"/>
      <c r="RF412" s="115"/>
      <c r="RG412" s="115"/>
      <c r="RH412" s="115"/>
      <c r="RI412" s="115"/>
      <c r="RJ412" s="115"/>
      <c r="RK412" s="115"/>
      <c r="RL412" s="115"/>
      <c r="RM412" s="115"/>
      <c r="RN412" s="115"/>
      <c r="RO412" s="115"/>
      <c r="RP412" s="115"/>
      <c r="RQ412" s="115"/>
      <c r="RR412" s="115"/>
      <c r="RS412" s="115"/>
      <c r="RT412" s="115"/>
      <c r="RU412" s="115"/>
      <c r="RV412" s="115"/>
      <c r="RW412" s="115"/>
      <c r="RX412" s="115"/>
      <c r="RY412" s="115"/>
      <c r="RZ412" s="115"/>
      <c r="SA412" s="115"/>
      <c r="SB412" s="115"/>
      <c r="SC412" s="115"/>
      <c r="SD412" s="115"/>
      <c r="SE412" s="115"/>
      <c r="SF412" s="115"/>
      <c r="SG412" s="115"/>
      <c r="SH412" s="115"/>
      <c r="SI412" s="115"/>
      <c r="SJ412" s="115"/>
      <c r="SK412" s="115"/>
      <c r="SL412" s="115"/>
      <c r="SM412" s="115"/>
      <c r="SN412" s="115"/>
      <c r="SO412" s="115"/>
      <c r="SP412" s="115"/>
      <c r="SQ412" s="115"/>
      <c r="SR412" s="115"/>
      <c r="SS412" s="115"/>
      <c r="ST412" s="115"/>
      <c r="SU412" s="115"/>
      <c r="SV412" s="115"/>
      <c r="SW412" s="115"/>
      <c r="SX412" s="115"/>
      <c r="SY412" s="115"/>
      <c r="SZ412" s="115"/>
      <c r="TA412" s="115"/>
      <c r="TB412" s="115"/>
      <c r="TC412" s="115"/>
      <c r="TD412" s="115"/>
      <c r="TE412" s="115"/>
      <c r="TF412" s="115"/>
      <c r="TG412" s="115"/>
      <c r="TH412" s="115"/>
      <c r="TI412" s="115"/>
      <c r="TJ412" s="115"/>
      <c r="TK412" s="115"/>
      <c r="TL412" s="115"/>
      <c r="TM412" s="115"/>
      <c r="TN412" s="115"/>
      <c r="TO412" s="115"/>
      <c r="TP412" s="115"/>
      <c r="TQ412" s="115"/>
      <c r="TR412" s="115"/>
      <c r="TS412" s="115"/>
      <c r="TT412" s="115"/>
      <c r="TU412" s="115"/>
      <c r="TV412" s="115"/>
      <c r="TW412" s="115"/>
      <c r="TX412" s="115"/>
      <c r="TY412" s="115"/>
      <c r="TZ412" s="115"/>
      <c r="UA412" s="115"/>
      <c r="UB412" s="115"/>
      <c r="UC412" s="115"/>
      <c r="UD412" s="115"/>
      <c r="UE412" s="115"/>
      <c r="UF412" s="115"/>
      <c r="UG412" s="115"/>
      <c r="UH412" s="115"/>
      <c r="UI412" s="115"/>
      <c r="UJ412" s="115"/>
      <c r="UK412" s="115"/>
      <c r="UL412" s="115"/>
      <c r="UM412" s="115"/>
      <c r="UN412" s="115"/>
      <c r="UO412" s="115"/>
      <c r="UP412" s="115"/>
      <c r="UQ412" s="115"/>
      <c r="UR412" s="115"/>
      <c r="US412" s="115"/>
      <c r="UT412" s="115"/>
      <c r="UU412" s="115"/>
      <c r="UV412" s="115"/>
      <c r="UW412" s="115"/>
      <c r="UX412" s="115"/>
      <c r="UY412" s="115"/>
      <c r="UZ412" s="115"/>
      <c r="VA412" s="115"/>
      <c r="VB412" s="115"/>
      <c r="VC412" s="115"/>
      <c r="VD412" s="115"/>
      <c r="VE412" s="115"/>
      <c r="VF412" s="115"/>
      <c r="VG412" s="115"/>
      <c r="VH412" s="115"/>
      <c r="VI412" s="115"/>
      <c r="VJ412" s="115"/>
      <c r="VK412" s="115"/>
      <c r="VL412" s="115"/>
      <c r="VM412" s="115"/>
      <c r="VN412" s="115"/>
      <c r="VO412" s="115"/>
      <c r="VP412" s="115"/>
      <c r="VQ412" s="115"/>
      <c r="VR412" s="115"/>
      <c r="VS412" s="115"/>
      <c r="VT412" s="115"/>
      <c r="VU412" s="115"/>
      <c r="VV412" s="115"/>
      <c r="VW412" s="115"/>
      <c r="VX412" s="115"/>
      <c r="VY412" s="115"/>
      <c r="VZ412" s="115"/>
      <c r="WA412" s="115"/>
      <c r="WB412" s="115"/>
      <c r="WC412" s="115"/>
      <c r="WD412" s="115"/>
      <c r="WE412" s="115"/>
      <c r="WF412" s="115"/>
      <c r="WG412" s="115"/>
      <c r="WH412" s="115"/>
      <c r="WI412" s="115"/>
      <c r="WJ412" s="115"/>
      <c r="WK412" s="115"/>
      <c r="WL412" s="115"/>
      <c r="WM412" s="115"/>
      <c r="WN412" s="115"/>
      <c r="WO412" s="115"/>
      <c r="WP412" s="115"/>
      <c r="WQ412" s="115"/>
      <c r="WR412" s="115"/>
      <c r="WS412" s="115"/>
      <c r="WT412" s="115"/>
      <c r="WU412" s="115"/>
      <c r="WV412" s="115"/>
      <c r="WW412" s="115"/>
      <c r="WX412" s="115"/>
      <c r="WY412" s="115"/>
      <c r="WZ412" s="115"/>
      <c r="XA412" s="115"/>
      <c r="XB412" s="115"/>
      <c r="XC412" s="115"/>
      <c r="XD412" s="115"/>
      <c r="XE412" s="115"/>
      <c r="XF412" s="115"/>
      <c r="XG412" s="115"/>
      <c r="XH412" s="115"/>
      <c r="XI412" s="115"/>
      <c r="XJ412" s="115"/>
      <c r="XK412" s="115"/>
      <c r="XL412" s="115"/>
      <c r="XM412" s="115"/>
      <c r="XN412" s="115"/>
      <c r="XO412" s="115"/>
      <c r="XP412" s="115"/>
      <c r="XQ412" s="115"/>
      <c r="XR412" s="115"/>
      <c r="XS412" s="115"/>
      <c r="XT412" s="115"/>
      <c r="XU412" s="115"/>
      <c r="XV412" s="115"/>
      <c r="XW412" s="115"/>
      <c r="XX412" s="115"/>
      <c r="XY412" s="115"/>
      <c r="XZ412" s="115"/>
      <c r="YA412" s="115"/>
      <c r="YB412" s="115"/>
      <c r="YC412" s="115"/>
      <c r="YD412" s="115"/>
      <c r="YE412" s="115"/>
      <c r="YF412" s="115"/>
      <c r="YG412" s="115"/>
      <c r="YH412" s="115"/>
      <c r="YI412" s="115"/>
      <c r="YJ412" s="115"/>
      <c r="YK412" s="115"/>
      <c r="YL412" s="115"/>
      <c r="YM412" s="115"/>
      <c r="YN412" s="115"/>
      <c r="YO412" s="115"/>
      <c r="YP412" s="115"/>
      <c r="YQ412" s="115"/>
      <c r="YR412" s="115"/>
      <c r="YS412" s="115"/>
      <c r="YT412" s="115"/>
      <c r="YU412" s="115"/>
      <c r="YV412" s="115"/>
      <c r="YW412" s="115"/>
      <c r="YX412" s="115"/>
      <c r="YY412" s="115"/>
      <c r="YZ412" s="115"/>
      <c r="ZA412" s="115"/>
      <c r="ZB412" s="115"/>
      <c r="ZC412" s="115"/>
      <c r="ZD412" s="115"/>
      <c r="ZE412" s="115"/>
      <c r="ZF412" s="115"/>
      <c r="ZG412" s="115"/>
      <c r="ZH412" s="115"/>
      <c r="ZI412" s="115"/>
      <c r="ZJ412" s="115"/>
      <c r="ZK412" s="115"/>
      <c r="ZL412" s="115"/>
      <c r="ZM412" s="115"/>
      <c r="ZN412" s="115"/>
      <c r="ZO412" s="115"/>
      <c r="ZP412" s="115"/>
      <c r="ZQ412" s="115"/>
      <c r="ZR412" s="115"/>
      <c r="ZS412" s="115"/>
      <c r="ZT412" s="115"/>
      <c r="ZU412" s="115"/>
      <c r="ZV412" s="115"/>
      <c r="ZW412" s="115"/>
      <c r="ZX412" s="115"/>
      <c r="ZY412" s="115"/>
      <c r="ZZ412" s="115"/>
      <c r="AAA412" s="115"/>
      <c r="AAB412" s="115"/>
      <c r="AAC412" s="115"/>
      <c r="AAD412" s="115"/>
      <c r="AAE412" s="115"/>
      <c r="AAF412" s="115"/>
      <c r="AAG412" s="115"/>
      <c r="AAH412" s="115"/>
      <c r="AAI412" s="115"/>
      <c r="AAJ412" s="115"/>
      <c r="AAK412" s="115"/>
      <c r="AAL412" s="115"/>
      <c r="AAM412" s="115"/>
      <c r="AAN412" s="115"/>
      <c r="AAO412" s="115"/>
      <c r="AAP412" s="115"/>
      <c r="AAQ412" s="115"/>
      <c r="AAR412" s="115"/>
      <c r="AAS412" s="115"/>
      <c r="AAT412" s="115"/>
      <c r="AAU412" s="115"/>
      <c r="AAV412" s="115"/>
      <c r="AAW412" s="115"/>
      <c r="AAX412" s="115"/>
      <c r="AAY412" s="115"/>
      <c r="AAZ412" s="115"/>
      <c r="ABA412" s="115"/>
      <c r="ABB412" s="115"/>
      <c r="ABC412" s="115"/>
      <c r="ABD412" s="115"/>
      <c r="ABE412" s="115"/>
      <c r="ABF412" s="115"/>
      <c r="ABG412" s="115"/>
      <c r="ABH412" s="115"/>
      <c r="ABI412" s="115"/>
      <c r="ABJ412" s="115"/>
      <c r="ABK412" s="115"/>
      <c r="ABL412" s="115"/>
      <c r="ABM412" s="115"/>
      <c r="ABN412" s="115"/>
      <c r="ABO412" s="115"/>
      <c r="ABP412" s="115"/>
      <c r="ABQ412" s="115"/>
      <c r="ABR412" s="115"/>
      <c r="ABS412" s="115"/>
      <c r="ABT412" s="115"/>
      <c r="ABU412" s="115"/>
      <c r="ABV412" s="115"/>
      <c r="ABW412" s="115"/>
      <c r="ABX412" s="115"/>
      <c r="ABY412" s="115"/>
      <c r="ABZ412" s="115"/>
      <c r="ACA412" s="115"/>
      <c r="ACB412" s="115"/>
      <c r="ACC412" s="115"/>
      <c r="ACD412" s="115"/>
      <c r="ACE412" s="115"/>
      <c r="ACF412" s="115"/>
      <c r="ACG412" s="115"/>
      <c r="ACH412" s="115"/>
      <c r="ACI412" s="115"/>
      <c r="ACJ412" s="115"/>
      <c r="ACK412" s="115"/>
      <c r="ACL412" s="115"/>
      <c r="ACM412" s="115"/>
      <c r="ACN412" s="115"/>
      <c r="ACO412" s="115"/>
      <c r="ACP412" s="115"/>
      <c r="ACQ412" s="115"/>
      <c r="ACR412" s="115"/>
      <c r="ACS412" s="115"/>
      <c r="ACT412" s="115"/>
      <c r="ACU412" s="115"/>
      <c r="ACV412" s="115"/>
      <c r="ACW412" s="115"/>
      <c r="ACX412" s="115"/>
      <c r="ACY412" s="115"/>
      <c r="ACZ412" s="115"/>
      <c r="ADA412" s="115"/>
    </row>
    <row r="413" spans="1:781" ht="15" customHeight="1" x14ac:dyDescent="0.3">
      <c r="A413" s="148"/>
      <c r="C413" s="61"/>
      <c r="M413" s="132"/>
      <c r="AB413" s="149" t="s">
        <v>1115</v>
      </c>
      <c r="AC413" s="141">
        <f>SUMIF(AB1:AB410,"&gt;0")</f>
        <v>134.31387282755466</v>
      </c>
      <c r="AD413" s="141">
        <f>SUMIF(AC1:AC410,"&gt;0")</f>
        <v>75.198205128205146</v>
      </c>
      <c r="AE413" s="141">
        <f>SUMIF(AD1:AD410,"&gt;0")</f>
        <v>197.78571428571428</v>
      </c>
      <c r="AF413" s="150">
        <f>SUMIF(AE1:AE410,"&gt;0")</f>
        <v>403.0911186960231</v>
      </c>
      <c r="AH413" s="141" t="e">
        <f>SUM(AG1:AG410)</f>
        <v>#VALUE!</v>
      </c>
      <c r="AI413" s="141">
        <f>SUM(AH1:AH410)</f>
        <v>51.377632550342895</v>
      </c>
      <c r="AJ413" s="141">
        <f>SUM(AI1:AI410)</f>
        <v>3.2507643024519828</v>
      </c>
      <c r="AK413" s="1" t="s">
        <v>1116</v>
      </c>
      <c r="AL413" s="123"/>
      <c r="AM413" s="123"/>
      <c r="AN413" s="123"/>
      <c r="AO413" s="123"/>
      <c r="AP413" s="123"/>
      <c r="AQ413" s="123"/>
      <c r="AR413" s="123"/>
      <c r="AS413" s="123"/>
      <c r="AT413" s="123"/>
      <c r="AU413" s="123"/>
      <c r="AV413" s="123"/>
      <c r="AW413" s="123"/>
      <c r="AX413" s="123"/>
      <c r="AY413" s="123"/>
      <c r="AZ413" s="123"/>
      <c r="BA413" s="123"/>
      <c r="BB413" s="123"/>
      <c r="BC413" s="123"/>
      <c r="BD413" s="123"/>
      <c r="BE413" s="123"/>
      <c r="BF413" s="123"/>
      <c r="BG413" s="123"/>
      <c r="BH413" s="123"/>
      <c r="BI413" s="123"/>
      <c r="BJ413" s="123"/>
      <c r="BK413" s="123"/>
      <c r="BL413" s="123"/>
      <c r="BM413" s="123"/>
      <c r="BN413" s="123"/>
      <c r="BO413" s="123"/>
      <c r="BP413" s="123"/>
      <c r="BQ413" s="123"/>
      <c r="BR413" s="123"/>
      <c r="BS413" s="123"/>
      <c r="BT413" s="123"/>
      <c r="BU413" s="123"/>
      <c r="BV413" s="123"/>
      <c r="BW413" s="123"/>
      <c r="BX413" s="123"/>
      <c r="BY413" s="123"/>
      <c r="BZ413" s="123"/>
      <c r="CA413" s="123"/>
      <c r="CB413" s="123"/>
      <c r="CC413" s="123"/>
      <c r="CD413" s="123"/>
      <c r="CE413" s="123"/>
      <c r="CF413" s="123"/>
      <c r="CG413" s="123"/>
      <c r="CH413" s="123"/>
      <c r="CI413" s="123"/>
      <c r="CJ413" s="123"/>
      <c r="CK413" s="123"/>
      <c r="CL413" s="123"/>
      <c r="CM413" s="123"/>
      <c r="CN413" s="123"/>
      <c r="CO413" s="123"/>
      <c r="CP413" s="123"/>
      <c r="CQ413" s="123"/>
      <c r="CR413" s="123"/>
      <c r="CS413" s="123"/>
      <c r="CT413" s="123"/>
      <c r="CU413" s="123"/>
      <c r="CV413" s="123"/>
      <c r="CW413" s="123"/>
      <c r="CX413" s="123"/>
      <c r="CY413" s="123"/>
      <c r="CZ413" s="123"/>
      <c r="DA413" s="123"/>
      <c r="DB413" s="123"/>
      <c r="DC413" s="123"/>
      <c r="DD413" s="123"/>
      <c r="DE413" s="123"/>
      <c r="DF413" s="123"/>
      <c r="DG413" s="123"/>
      <c r="DH413" s="123"/>
      <c r="DI413" s="123"/>
      <c r="DJ413" s="123"/>
      <c r="DK413" s="123"/>
      <c r="DL413" s="123"/>
      <c r="DM413" s="123"/>
      <c r="DN413" s="123"/>
      <c r="DO413" s="123"/>
      <c r="DP413" s="123"/>
      <c r="DQ413" s="123"/>
      <c r="DR413" s="123"/>
      <c r="DS413" s="123"/>
      <c r="DT413" s="123"/>
      <c r="DU413" s="123"/>
      <c r="DV413" s="123"/>
      <c r="DW413" s="123"/>
      <c r="DX413" s="123"/>
      <c r="DY413" s="123"/>
      <c r="DZ413" s="123"/>
      <c r="EA413" s="123"/>
      <c r="EB413" s="123"/>
      <c r="EC413" s="123"/>
      <c r="ED413" s="115"/>
      <c r="EE413" s="115"/>
      <c r="EF413" s="115"/>
      <c r="EG413" s="115"/>
      <c r="EH413" s="115"/>
      <c r="EI413" s="115"/>
      <c r="EJ413" s="115"/>
      <c r="EK413" s="115"/>
      <c r="EL413" s="115"/>
      <c r="EM413" s="115"/>
      <c r="EN413" s="115"/>
      <c r="EO413" s="115"/>
      <c r="EP413" s="115"/>
      <c r="EQ413" s="115"/>
      <c r="ER413" s="115"/>
      <c r="ES413" s="115"/>
      <c r="ET413" s="115"/>
      <c r="EU413" s="115"/>
      <c r="EV413" s="115"/>
      <c r="EW413" s="115"/>
      <c r="EX413" s="115"/>
      <c r="EY413" s="115"/>
      <c r="EZ413" s="115"/>
      <c r="FA413" s="115"/>
      <c r="FB413" s="115"/>
      <c r="FC413" s="115"/>
      <c r="FD413" s="115"/>
      <c r="FE413" s="115"/>
      <c r="FF413" s="115"/>
      <c r="FG413" s="115"/>
      <c r="FH413" s="115"/>
      <c r="FI413" s="115"/>
      <c r="FJ413" s="115"/>
      <c r="FK413" s="115"/>
      <c r="FL413" s="115"/>
      <c r="FM413" s="115"/>
      <c r="FN413" s="115"/>
      <c r="FO413" s="115"/>
      <c r="FP413" s="115"/>
      <c r="FQ413" s="115"/>
      <c r="FR413" s="115"/>
      <c r="FS413" s="115"/>
      <c r="FT413" s="115"/>
      <c r="FU413" s="115"/>
      <c r="FV413" s="115"/>
      <c r="FW413" s="115"/>
      <c r="FX413" s="115"/>
      <c r="FY413" s="115"/>
      <c r="FZ413" s="115"/>
      <c r="GA413" s="115"/>
      <c r="GB413" s="115"/>
      <c r="GC413" s="115"/>
      <c r="GD413" s="115"/>
      <c r="GE413" s="115"/>
      <c r="GF413" s="115"/>
      <c r="GG413" s="115"/>
      <c r="GH413" s="115"/>
      <c r="GI413" s="115"/>
      <c r="GJ413" s="115"/>
      <c r="GK413" s="115"/>
      <c r="GL413" s="115"/>
      <c r="GM413" s="115"/>
      <c r="GN413" s="115"/>
      <c r="GO413" s="115"/>
      <c r="GP413" s="115"/>
      <c r="GQ413" s="115"/>
      <c r="GR413" s="115"/>
      <c r="GS413" s="115"/>
      <c r="GT413" s="115"/>
      <c r="GU413" s="115"/>
      <c r="GV413" s="115"/>
      <c r="GW413" s="115"/>
      <c r="GX413" s="115"/>
      <c r="GY413" s="115"/>
      <c r="GZ413" s="115"/>
      <c r="HA413" s="115"/>
      <c r="HB413" s="115"/>
      <c r="HC413" s="115"/>
      <c r="HD413" s="115"/>
      <c r="HE413" s="115"/>
      <c r="HF413" s="115"/>
      <c r="HG413" s="115"/>
      <c r="HH413" s="115"/>
      <c r="HI413" s="115"/>
      <c r="HJ413" s="115"/>
      <c r="HK413" s="115"/>
      <c r="HL413" s="115"/>
      <c r="HM413" s="115"/>
      <c r="HN413" s="115"/>
      <c r="HO413" s="115"/>
      <c r="HP413" s="115"/>
      <c r="HQ413" s="115"/>
      <c r="HR413" s="115"/>
      <c r="HS413" s="115"/>
      <c r="HT413" s="115"/>
      <c r="HU413" s="115"/>
      <c r="HV413" s="115"/>
      <c r="HW413" s="115"/>
      <c r="HX413" s="115"/>
      <c r="HY413" s="115"/>
      <c r="HZ413" s="115"/>
      <c r="IA413" s="115"/>
      <c r="IB413" s="115"/>
      <c r="IC413" s="115"/>
      <c r="ID413" s="115"/>
      <c r="IE413" s="115"/>
      <c r="IF413" s="115"/>
      <c r="IG413" s="115"/>
      <c r="IH413" s="115"/>
      <c r="II413" s="115"/>
      <c r="IJ413" s="115"/>
      <c r="IK413" s="115"/>
      <c r="IL413" s="115"/>
      <c r="IM413" s="115"/>
      <c r="IN413" s="115"/>
      <c r="IO413" s="115"/>
      <c r="IP413" s="115"/>
      <c r="IQ413" s="115"/>
      <c r="IR413" s="115"/>
      <c r="IS413" s="115"/>
      <c r="IT413" s="115"/>
      <c r="IU413" s="115"/>
      <c r="IV413" s="115"/>
      <c r="IW413" s="115"/>
      <c r="IX413" s="115"/>
      <c r="IY413" s="115"/>
      <c r="IZ413" s="115"/>
      <c r="JA413" s="115"/>
      <c r="JB413" s="115"/>
      <c r="JC413" s="115"/>
      <c r="JD413" s="115"/>
      <c r="JE413" s="115"/>
      <c r="JF413" s="115"/>
      <c r="JG413" s="115"/>
      <c r="JH413" s="115"/>
      <c r="JI413" s="115"/>
      <c r="JJ413" s="115"/>
      <c r="JK413" s="115"/>
      <c r="JL413" s="115"/>
      <c r="JM413" s="115"/>
      <c r="JN413" s="115"/>
      <c r="JO413" s="115"/>
      <c r="JP413" s="115"/>
      <c r="JQ413" s="115"/>
      <c r="JR413" s="115"/>
      <c r="JS413" s="115"/>
      <c r="JT413" s="115"/>
      <c r="JU413" s="115"/>
      <c r="JV413" s="115"/>
      <c r="JW413" s="115"/>
      <c r="JX413" s="115"/>
      <c r="JY413" s="115"/>
      <c r="JZ413" s="115"/>
      <c r="KA413" s="115"/>
      <c r="KB413" s="115"/>
      <c r="KC413" s="115"/>
      <c r="KD413" s="115"/>
      <c r="KE413" s="115"/>
      <c r="KF413" s="115"/>
      <c r="KG413" s="115"/>
      <c r="KH413" s="115"/>
      <c r="KI413" s="115"/>
      <c r="KJ413" s="115"/>
      <c r="KK413" s="115"/>
      <c r="KL413" s="115"/>
      <c r="KM413" s="115"/>
      <c r="KN413" s="115"/>
      <c r="KO413" s="115"/>
      <c r="KP413" s="115"/>
      <c r="KQ413" s="115"/>
      <c r="KR413" s="115"/>
      <c r="KS413" s="115"/>
      <c r="KT413" s="115"/>
      <c r="KU413" s="115"/>
      <c r="KV413" s="115"/>
      <c r="KW413" s="115"/>
      <c r="KX413" s="115"/>
      <c r="KY413" s="115"/>
      <c r="KZ413" s="115"/>
      <c r="LA413" s="115"/>
      <c r="LB413" s="115"/>
      <c r="LC413" s="115"/>
      <c r="LD413" s="115"/>
      <c r="LE413" s="115"/>
      <c r="LF413" s="115"/>
      <c r="LG413" s="115"/>
      <c r="LH413" s="115"/>
      <c r="LI413" s="115"/>
      <c r="LJ413" s="115"/>
      <c r="LK413" s="115"/>
      <c r="LL413" s="115"/>
      <c r="LM413" s="115"/>
      <c r="LN413" s="115"/>
      <c r="LO413" s="115"/>
      <c r="LP413" s="115"/>
      <c r="LQ413" s="115"/>
      <c r="LR413" s="115"/>
      <c r="LS413" s="115"/>
      <c r="LT413" s="115"/>
      <c r="LU413" s="115"/>
      <c r="LV413" s="115"/>
      <c r="LW413" s="115"/>
      <c r="LX413" s="115"/>
      <c r="LY413" s="115"/>
      <c r="LZ413" s="115"/>
      <c r="MA413" s="115"/>
      <c r="MB413" s="115"/>
      <c r="MC413" s="115"/>
      <c r="MD413" s="115"/>
      <c r="ME413" s="115"/>
      <c r="MF413" s="115"/>
      <c r="MG413" s="115"/>
      <c r="MH413" s="115"/>
      <c r="MI413" s="115"/>
      <c r="MJ413" s="115"/>
      <c r="MK413" s="115"/>
      <c r="ML413" s="115"/>
      <c r="MM413" s="115"/>
      <c r="MN413" s="115"/>
      <c r="MO413" s="115"/>
      <c r="MP413" s="115"/>
      <c r="MQ413" s="115"/>
      <c r="MR413" s="115"/>
      <c r="MS413" s="115"/>
      <c r="MT413" s="115"/>
      <c r="MU413" s="115"/>
      <c r="MV413" s="115"/>
      <c r="MW413" s="115"/>
      <c r="MX413" s="115"/>
      <c r="MY413" s="115"/>
      <c r="MZ413" s="115"/>
      <c r="NA413" s="115"/>
      <c r="NB413" s="115"/>
      <c r="NC413" s="115"/>
      <c r="ND413" s="115"/>
      <c r="NE413" s="115"/>
      <c r="NF413" s="115"/>
      <c r="NG413" s="115"/>
      <c r="NH413" s="115"/>
      <c r="NI413" s="115"/>
      <c r="NJ413" s="115"/>
      <c r="NK413" s="115"/>
      <c r="NL413" s="115"/>
      <c r="NM413" s="115"/>
      <c r="NN413" s="115"/>
      <c r="NO413" s="115"/>
      <c r="NP413" s="115"/>
      <c r="NQ413" s="115"/>
      <c r="NR413" s="115"/>
      <c r="NS413" s="115"/>
      <c r="NT413" s="115"/>
      <c r="NU413" s="115"/>
      <c r="NV413" s="115"/>
      <c r="NW413" s="115"/>
      <c r="NX413" s="115"/>
      <c r="NY413" s="115"/>
      <c r="NZ413" s="115"/>
      <c r="OA413" s="115"/>
      <c r="OB413" s="115"/>
      <c r="OC413" s="115"/>
      <c r="OD413" s="115"/>
      <c r="OE413" s="115"/>
      <c r="OF413" s="115"/>
      <c r="OG413" s="115"/>
      <c r="OH413" s="115"/>
      <c r="OI413" s="115"/>
      <c r="OJ413" s="115"/>
      <c r="OK413" s="115"/>
      <c r="OL413" s="115"/>
      <c r="OM413" s="115"/>
      <c r="ON413" s="115"/>
      <c r="OO413" s="115"/>
      <c r="OP413" s="115"/>
      <c r="OQ413" s="115"/>
      <c r="OR413" s="115"/>
      <c r="OS413" s="115"/>
      <c r="OT413" s="115"/>
      <c r="OU413" s="115"/>
      <c r="OV413" s="115"/>
      <c r="OW413" s="115"/>
      <c r="OX413" s="115"/>
      <c r="OY413" s="115"/>
      <c r="OZ413" s="115"/>
      <c r="PA413" s="115"/>
      <c r="PB413" s="115"/>
      <c r="PC413" s="115"/>
      <c r="PD413" s="115"/>
      <c r="PE413" s="115"/>
      <c r="PF413" s="115"/>
      <c r="PG413" s="115"/>
      <c r="PH413" s="115"/>
      <c r="PI413" s="115"/>
      <c r="PJ413" s="115"/>
      <c r="PK413" s="115"/>
      <c r="PL413" s="115"/>
      <c r="PM413" s="115"/>
      <c r="PN413" s="115"/>
      <c r="PO413" s="115"/>
      <c r="PP413" s="115"/>
      <c r="PQ413" s="115"/>
      <c r="PR413" s="115"/>
      <c r="PS413" s="115"/>
      <c r="PT413" s="115"/>
      <c r="PU413" s="115"/>
      <c r="PV413" s="115"/>
      <c r="PW413" s="115"/>
      <c r="PX413" s="115"/>
      <c r="PY413" s="115"/>
      <c r="PZ413" s="115"/>
      <c r="QA413" s="115"/>
      <c r="QB413" s="115"/>
      <c r="QC413" s="115"/>
      <c r="QD413" s="115"/>
      <c r="QE413" s="115"/>
      <c r="QF413" s="115"/>
      <c r="QG413" s="115"/>
      <c r="QH413" s="115"/>
      <c r="QI413" s="115"/>
      <c r="QJ413" s="115"/>
      <c r="QK413" s="115"/>
      <c r="QL413" s="115"/>
      <c r="QM413" s="115"/>
      <c r="QN413" s="115"/>
      <c r="QO413" s="115"/>
      <c r="QP413" s="115"/>
      <c r="QQ413" s="115"/>
      <c r="QR413" s="115"/>
      <c r="QS413" s="115"/>
      <c r="QT413" s="115"/>
      <c r="QU413" s="115"/>
      <c r="QV413" s="115"/>
      <c r="QW413" s="115"/>
      <c r="QX413" s="115"/>
      <c r="QY413" s="115"/>
      <c r="QZ413" s="115"/>
      <c r="RA413" s="115"/>
      <c r="RB413" s="115"/>
      <c r="RC413" s="115"/>
      <c r="RD413" s="115"/>
      <c r="RE413" s="115"/>
      <c r="RF413" s="115"/>
      <c r="RG413" s="115"/>
      <c r="RH413" s="115"/>
      <c r="RI413" s="115"/>
      <c r="RJ413" s="115"/>
      <c r="RK413" s="115"/>
      <c r="RL413" s="115"/>
      <c r="RM413" s="115"/>
      <c r="RN413" s="115"/>
      <c r="RO413" s="115"/>
      <c r="RP413" s="115"/>
      <c r="RQ413" s="115"/>
      <c r="RR413" s="115"/>
      <c r="RS413" s="115"/>
      <c r="RT413" s="115"/>
      <c r="RU413" s="115"/>
      <c r="RV413" s="115"/>
      <c r="RW413" s="115"/>
      <c r="RX413" s="115"/>
      <c r="RY413" s="115"/>
      <c r="RZ413" s="115"/>
      <c r="SA413" s="115"/>
      <c r="SB413" s="115"/>
      <c r="SC413" s="115"/>
      <c r="SD413" s="115"/>
      <c r="SE413" s="115"/>
      <c r="SF413" s="115"/>
      <c r="SG413" s="115"/>
      <c r="SH413" s="115"/>
      <c r="SI413" s="115"/>
      <c r="SJ413" s="115"/>
      <c r="SK413" s="115"/>
      <c r="SL413" s="115"/>
      <c r="SM413" s="115"/>
      <c r="SN413" s="115"/>
      <c r="SO413" s="115"/>
      <c r="SP413" s="115"/>
      <c r="SQ413" s="115"/>
      <c r="SR413" s="115"/>
      <c r="SS413" s="115"/>
      <c r="ST413" s="115"/>
      <c r="SU413" s="115"/>
      <c r="SV413" s="115"/>
      <c r="SW413" s="115"/>
      <c r="SX413" s="115"/>
      <c r="SY413" s="115"/>
      <c r="SZ413" s="115"/>
      <c r="TA413" s="115"/>
      <c r="TB413" s="115"/>
      <c r="TC413" s="115"/>
      <c r="TD413" s="115"/>
      <c r="TE413" s="115"/>
      <c r="TF413" s="115"/>
      <c r="TG413" s="115"/>
      <c r="TH413" s="115"/>
      <c r="TI413" s="115"/>
      <c r="TJ413" s="115"/>
      <c r="TK413" s="115"/>
      <c r="TL413" s="115"/>
      <c r="TM413" s="115"/>
      <c r="TN413" s="115"/>
      <c r="TO413" s="115"/>
      <c r="TP413" s="115"/>
      <c r="TQ413" s="115"/>
      <c r="TR413" s="115"/>
      <c r="TS413" s="115"/>
      <c r="TT413" s="115"/>
      <c r="TU413" s="115"/>
      <c r="TV413" s="115"/>
      <c r="TW413" s="115"/>
      <c r="TX413" s="115"/>
      <c r="TY413" s="115"/>
      <c r="TZ413" s="115"/>
      <c r="UA413" s="115"/>
      <c r="UB413" s="115"/>
      <c r="UC413" s="115"/>
      <c r="UD413" s="115"/>
      <c r="UE413" s="115"/>
      <c r="UF413" s="115"/>
      <c r="UG413" s="115"/>
      <c r="UH413" s="115"/>
      <c r="UI413" s="115"/>
      <c r="UJ413" s="115"/>
      <c r="UK413" s="115"/>
      <c r="UL413" s="115"/>
      <c r="UM413" s="115"/>
      <c r="UN413" s="115"/>
      <c r="UO413" s="115"/>
      <c r="UP413" s="115"/>
      <c r="UQ413" s="115"/>
      <c r="UR413" s="115"/>
      <c r="US413" s="115"/>
      <c r="UT413" s="115"/>
      <c r="UU413" s="115"/>
      <c r="UV413" s="115"/>
      <c r="UW413" s="115"/>
      <c r="UX413" s="115"/>
      <c r="UY413" s="115"/>
      <c r="UZ413" s="115"/>
      <c r="VA413" s="115"/>
      <c r="VB413" s="115"/>
      <c r="VC413" s="115"/>
      <c r="VD413" s="115"/>
      <c r="VE413" s="115"/>
      <c r="VF413" s="115"/>
      <c r="VG413" s="115"/>
      <c r="VH413" s="115"/>
      <c r="VI413" s="115"/>
      <c r="VJ413" s="115"/>
      <c r="VK413" s="115"/>
      <c r="VL413" s="115"/>
      <c r="VM413" s="115"/>
      <c r="VN413" s="115"/>
      <c r="VO413" s="115"/>
      <c r="VP413" s="115"/>
      <c r="VQ413" s="115"/>
      <c r="VR413" s="115"/>
      <c r="VS413" s="115"/>
      <c r="VT413" s="115"/>
      <c r="VU413" s="115"/>
      <c r="VV413" s="115"/>
      <c r="VW413" s="115"/>
      <c r="VX413" s="115"/>
      <c r="VY413" s="115"/>
      <c r="VZ413" s="115"/>
      <c r="WA413" s="115"/>
      <c r="WB413" s="115"/>
      <c r="WC413" s="115"/>
      <c r="WD413" s="115"/>
      <c r="WE413" s="115"/>
      <c r="WF413" s="115"/>
      <c r="WG413" s="115"/>
      <c r="WH413" s="115"/>
      <c r="WI413" s="115"/>
      <c r="WJ413" s="115"/>
      <c r="WK413" s="115"/>
      <c r="WL413" s="115"/>
      <c r="WM413" s="115"/>
      <c r="WN413" s="115"/>
      <c r="WO413" s="115"/>
      <c r="WP413" s="115"/>
      <c r="WQ413" s="115"/>
      <c r="WR413" s="115"/>
      <c r="WS413" s="115"/>
      <c r="WT413" s="115"/>
      <c r="WU413" s="115"/>
      <c r="WV413" s="115"/>
      <c r="WW413" s="115"/>
      <c r="WX413" s="115"/>
      <c r="WY413" s="115"/>
      <c r="WZ413" s="115"/>
      <c r="XA413" s="115"/>
      <c r="XB413" s="115"/>
      <c r="XC413" s="115"/>
      <c r="XD413" s="115"/>
      <c r="XE413" s="115"/>
      <c r="XF413" s="115"/>
      <c r="XG413" s="115"/>
      <c r="XH413" s="115"/>
      <c r="XI413" s="115"/>
      <c r="XJ413" s="115"/>
      <c r="XK413" s="115"/>
      <c r="XL413" s="115"/>
      <c r="XM413" s="115"/>
      <c r="XN413" s="115"/>
      <c r="XO413" s="115"/>
      <c r="XP413" s="115"/>
      <c r="XQ413" s="115"/>
      <c r="XR413" s="115"/>
      <c r="XS413" s="115"/>
      <c r="XT413" s="115"/>
      <c r="XU413" s="115"/>
      <c r="XV413" s="115"/>
      <c r="XW413" s="115"/>
      <c r="XX413" s="115"/>
      <c r="XY413" s="115"/>
      <c r="XZ413" s="115"/>
      <c r="YA413" s="115"/>
      <c r="YB413" s="115"/>
      <c r="YC413" s="115"/>
      <c r="YD413" s="115"/>
      <c r="YE413" s="115"/>
      <c r="YF413" s="115"/>
      <c r="YG413" s="115"/>
      <c r="YH413" s="115"/>
      <c r="YI413" s="115"/>
      <c r="YJ413" s="115"/>
      <c r="YK413" s="115"/>
      <c r="YL413" s="115"/>
      <c r="YM413" s="115"/>
      <c r="YN413" s="115"/>
      <c r="YO413" s="115"/>
      <c r="YP413" s="115"/>
      <c r="YQ413" s="115"/>
      <c r="YR413" s="115"/>
      <c r="YS413" s="115"/>
      <c r="YT413" s="115"/>
      <c r="YU413" s="115"/>
      <c r="YV413" s="115"/>
      <c r="YW413" s="115"/>
      <c r="YX413" s="115"/>
      <c r="YY413" s="115"/>
      <c r="YZ413" s="115"/>
      <c r="ZA413" s="115"/>
      <c r="ZB413" s="115"/>
      <c r="ZC413" s="115"/>
      <c r="ZD413" s="115"/>
      <c r="ZE413" s="115"/>
      <c r="ZF413" s="115"/>
      <c r="ZG413" s="115"/>
      <c r="ZH413" s="115"/>
      <c r="ZI413" s="115"/>
      <c r="ZJ413" s="115"/>
      <c r="ZK413" s="115"/>
      <c r="ZL413" s="115"/>
      <c r="ZM413" s="115"/>
      <c r="ZN413" s="115"/>
      <c r="ZO413" s="115"/>
      <c r="ZP413" s="115"/>
      <c r="ZQ413" s="115"/>
      <c r="ZR413" s="115"/>
      <c r="ZS413" s="115"/>
      <c r="ZT413" s="115"/>
      <c r="ZU413" s="115"/>
      <c r="ZV413" s="115"/>
      <c r="ZW413" s="115"/>
      <c r="ZX413" s="115"/>
      <c r="ZY413" s="115"/>
      <c r="ZZ413" s="115"/>
      <c r="AAA413" s="115"/>
      <c r="AAB413" s="115"/>
      <c r="AAC413" s="115"/>
      <c r="AAD413" s="115"/>
      <c r="AAE413" s="115"/>
      <c r="AAF413" s="115"/>
      <c r="AAG413" s="115"/>
      <c r="AAH413" s="115"/>
      <c r="AAI413" s="115"/>
      <c r="AAJ413" s="115"/>
      <c r="AAK413" s="115"/>
      <c r="AAL413" s="115"/>
      <c r="AAM413" s="115"/>
      <c r="AAN413" s="115"/>
      <c r="AAO413" s="115"/>
      <c r="AAP413" s="115"/>
      <c r="AAQ413" s="115"/>
      <c r="AAR413" s="115"/>
      <c r="AAS413" s="115"/>
      <c r="AAT413" s="115"/>
      <c r="AAU413" s="115"/>
      <c r="AAV413" s="115"/>
      <c r="AAW413" s="115"/>
      <c r="AAX413" s="115"/>
      <c r="AAY413" s="115"/>
      <c r="AAZ413" s="115"/>
      <c r="ABA413" s="115"/>
      <c r="ABB413" s="115"/>
      <c r="ABC413" s="115"/>
      <c r="ABD413" s="115"/>
      <c r="ABE413" s="115"/>
      <c r="ABF413" s="115"/>
      <c r="ABG413" s="115"/>
      <c r="ABH413" s="115"/>
      <c r="ABI413" s="115"/>
      <c r="ABJ413" s="115"/>
      <c r="ABK413" s="115"/>
      <c r="ABL413" s="115"/>
      <c r="ABM413" s="115"/>
      <c r="ABN413" s="115"/>
      <c r="ABO413" s="115"/>
      <c r="ABP413" s="115"/>
      <c r="ABQ413" s="115"/>
      <c r="ABR413" s="115"/>
      <c r="ABS413" s="115"/>
      <c r="ABT413" s="115"/>
      <c r="ABU413" s="115"/>
      <c r="ABV413" s="115"/>
      <c r="ABW413" s="115"/>
      <c r="ABX413" s="115"/>
      <c r="ABY413" s="115"/>
      <c r="ABZ413" s="115"/>
      <c r="ACA413" s="115"/>
      <c r="ACB413" s="115"/>
      <c r="ACC413" s="115"/>
      <c r="ACD413" s="115"/>
      <c r="ACE413" s="115"/>
      <c r="ACF413" s="115"/>
      <c r="ACG413" s="115"/>
      <c r="ACH413" s="115"/>
      <c r="ACI413" s="115"/>
      <c r="ACJ413" s="115"/>
      <c r="ACK413" s="115"/>
      <c r="ACL413" s="115"/>
      <c r="ACM413" s="115"/>
      <c r="ACN413" s="115"/>
      <c r="ACO413" s="115"/>
      <c r="ACP413" s="115"/>
      <c r="ACQ413" s="115"/>
      <c r="ACR413" s="115"/>
      <c r="ACS413" s="115"/>
      <c r="ACT413" s="115"/>
      <c r="ACU413" s="115"/>
      <c r="ACV413" s="115"/>
      <c r="ACW413" s="115"/>
      <c r="ACX413" s="115"/>
      <c r="ACY413" s="115"/>
      <c r="ACZ413" s="115"/>
      <c r="ADA413" s="115"/>
    </row>
    <row r="414" spans="1:781" ht="18" thickBot="1" x14ac:dyDescent="0.35">
      <c r="A414" s="151" t="s">
        <v>1117</v>
      </c>
      <c r="B414" s="152"/>
      <c r="C414" s="61"/>
      <c r="M414" s="132"/>
      <c r="AB414" s="153" t="s">
        <v>1118</v>
      </c>
      <c r="AC414" s="154">
        <f>AVERAGE(AB1:AB410)</f>
        <v>0.40578209313460623</v>
      </c>
      <c r="AD414" s="154">
        <f>AVERAGE(AC1:AC410)</f>
        <v>0.23353479853479858</v>
      </c>
      <c r="AE414" s="155" t="e">
        <f>AVERAGE(AD1:AD410)</f>
        <v>#VALUE!</v>
      </c>
      <c r="AF414" s="156" t="e">
        <f>AVERAGE(AE1:AE410)</f>
        <v>#VALUE!</v>
      </c>
      <c r="AH414" s="141" t="e">
        <f>AVERAGE(AG1:AG410)</f>
        <v>#VALUE!</v>
      </c>
      <c r="AI414" s="141">
        <f>AVERAGE(AH1:AH410)</f>
        <v>0.15955786506317668</v>
      </c>
      <c r="AJ414" s="141">
        <f>AVERAGE(AI1:AI410)</f>
        <v>1.0095541311962679E-2</v>
      </c>
      <c r="AK414" s="1" t="s">
        <v>1119</v>
      </c>
      <c r="AL414" s="123"/>
      <c r="AM414" s="123"/>
      <c r="AN414" s="123"/>
      <c r="AO414" s="123"/>
      <c r="AP414" s="123"/>
      <c r="AQ414" s="123"/>
      <c r="AR414" s="123"/>
      <c r="AS414" s="123"/>
      <c r="AT414" s="123"/>
      <c r="AU414" s="123"/>
      <c r="AV414" s="123"/>
      <c r="AW414" s="123"/>
      <c r="AX414" s="123"/>
      <c r="AY414" s="123"/>
      <c r="AZ414" s="123"/>
      <c r="BA414" s="123"/>
      <c r="BB414" s="123"/>
      <c r="BC414" s="123"/>
      <c r="BD414" s="123"/>
      <c r="BE414" s="123"/>
      <c r="BF414" s="123"/>
      <c r="BG414" s="123"/>
      <c r="BH414" s="123"/>
      <c r="BI414" s="123"/>
      <c r="BJ414" s="123"/>
      <c r="BK414" s="123"/>
      <c r="BL414" s="123"/>
      <c r="BM414" s="123"/>
      <c r="BN414" s="123"/>
      <c r="BO414" s="123"/>
      <c r="BP414" s="123"/>
      <c r="BQ414" s="123"/>
      <c r="BR414" s="123"/>
      <c r="BS414" s="123"/>
      <c r="BT414" s="123"/>
      <c r="BU414" s="123"/>
      <c r="BV414" s="123"/>
      <c r="BW414" s="123"/>
      <c r="BX414" s="123"/>
      <c r="BY414" s="123"/>
      <c r="BZ414" s="123"/>
      <c r="CA414" s="123"/>
      <c r="CB414" s="123"/>
      <c r="CC414" s="123"/>
      <c r="CD414" s="123"/>
      <c r="CE414" s="123"/>
      <c r="CF414" s="123"/>
      <c r="CG414" s="123"/>
      <c r="CH414" s="123"/>
      <c r="CI414" s="123"/>
      <c r="CJ414" s="123"/>
      <c r="CK414" s="123"/>
      <c r="CL414" s="123"/>
      <c r="CM414" s="123"/>
      <c r="CN414" s="123"/>
      <c r="CO414" s="123"/>
      <c r="CP414" s="123"/>
      <c r="CQ414" s="123"/>
      <c r="CR414" s="123"/>
      <c r="CS414" s="123"/>
      <c r="CT414" s="123"/>
      <c r="CU414" s="123"/>
      <c r="CV414" s="123"/>
      <c r="CW414" s="123"/>
      <c r="CX414" s="123"/>
      <c r="CY414" s="123"/>
      <c r="CZ414" s="123"/>
      <c r="DA414" s="123"/>
      <c r="DB414" s="123"/>
      <c r="DC414" s="123"/>
      <c r="DD414" s="123"/>
      <c r="DE414" s="123"/>
      <c r="DF414" s="123"/>
      <c r="DG414" s="123"/>
      <c r="DH414" s="123"/>
      <c r="DI414" s="123"/>
      <c r="DJ414" s="123"/>
      <c r="DK414" s="123"/>
      <c r="DL414" s="123"/>
      <c r="DM414" s="123"/>
      <c r="DN414" s="123"/>
      <c r="DO414" s="123"/>
      <c r="DP414" s="123"/>
      <c r="DQ414" s="123"/>
      <c r="DR414" s="123"/>
      <c r="DS414" s="123"/>
      <c r="DT414" s="123"/>
      <c r="DU414" s="123"/>
      <c r="DV414" s="123"/>
      <c r="DW414" s="123"/>
      <c r="DX414" s="123"/>
      <c r="DY414" s="123"/>
      <c r="DZ414" s="123"/>
      <c r="EA414" s="123"/>
      <c r="EB414" s="123"/>
      <c r="EC414" s="123"/>
      <c r="ED414" s="115"/>
      <c r="EE414" s="115"/>
      <c r="EF414" s="115"/>
      <c r="EG414" s="115"/>
      <c r="EH414" s="115"/>
      <c r="EI414" s="115"/>
      <c r="EJ414" s="115"/>
      <c r="EK414" s="115"/>
      <c r="EL414" s="115"/>
      <c r="EM414" s="115"/>
      <c r="EN414" s="115"/>
      <c r="EO414" s="115"/>
      <c r="EP414" s="115"/>
      <c r="EQ414" s="115"/>
      <c r="ER414" s="115"/>
      <c r="ES414" s="115"/>
      <c r="ET414" s="115"/>
      <c r="EU414" s="115"/>
      <c r="EV414" s="115"/>
      <c r="EW414" s="115"/>
      <c r="EX414" s="115"/>
      <c r="EY414" s="115"/>
      <c r="EZ414" s="115"/>
      <c r="FA414" s="115"/>
      <c r="FB414" s="115"/>
      <c r="FC414" s="115"/>
      <c r="FD414" s="115"/>
      <c r="FE414" s="115"/>
      <c r="FF414" s="115"/>
      <c r="FG414" s="115"/>
      <c r="FH414" s="115"/>
      <c r="FI414" s="115"/>
      <c r="FJ414" s="115"/>
      <c r="FK414" s="115"/>
      <c r="FL414" s="115"/>
      <c r="FM414" s="115"/>
      <c r="FN414" s="115"/>
      <c r="FO414" s="115"/>
      <c r="FP414" s="115"/>
      <c r="FQ414" s="115"/>
      <c r="FR414" s="115"/>
      <c r="FS414" s="115"/>
      <c r="FT414" s="115"/>
      <c r="FU414" s="115"/>
      <c r="FV414" s="115"/>
      <c r="FW414" s="115"/>
      <c r="FX414" s="115"/>
      <c r="FY414" s="115"/>
      <c r="FZ414" s="115"/>
      <c r="GA414" s="115"/>
      <c r="GB414" s="115"/>
      <c r="GC414" s="115"/>
      <c r="GD414" s="115"/>
      <c r="GE414" s="115"/>
      <c r="GF414" s="115"/>
      <c r="GG414" s="115"/>
      <c r="GH414" s="115"/>
      <c r="GI414" s="115"/>
      <c r="GJ414" s="115"/>
      <c r="GK414" s="115"/>
      <c r="GL414" s="115"/>
      <c r="GM414" s="115"/>
      <c r="GN414" s="115"/>
      <c r="GO414" s="115"/>
      <c r="GP414" s="115"/>
      <c r="GQ414" s="115"/>
      <c r="GR414" s="115"/>
      <c r="GS414" s="115"/>
      <c r="GT414" s="115"/>
      <c r="GU414" s="115"/>
      <c r="GV414" s="115"/>
      <c r="GW414" s="115"/>
      <c r="GX414" s="115"/>
      <c r="GY414" s="115"/>
      <c r="GZ414" s="115"/>
      <c r="HA414" s="115"/>
      <c r="HB414" s="115"/>
      <c r="HC414" s="115"/>
      <c r="HD414" s="115"/>
      <c r="HE414" s="115"/>
      <c r="HF414" s="115"/>
      <c r="HG414" s="115"/>
      <c r="HH414" s="115"/>
      <c r="HI414" s="115"/>
      <c r="HJ414" s="115"/>
      <c r="HK414" s="115"/>
      <c r="HL414" s="115"/>
      <c r="HM414" s="115"/>
      <c r="HN414" s="115"/>
      <c r="HO414" s="115"/>
      <c r="HP414" s="115"/>
      <c r="HQ414" s="115"/>
      <c r="HR414" s="115"/>
      <c r="HS414" s="115"/>
      <c r="HT414" s="115"/>
      <c r="HU414" s="115"/>
      <c r="HV414" s="115"/>
      <c r="HW414" s="115"/>
      <c r="HX414" s="115"/>
      <c r="HY414" s="115"/>
      <c r="HZ414" s="115"/>
      <c r="IA414" s="115"/>
      <c r="IB414" s="115"/>
      <c r="IC414" s="115"/>
      <c r="ID414" s="115"/>
      <c r="IE414" s="115"/>
      <c r="IF414" s="115"/>
      <c r="IG414" s="115"/>
      <c r="IH414" s="115"/>
      <c r="II414" s="115"/>
      <c r="IJ414" s="115"/>
      <c r="IK414" s="115"/>
      <c r="IL414" s="115"/>
      <c r="IM414" s="115"/>
      <c r="IN414" s="115"/>
      <c r="IO414" s="115"/>
      <c r="IP414" s="115"/>
      <c r="IQ414" s="115"/>
      <c r="IR414" s="115"/>
      <c r="IS414" s="115"/>
      <c r="IT414" s="115"/>
      <c r="IU414" s="115"/>
      <c r="IV414" s="115"/>
      <c r="IW414" s="115"/>
      <c r="IX414" s="115"/>
      <c r="IY414" s="115"/>
      <c r="IZ414" s="115"/>
      <c r="JA414" s="115"/>
      <c r="JB414" s="115"/>
      <c r="JC414" s="115"/>
      <c r="JD414" s="115"/>
      <c r="JE414" s="115"/>
      <c r="JF414" s="115"/>
      <c r="JG414" s="115"/>
      <c r="JH414" s="115"/>
      <c r="JI414" s="115"/>
      <c r="JJ414" s="115"/>
      <c r="JK414" s="115"/>
      <c r="JL414" s="115"/>
      <c r="JM414" s="115"/>
      <c r="JN414" s="115"/>
      <c r="JO414" s="115"/>
      <c r="JP414" s="115"/>
      <c r="JQ414" s="115"/>
      <c r="JR414" s="115"/>
      <c r="JS414" s="115"/>
      <c r="JT414" s="115"/>
      <c r="JU414" s="115"/>
      <c r="JV414" s="115"/>
      <c r="JW414" s="115"/>
      <c r="JX414" s="115"/>
      <c r="JY414" s="115"/>
      <c r="JZ414" s="115"/>
      <c r="KA414" s="115"/>
      <c r="KB414" s="115"/>
      <c r="KC414" s="115"/>
      <c r="KD414" s="115"/>
      <c r="KE414" s="115"/>
      <c r="KF414" s="115"/>
      <c r="KG414" s="115"/>
      <c r="KH414" s="115"/>
      <c r="KI414" s="115"/>
      <c r="KJ414" s="115"/>
      <c r="KK414" s="115"/>
      <c r="KL414" s="115"/>
      <c r="KM414" s="115"/>
      <c r="KN414" s="115"/>
      <c r="KO414" s="115"/>
      <c r="KP414" s="115"/>
      <c r="KQ414" s="115"/>
      <c r="KR414" s="115"/>
      <c r="KS414" s="115"/>
      <c r="KT414" s="115"/>
      <c r="KU414" s="115"/>
      <c r="KV414" s="115"/>
      <c r="KW414" s="115"/>
      <c r="KX414" s="115"/>
      <c r="KY414" s="115"/>
      <c r="KZ414" s="115"/>
      <c r="LA414" s="115"/>
      <c r="LB414" s="115"/>
      <c r="LC414" s="115"/>
      <c r="LD414" s="115"/>
      <c r="LE414" s="115"/>
      <c r="LF414" s="115"/>
      <c r="LG414" s="115"/>
      <c r="LH414" s="115"/>
      <c r="LI414" s="115"/>
      <c r="LJ414" s="115"/>
      <c r="LK414" s="115"/>
      <c r="LL414" s="115"/>
      <c r="LM414" s="115"/>
      <c r="LN414" s="115"/>
      <c r="LO414" s="115"/>
      <c r="LP414" s="115"/>
      <c r="LQ414" s="115"/>
      <c r="LR414" s="115"/>
      <c r="LS414" s="115"/>
      <c r="LT414" s="115"/>
      <c r="LU414" s="115"/>
      <c r="LV414" s="115"/>
      <c r="LW414" s="115"/>
      <c r="LX414" s="115"/>
      <c r="LY414" s="115"/>
      <c r="LZ414" s="115"/>
      <c r="MA414" s="115"/>
      <c r="MB414" s="115"/>
      <c r="MC414" s="115"/>
      <c r="MD414" s="115"/>
      <c r="ME414" s="115"/>
      <c r="MF414" s="115"/>
      <c r="MG414" s="115"/>
      <c r="MH414" s="115"/>
      <c r="MI414" s="115"/>
      <c r="MJ414" s="115"/>
      <c r="MK414" s="115"/>
      <c r="ML414" s="115"/>
      <c r="MM414" s="115"/>
      <c r="MN414" s="115"/>
      <c r="MO414" s="115"/>
      <c r="MP414" s="115"/>
      <c r="MQ414" s="115"/>
      <c r="MR414" s="115"/>
      <c r="MS414" s="115"/>
      <c r="MT414" s="115"/>
      <c r="MU414" s="115"/>
      <c r="MV414" s="115"/>
      <c r="MW414" s="115"/>
      <c r="MX414" s="115"/>
      <c r="MY414" s="115"/>
      <c r="MZ414" s="115"/>
      <c r="NA414" s="115"/>
      <c r="NB414" s="115"/>
      <c r="NC414" s="115"/>
      <c r="ND414" s="115"/>
      <c r="NE414" s="115"/>
      <c r="NF414" s="115"/>
      <c r="NG414" s="115"/>
      <c r="NH414" s="115"/>
      <c r="NI414" s="115"/>
      <c r="NJ414" s="115"/>
      <c r="NK414" s="115"/>
      <c r="NL414" s="115"/>
      <c r="NM414" s="115"/>
      <c r="NN414" s="115"/>
      <c r="NO414" s="115"/>
      <c r="NP414" s="115"/>
      <c r="NQ414" s="115"/>
      <c r="NR414" s="115"/>
      <c r="NS414" s="115"/>
      <c r="NT414" s="115"/>
      <c r="NU414" s="115"/>
      <c r="NV414" s="115"/>
      <c r="NW414" s="115"/>
      <c r="NX414" s="115"/>
      <c r="NY414" s="115"/>
      <c r="NZ414" s="115"/>
      <c r="OA414" s="115"/>
      <c r="OB414" s="115"/>
      <c r="OC414" s="115"/>
      <c r="OD414" s="115"/>
      <c r="OE414" s="115"/>
      <c r="OF414" s="115"/>
      <c r="OG414" s="115"/>
      <c r="OH414" s="115"/>
      <c r="OI414" s="115"/>
      <c r="OJ414" s="115"/>
      <c r="OK414" s="115"/>
      <c r="OL414" s="115"/>
      <c r="OM414" s="115"/>
      <c r="ON414" s="115"/>
      <c r="OO414" s="115"/>
      <c r="OP414" s="115"/>
      <c r="OQ414" s="115"/>
      <c r="OR414" s="115"/>
      <c r="OS414" s="115"/>
      <c r="OT414" s="115"/>
      <c r="OU414" s="115"/>
      <c r="OV414" s="115"/>
      <c r="OW414" s="115"/>
      <c r="OX414" s="115"/>
      <c r="OY414" s="115"/>
      <c r="OZ414" s="115"/>
      <c r="PA414" s="115"/>
      <c r="PB414" s="115"/>
      <c r="PC414" s="115"/>
      <c r="PD414" s="115"/>
      <c r="PE414" s="115"/>
      <c r="PF414" s="115"/>
      <c r="PG414" s="115"/>
      <c r="PH414" s="115"/>
      <c r="PI414" s="115"/>
      <c r="PJ414" s="115"/>
      <c r="PK414" s="115"/>
      <c r="PL414" s="115"/>
      <c r="PM414" s="115"/>
      <c r="PN414" s="115"/>
      <c r="PO414" s="115"/>
      <c r="PP414" s="115"/>
      <c r="PQ414" s="115"/>
      <c r="PR414" s="115"/>
      <c r="PS414" s="115"/>
      <c r="PT414" s="115"/>
      <c r="PU414" s="115"/>
      <c r="PV414" s="115"/>
      <c r="PW414" s="115"/>
      <c r="PX414" s="115"/>
      <c r="PY414" s="115"/>
      <c r="PZ414" s="115"/>
      <c r="QA414" s="115"/>
      <c r="QB414" s="115"/>
      <c r="QC414" s="115"/>
      <c r="QD414" s="115"/>
      <c r="QE414" s="115"/>
      <c r="QF414" s="115"/>
      <c r="QG414" s="115"/>
      <c r="QH414" s="115"/>
      <c r="QI414" s="115"/>
      <c r="QJ414" s="115"/>
      <c r="QK414" s="115"/>
      <c r="QL414" s="115"/>
      <c r="QM414" s="115"/>
      <c r="QN414" s="115"/>
      <c r="QO414" s="115"/>
      <c r="QP414" s="115"/>
      <c r="QQ414" s="115"/>
      <c r="QR414" s="115"/>
      <c r="QS414" s="115"/>
      <c r="QT414" s="115"/>
      <c r="QU414" s="115"/>
      <c r="QV414" s="115"/>
      <c r="QW414" s="115"/>
      <c r="QX414" s="115"/>
      <c r="QY414" s="115"/>
      <c r="QZ414" s="115"/>
      <c r="RA414" s="115"/>
      <c r="RB414" s="115"/>
      <c r="RC414" s="115"/>
      <c r="RD414" s="115"/>
      <c r="RE414" s="115"/>
      <c r="RF414" s="115"/>
      <c r="RG414" s="115"/>
      <c r="RH414" s="115"/>
      <c r="RI414" s="115"/>
      <c r="RJ414" s="115"/>
      <c r="RK414" s="115"/>
      <c r="RL414" s="115"/>
      <c r="RM414" s="115"/>
      <c r="RN414" s="115"/>
      <c r="RO414" s="115"/>
      <c r="RP414" s="115"/>
      <c r="RQ414" s="115"/>
      <c r="RR414" s="115"/>
      <c r="RS414" s="115"/>
      <c r="RT414" s="115"/>
      <c r="RU414" s="115"/>
      <c r="RV414" s="115"/>
      <c r="RW414" s="115"/>
      <c r="RX414" s="115"/>
      <c r="RY414" s="115"/>
      <c r="RZ414" s="115"/>
      <c r="SA414" s="115"/>
      <c r="SB414" s="115"/>
      <c r="SC414" s="115"/>
      <c r="SD414" s="115"/>
      <c r="SE414" s="115"/>
      <c r="SF414" s="115"/>
      <c r="SG414" s="115"/>
      <c r="SH414" s="115"/>
      <c r="SI414" s="115"/>
      <c r="SJ414" s="115"/>
      <c r="SK414" s="115"/>
      <c r="SL414" s="115"/>
      <c r="SM414" s="115"/>
      <c r="SN414" s="115"/>
      <c r="SO414" s="115"/>
      <c r="SP414" s="115"/>
      <c r="SQ414" s="115"/>
      <c r="SR414" s="115"/>
      <c r="SS414" s="115"/>
      <c r="ST414" s="115"/>
      <c r="SU414" s="115"/>
      <c r="SV414" s="115"/>
      <c r="SW414" s="115"/>
      <c r="SX414" s="115"/>
      <c r="SY414" s="115"/>
      <c r="SZ414" s="115"/>
      <c r="TA414" s="115"/>
      <c r="TB414" s="115"/>
      <c r="TC414" s="115"/>
      <c r="TD414" s="115"/>
      <c r="TE414" s="115"/>
      <c r="TF414" s="115"/>
      <c r="TG414" s="115"/>
      <c r="TH414" s="115"/>
      <c r="TI414" s="115"/>
      <c r="TJ414" s="115"/>
      <c r="TK414" s="115"/>
      <c r="TL414" s="115"/>
      <c r="TM414" s="115"/>
      <c r="TN414" s="115"/>
      <c r="TO414" s="115"/>
      <c r="TP414" s="115"/>
      <c r="TQ414" s="115"/>
      <c r="TR414" s="115"/>
      <c r="TS414" s="115"/>
      <c r="TT414" s="115"/>
      <c r="TU414" s="115"/>
      <c r="TV414" s="115"/>
      <c r="TW414" s="115"/>
      <c r="TX414" s="115"/>
      <c r="TY414" s="115"/>
      <c r="TZ414" s="115"/>
      <c r="UA414" s="115"/>
      <c r="UB414" s="115"/>
      <c r="UC414" s="115"/>
      <c r="UD414" s="115"/>
      <c r="UE414" s="115"/>
      <c r="UF414" s="115"/>
      <c r="UG414" s="115"/>
      <c r="UH414" s="115"/>
      <c r="UI414" s="115"/>
      <c r="UJ414" s="115"/>
      <c r="UK414" s="115"/>
      <c r="UL414" s="115"/>
      <c r="UM414" s="115"/>
      <c r="UN414" s="115"/>
      <c r="UO414" s="115"/>
      <c r="UP414" s="115"/>
      <c r="UQ414" s="115"/>
      <c r="UR414" s="115"/>
      <c r="US414" s="115"/>
      <c r="UT414" s="115"/>
      <c r="UU414" s="115"/>
      <c r="UV414" s="115"/>
      <c r="UW414" s="115"/>
      <c r="UX414" s="115"/>
      <c r="UY414" s="115"/>
      <c r="UZ414" s="115"/>
      <c r="VA414" s="115"/>
      <c r="VB414" s="115"/>
      <c r="VC414" s="115"/>
      <c r="VD414" s="115"/>
      <c r="VE414" s="115"/>
      <c r="VF414" s="115"/>
      <c r="VG414" s="115"/>
      <c r="VH414" s="115"/>
      <c r="VI414" s="115"/>
      <c r="VJ414" s="115"/>
      <c r="VK414" s="115"/>
      <c r="VL414" s="115"/>
      <c r="VM414" s="115"/>
      <c r="VN414" s="115"/>
      <c r="VO414" s="115"/>
      <c r="VP414" s="115"/>
      <c r="VQ414" s="115"/>
      <c r="VR414" s="115"/>
      <c r="VS414" s="115"/>
      <c r="VT414" s="115"/>
      <c r="VU414" s="115"/>
      <c r="VV414" s="115"/>
      <c r="VW414" s="115"/>
      <c r="VX414" s="115"/>
      <c r="VY414" s="115"/>
      <c r="VZ414" s="115"/>
      <c r="WA414" s="115"/>
      <c r="WB414" s="115"/>
      <c r="WC414" s="115"/>
      <c r="WD414" s="115"/>
      <c r="WE414" s="115"/>
      <c r="WF414" s="115"/>
      <c r="WG414" s="115"/>
      <c r="WH414" s="115"/>
      <c r="WI414" s="115"/>
      <c r="WJ414" s="115"/>
      <c r="WK414" s="115"/>
      <c r="WL414" s="115"/>
      <c r="WM414" s="115"/>
      <c r="WN414" s="115"/>
      <c r="WO414" s="115"/>
      <c r="WP414" s="115"/>
      <c r="WQ414" s="115"/>
      <c r="WR414" s="115"/>
      <c r="WS414" s="115"/>
      <c r="WT414" s="115"/>
      <c r="WU414" s="115"/>
      <c r="WV414" s="115"/>
      <c r="WW414" s="115"/>
      <c r="WX414" s="115"/>
      <c r="WY414" s="115"/>
      <c r="WZ414" s="115"/>
      <c r="XA414" s="115"/>
      <c r="XB414" s="115"/>
      <c r="XC414" s="115"/>
      <c r="XD414" s="115"/>
      <c r="XE414" s="115"/>
      <c r="XF414" s="115"/>
      <c r="XG414" s="115"/>
      <c r="XH414" s="115"/>
      <c r="XI414" s="115"/>
      <c r="XJ414" s="115"/>
      <c r="XK414" s="115"/>
      <c r="XL414" s="115"/>
      <c r="XM414" s="115"/>
      <c r="XN414" s="115"/>
      <c r="XO414" s="115"/>
      <c r="XP414" s="115"/>
      <c r="XQ414" s="115"/>
      <c r="XR414" s="115"/>
      <c r="XS414" s="115"/>
      <c r="XT414" s="115"/>
      <c r="XU414" s="115"/>
      <c r="XV414" s="115"/>
      <c r="XW414" s="115"/>
      <c r="XX414" s="115"/>
      <c r="XY414" s="115"/>
      <c r="XZ414" s="115"/>
      <c r="YA414" s="115"/>
      <c r="YB414" s="115"/>
      <c r="YC414" s="115"/>
      <c r="YD414" s="115"/>
      <c r="YE414" s="115"/>
      <c r="YF414" s="115"/>
      <c r="YG414" s="115"/>
      <c r="YH414" s="115"/>
      <c r="YI414" s="115"/>
      <c r="YJ414" s="115"/>
      <c r="YK414" s="115"/>
      <c r="YL414" s="115"/>
      <c r="YM414" s="115"/>
      <c r="YN414" s="115"/>
      <c r="YO414" s="115"/>
      <c r="YP414" s="115"/>
      <c r="YQ414" s="115"/>
      <c r="YR414" s="115"/>
      <c r="YS414" s="115"/>
      <c r="YT414" s="115"/>
      <c r="YU414" s="115"/>
      <c r="YV414" s="115"/>
      <c r="YW414" s="115"/>
      <c r="YX414" s="115"/>
      <c r="YY414" s="115"/>
      <c r="YZ414" s="115"/>
      <c r="ZA414" s="115"/>
      <c r="ZB414" s="115"/>
      <c r="ZC414" s="115"/>
      <c r="ZD414" s="115"/>
      <c r="ZE414" s="115"/>
      <c r="ZF414" s="115"/>
      <c r="ZG414" s="115"/>
      <c r="ZH414" s="115"/>
      <c r="ZI414" s="115"/>
      <c r="ZJ414" s="115"/>
      <c r="ZK414" s="115"/>
      <c r="ZL414" s="115"/>
      <c r="ZM414" s="115"/>
      <c r="ZN414" s="115"/>
      <c r="ZO414" s="115"/>
      <c r="ZP414" s="115"/>
      <c r="ZQ414" s="115"/>
      <c r="ZR414" s="115"/>
      <c r="ZS414" s="115"/>
      <c r="ZT414" s="115"/>
      <c r="ZU414" s="115"/>
      <c r="ZV414" s="115"/>
      <c r="ZW414" s="115"/>
      <c r="ZX414" s="115"/>
      <c r="ZY414" s="115"/>
      <c r="ZZ414" s="115"/>
      <c r="AAA414" s="115"/>
      <c r="AAB414" s="115"/>
      <c r="AAC414" s="115"/>
      <c r="AAD414" s="115"/>
      <c r="AAE414" s="115"/>
      <c r="AAF414" s="115"/>
      <c r="AAG414" s="115"/>
      <c r="AAH414" s="115"/>
      <c r="AAI414" s="115"/>
      <c r="AAJ414" s="115"/>
      <c r="AAK414" s="115"/>
      <c r="AAL414" s="115"/>
      <c r="AAM414" s="115"/>
      <c r="AAN414" s="115"/>
      <c r="AAO414" s="115"/>
      <c r="AAP414" s="115"/>
      <c r="AAQ414" s="115"/>
      <c r="AAR414" s="115"/>
      <c r="AAS414" s="115"/>
      <c r="AAT414" s="115"/>
      <c r="AAU414" s="115"/>
      <c r="AAV414" s="115"/>
      <c r="AAW414" s="115"/>
      <c r="AAX414" s="115"/>
      <c r="AAY414" s="115"/>
      <c r="AAZ414" s="115"/>
      <c r="ABA414" s="115"/>
      <c r="ABB414" s="115"/>
      <c r="ABC414" s="115"/>
      <c r="ABD414" s="115"/>
      <c r="ABE414" s="115"/>
      <c r="ABF414" s="115"/>
      <c r="ABG414" s="115"/>
      <c r="ABH414" s="115"/>
      <c r="ABI414" s="115"/>
      <c r="ABJ414" s="115"/>
      <c r="ABK414" s="115"/>
      <c r="ABL414" s="115"/>
      <c r="ABM414" s="115"/>
      <c r="ABN414" s="115"/>
      <c r="ABO414" s="115"/>
      <c r="ABP414" s="115"/>
      <c r="ABQ414" s="115"/>
      <c r="ABR414" s="115"/>
      <c r="ABS414" s="115"/>
      <c r="ABT414" s="115"/>
      <c r="ABU414" s="115"/>
      <c r="ABV414" s="115"/>
      <c r="ABW414" s="115"/>
      <c r="ABX414" s="115"/>
      <c r="ABY414" s="115"/>
      <c r="ABZ414" s="115"/>
      <c r="ACA414" s="115"/>
      <c r="ACB414" s="115"/>
      <c r="ACC414" s="115"/>
      <c r="ACD414" s="115"/>
      <c r="ACE414" s="115"/>
      <c r="ACF414" s="115"/>
      <c r="ACG414" s="115"/>
      <c r="ACH414" s="115"/>
      <c r="ACI414" s="115"/>
      <c r="ACJ414" s="115"/>
      <c r="ACK414" s="115"/>
      <c r="ACL414" s="115"/>
      <c r="ACM414" s="115"/>
      <c r="ACN414" s="115"/>
      <c r="ACO414" s="115"/>
      <c r="ACP414" s="115"/>
      <c r="ACQ414" s="115"/>
      <c r="ACR414" s="115"/>
      <c r="ACS414" s="115"/>
      <c r="ACT414" s="115"/>
      <c r="ACU414" s="115"/>
      <c r="ACV414" s="115"/>
      <c r="ACW414" s="115"/>
      <c r="ACX414" s="115"/>
      <c r="ACY414" s="115"/>
      <c r="ACZ414" s="115"/>
      <c r="ADA414" s="115"/>
    </row>
    <row r="415" spans="1:781" ht="43.8" thickBot="1" x14ac:dyDescent="0.35">
      <c r="A415" s="36">
        <v>1</v>
      </c>
      <c r="B415" s="157" t="s">
        <v>1120</v>
      </c>
      <c r="C415" s="142">
        <f>SUMIF($A$3:$A$411,"=1")/1</f>
        <v>68</v>
      </c>
      <c r="E415" s="158"/>
      <c r="F415" s="159"/>
      <c r="I415" s="160"/>
      <c r="J415" s="160"/>
      <c r="K415" s="161"/>
      <c r="M415" s="132"/>
      <c r="AB415" s="138"/>
      <c r="AC415" s="162"/>
      <c r="AD415" s="162"/>
      <c r="AE415" s="162"/>
      <c r="AF415" s="162"/>
      <c r="AK415" s="114"/>
      <c r="AL415" s="123"/>
      <c r="AM415" s="123"/>
      <c r="AN415" s="123"/>
      <c r="AO415" s="123"/>
      <c r="AP415" s="123"/>
      <c r="AQ415" s="123"/>
      <c r="AR415" s="123"/>
      <c r="AS415" s="123"/>
      <c r="AT415" s="123"/>
      <c r="AU415" s="123"/>
      <c r="AV415" s="123"/>
      <c r="AW415" s="123"/>
      <c r="AX415" s="123"/>
      <c r="AY415" s="123"/>
      <c r="AZ415" s="123"/>
      <c r="BA415" s="123"/>
      <c r="BB415" s="123"/>
      <c r="BC415" s="123"/>
      <c r="BD415" s="123"/>
      <c r="BE415" s="123"/>
      <c r="BF415" s="123"/>
      <c r="BG415" s="123"/>
      <c r="BH415" s="123"/>
      <c r="BI415" s="123"/>
      <c r="BJ415" s="123"/>
      <c r="BK415" s="123"/>
      <c r="BL415" s="123"/>
      <c r="BM415" s="123"/>
      <c r="BN415" s="123"/>
      <c r="BO415" s="123"/>
      <c r="BP415" s="123"/>
      <c r="BQ415" s="123"/>
      <c r="BR415" s="123"/>
      <c r="BS415" s="123"/>
      <c r="BT415" s="123"/>
      <c r="BU415" s="123"/>
      <c r="BV415" s="123"/>
      <c r="BW415" s="123"/>
      <c r="BX415" s="123"/>
      <c r="BY415" s="123"/>
      <c r="BZ415" s="123"/>
      <c r="CA415" s="123"/>
      <c r="CB415" s="123"/>
      <c r="CC415" s="123"/>
      <c r="CD415" s="123"/>
      <c r="CE415" s="123"/>
      <c r="CF415" s="123"/>
      <c r="CG415" s="123"/>
      <c r="CH415" s="123"/>
      <c r="CI415" s="123"/>
      <c r="CJ415" s="123"/>
      <c r="CK415" s="123"/>
      <c r="CL415" s="123"/>
      <c r="CM415" s="123"/>
      <c r="CN415" s="123"/>
      <c r="CO415" s="123"/>
      <c r="CP415" s="123"/>
      <c r="CQ415" s="123"/>
      <c r="CR415" s="123"/>
      <c r="CS415" s="123"/>
      <c r="CT415" s="123"/>
      <c r="CU415" s="123"/>
      <c r="CV415" s="123"/>
      <c r="CW415" s="123"/>
      <c r="CX415" s="123"/>
      <c r="CY415" s="123"/>
      <c r="CZ415" s="123"/>
      <c r="DA415" s="123"/>
      <c r="DB415" s="123"/>
      <c r="DC415" s="123"/>
      <c r="DD415" s="123"/>
      <c r="DE415" s="123"/>
      <c r="DF415" s="123"/>
      <c r="DG415" s="123"/>
      <c r="DH415" s="123"/>
      <c r="DI415" s="123"/>
      <c r="DJ415" s="123"/>
      <c r="DK415" s="123"/>
      <c r="DL415" s="123"/>
      <c r="DM415" s="123"/>
      <c r="DN415" s="123"/>
      <c r="DO415" s="123"/>
      <c r="DP415" s="123"/>
      <c r="DQ415" s="123"/>
      <c r="DR415" s="123"/>
      <c r="DS415" s="123"/>
      <c r="DT415" s="123"/>
      <c r="DU415" s="123"/>
      <c r="DV415" s="123"/>
      <c r="DW415" s="123"/>
      <c r="DX415" s="123"/>
      <c r="DY415" s="123"/>
      <c r="DZ415" s="123"/>
      <c r="EA415" s="123"/>
      <c r="EB415" s="123"/>
      <c r="EC415" s="123"/>
      <c r="ED415" s="115"/>
      <c r="EE415" s="115"/>
      <c r="EF415" s="115"/>
      <c r="EG415" s="115"/>
      <c r="EH415" s="115"/>
      <c r="EI415" s="115"/>
      <c r="EJ415" s="115"/>
      <c r="EK415" s="115"/>
      <c r="EL415" s="115"/>
      <c r="EM415" s="115"/>
      <c r="EN415" s="115"/>
      <c r="EO415" s="115"/>
      <c r="EP415" s="115"/>
      <c r="EQ415" s="115"/>
      <c r="ER415" s="115"/>
      <c r="ES415" s="115"/>
      <c r="ET415" s="115"/>
      <c r="EU415" s="115"/>
      <c r="EV415" s="115"/>
      <c r="EW415" s="115"/>
      <c r="EX415" s="115"/>
      <c r="EY415" s="115"/>
      <c r="EZ415" s="115"/>
      <c r="FA415" s="115"/>
      <c r="FB415" s="115"/>
      <c r="FC415" s="115"/>
      <c r="FD415" s="115"/>
      <c r="FE415" s="115"/>
      <c r="FF415" s="115"/>
      <c r="FG415" s="115"/>
      <c r="FH415" s="115"/>
      <c r="FI415" s="115"/>
      <c r="FJ415" s="115"/>
      <c r="FK415" s="115"/>
      <c r="FL415" s="115"/>
      <c r="FM415" s="115"/>
      <c r="FN415" s="115"/>
      <c r="FO415" s="115"/>
      <c r="FP415" s="115"/>
      <c r="FQ415" s="115"/>
      <c r="FR415" s="115"/>
      <c r="FS415" s="115"/>
      <c r="FT415" s="115"/>
      <c r="FU415" s="115"/>
      <c r="FV415" s="115"/>
      <c r="FW415" s="115"/>
      <c r="FX415" s="115"/>
      <c r="FY415" s="115"/>
      <c r="FZ415" s="115"/>
      <c r="GA415" s="115"/>
      <c r="GB415" s="115"/>
      <c r="GC415" s="115"/>
      <c r="GD415" s="115"/>
      <c r="GE415" s="115"/>
      <c r="GF415" s="115"/>
      <c r="GG415" s="115"/>
      <c r="GH415" s="115"/>
      <c r="GI415" s="115"/>
      <c r="GJ415" s="115"/>
      <c r="GK415" s="115"/>
      <c r="GL415" s="115"/>
      <c r="GM415" s="115"/>
      <c r="GN415" s="115"/>
      <c r="GO415" s="115"/>
      <c r="GP415" s="115"/>
      <c r="GQ415" s="115"/>
      <c r="GR415" s="115"/>
      <c r="GS415" s="115"/>
      <c r="GT415" s="115"/>
      <c r="GU415" s="115"/>
      <c r="GV415" s="115"/>
      <c r="GW415" s="115"/>
      <c r="GX415" s="115"/>
      <c r="GY415" s="115"/>
      <c r="GZ415" s="115"/>
      <c r="HA415" s="115"/>
      <c r="HB415" s="115"/>
      <c r="HC415" s="115"/>
      <c r="HD415" s="115"/>
      <c r="HE415" s="115"/>
      <c r="HF415" s="115"/>
      <c r="HG415" s="115"/>
      <c r="HH415" s="115"/>
      <c r="HI415" s="115"/>
      <c r="HJ415" s="115"/>
      <c r="HK415" s="115"/>
      <c r="HL415" s="115"/>
      <c r="HM415" s="115"/>
      <c r="HN415" s="115"/>
      <c r="HO415" s="115"/>
      <c r="HP415" s="115"/>
      <c r="HQ415" s="115"/>
      <c r="HR415" s="115"/>
      <c r="HS415" s="115"/>
      <c r="HT415" s="115"/>
      <c r="HU415" s="115"/>
      <c r="HV415" s="115"/>
      <c r="HW415" s="115"/>
      <c r="HX415" s="115"/>
      <c r="HY415" s="115"/>
      <c r="HZ415" s="115"/>
      <c r="IA415" s="115"/>
      <c r="IB415" s="115"/>
      <c r="IC415" s="115"/>
      <c r="ID415" s="115"/>
      <c r="IE415" s="115"/>
      <c r="IF415" s="115"/>
      <c r="IG415" s="115"/>
      <c r="IH415" s="115"/>
      <c r="II415" s="115"/>
      <c r="IJ415" s="115"/>
      <c r="IK415" s="115"/>
      <c r="IL415" s="115"/>
      <c r="IM415" s="115"/>
      <c r="IN415" s="115"/>
      <c r="IO415" s="115"/>
      <c r="IP415" s="115"/>
      <c r="IQ415" s="115"/>
      <c r="IR415" s="115"/>
      <c r="IS415" s="115"/>
      <c r="IT415" s="115"/>
      <c r="IU415" s="115"/>
      <c r="IV415" s="115"/>
      <c r="IW415" s="115"/>
      <c r="IX415" s="115"/>
      <c r="IY415" s="115"/>
      <c r="IZ415" s="115"/>
      <c r="JA415" s="115"/>
      <c r="JB415" s="115"/>
      <c r="JC415" s="115"/>
      <c r="JD415" s="115"/>
      <c r="JE415" s="115"/>
      <c r="JF415" s="115"/>
      <c r="JG415" s="115"/>
      <c r="JH415" s="115"/>
      <c r="JI415" s="115"/>
      <c r="JJ415" s="115"/>
      <c r="JK415" s="115"/>
      <c r="JL415" s="115"/>
      <c r="JM415" s="115"/>
      <c r="JN415" s="115"/>
      <c r="JO415" s="115"/>
      <c r="JP415" s="115"/>
      <c r="JQ415" s="115"/>
      <c r="JR415" s="115"/>
      <c r="JS415" s="115"/>
      <c r="JT415" s="115"/>
      <c r="JU415" s="115"/>
      <c r="JV415" s="115"/>
      <c r="JW415" s="115"/>
      <c r="JX415" s="115"/>
      <c r="JY415" s="115"/>
      <c r="JZ415" s="115"/>
      <c r="KA415" s="115"/>
      <c r="KB415" s="115"/>
      <c r="KC415" s="115"/>
      <c r="KD415" s="115"/>
      <c r="KE415" s="115"/>
      <c r="KF415" s="115"/>
      <c r="KG415" s="115"/>
      <c r="KH415" s="115"/>
      <c r="KI415" s="115"/>
      <c r="KJ415" s="115"/>
      <c r="KK415" s="115"/>
      <c r="KL415" s="115"/>
      <c r="KM415" s="115"/>
      <c r="KN415" s="115"/>
      <c r="KO415" s="115"/>
      <c r="KP415" s="115"/>
      <c r="KQ415" s="115"/>
      <c r="KR415" s="115"/>
      <c r="KS415" s="115"/>
      <c r="KT415" s="115"/>
      <c r="KU415" s="115"/>
      <c r="KV415" s="115"/>
      <c r="KW415" s="115"/>
      <c r="KX415" s="115"/>
      <c r="KY415" s="115"/>
      <c r="KZ415" s="115"/>
      <c r="LA415" s="115"/>
      <c r="LB415" s="115"/>
      <c r="LC415" s="115"/>
      <c r="LD415" s="115"/>
      <c r="LE415" s="115"/>
      <c r="LF415" s="115"/>
      <c r="LG415" s="115"/>
      <c r="LH415" s="115"/>
      <c r="LI415" s="115"/>
      <c r="LJ415" s="115"/>
      <c r="LK415" s="115"/>
      <c r="LL415" s="115"/>
      <c r="LM415" s="115"/>
      <c r="LN415" s="115"/>
      <c r="LO415" s="115"/>
      <c r="LP415" s="115"/>
      <c r="LQ415" s="115"/>
      <c r="LR415" s="115"/>
      <c r="LS415" s="115"/>
      <c r="LT415" s="115"/>
      <c r="LU415" s="115"/>
      <c r="LV415" s="115"/>
      <c r="LW415" s="115"/>
      <c r="LX415" s="115"/>
      <c r="LY415" s="115"/>
      <c r="LZ415" s="115"/>
      <c r="MA415" s="115"/>
      <c r="MB415" s="115"/>
      <c r="MC415" s="115"/>
      <c r="MD415" s="115"/>
      <c r="ME415" s="115"/>
      <c r="MF415" s="115"/>
      <c r="MG415" s="115"/>
      <c r="MH415" s="115"/>
      <c r="MI415" s="115"/>
      <c r="MJ415" s="115"/>
      <c r="MK415" s="115"/>
      <c r="ML415" s="115"/>
      <c r="MM415" s="115"/>
      <c r="MN415" s="115"/>
      <c r="MO415" s="115"/>
      <c r="MP415" s="115"/>
      <c r="MQ415" s="115"/>
      <c r="MR415" s="115"/>
      <c r="MS415" s="115"/>
      <c r="MT415" s="115"/>
      <c r="MU415" s="115"/>
      <c r="MV415" s="115"/>
      <c r="MW415" s="115"/>
      <c r="MX415" s="115"/>
      <c r="MY415" s="115"/>
      <c r="MZ415" s="115"/>
      <c r="NA415" s="115"/>
      <c r="NB415" s="115"/>
      <c r="NC415" s="115"/>
      <c r="ND415" s="115"/>
      <c r="NE415" s="115"/>
      <c r="NF415" s="115"/>
      <c r="NG415" s="115"/>
      <c r="NH415" s="115"/>
      <c r="NI415" s="115"/>
      <c r="NJ415" s="115"/>
      <c r="NK415" s="115"/>
      <c r="NL415" s="115"/>
      <c r="NM415" s="115"/>
      <c r="NN415" s="115"/>
      <c r="NO415" s="115"/>
      <c r="NP415" s="115"/>
      <c r="NQ415" s="115"/>
      <c r="NR415" s="115"/>
      <c r="NS415" s="115"/>
      <c r="NT415" s="115"/>
      <c r="NU415" s="115"/>
      <c r="NV415" s="115"/>
      <c r="NW415" s="115"/>
      <c r="NX415" s="115"/>
      <c r="NY415" s="115"/>
      <c r="NZ415" s="115"/>
      <c r="OA415" s="115"/>
      <c r="OB415" s="115"/>
      <c r="OC415" s="115"/>
      <c r="OD415" s="115"/>
      <c r="OE415" s="115"/>
      <c r="OF415" s="115"/>
      <c r="OG415" s="115"/>
      <c r="OH415" s="115"/>
      <c r="OI415" s="115"/>
      <c r="OJ415" s="115"/>
      <c r="OK415" s="115"/>
      <c r="OL415" s="115"/>
      <c r="OM415" s="115"/>
      <c r="ON415" s="115"/>
      <c r="OO415" s="115"/>
      <c r="OP415" s="115"/>
      <c r="OQ415" s="115"/>
      <c r="OR415" s="115"/>
      <c r="OS415" s="115"/>
      <c r="OT415" s="115"/>
      <c r="OU415" s="115"/>
      <c r="OV415" s="115"/>
      <c r="OW415" s="115"/>
      <c r="OX415" s="115"/>
      <c r="OY415" s="115"/>
      <c r="OZ415" s="115"/>
      <c r="PA415" s="115"/>
      <c r="PB415" s="115"/>
      <c r="PC415" s="115"/>
      <c r="PD415" s="115"/>
      <c r="PE415" s="115"/>
      <c r="PF415" s="115"/>
      <c r="PG415" s="115"/>
      <c r="PH415" s="115"/>
      <c r="PI415" s="115"/>
      <c r="PJ415" s="115"/>
      <c r="PK415" s="115"/>
      <c r="PL415" s="115"/>
      <c r="PM415" s="115"/>
      <c r="PN415" s="115"/>
      <c r="PO415" s="115"/>
      <c r="PP415" s="115"/>
      <c r="PQ415" s="115"/>
      <c r="PR415" s="115"/>
      <c r="PS415" s="115"/>
      <c r="PT415" s="115"/>
      <c r="PU415" s="115"/>
      <c r="PV415" s="115"/>
      <c r="PW415" s="115"/>
      <c r="PX415" s="115"/>
      <c r="PY415" s="115"/>
      <c r="PZ415" s="115"/>
      <c r="QA415" s="115"/>
      <c r="QB415" s="115"/>
      <c r="QC415" s="115"/>
      <c r="QD415" s="115"/>
      <c r="QE415" s="115"/>
      <c r="QF415" s="115"/>
      <c r="QG415" s="115"/>
      <c r="QH415" s="115"/>
      <c r="QI415" s="115"/>
      <c r="QJ415" s="115"/>
      <c r="QK415" s="115"/>
      <c r="QL415" s="115"/>
      <c r="QM415" s="115"/>
      <c r="QN415" s="115"/>
      <c r="QO415" s="115"/>
      <c r="QP415" s="115"/>
      <c r="QQ415" s="115"/>
      <c r="QR415" s="115"/>
      <c r="QS415" s="115"/>
      <c r="QT415" s="115"/>
      <c r="QU415" s="115"/>
      <c r="QV415" s="115"/>
      <c r="QW415" s="115"/>
      <c r="QX415" s="115"/>
      <c r="QY415" s="115"/>
      <c r="QZ415" s="115"/>
      <c r="RA415" s="115"/>
      <c r="RB415" s="115"/>
      <c r="RC415" s="115"/>
      <c r="RD415" s="115"/>
      <c r="RE415" s="115"/>
      <c r="RF415" s="115"/>
      <c r="RG415" s="115"/>
      <c r="RH415" s="115"/>
      <c r="RI415" s="115"/>
      <c r="RJ415" s="115"/>
      <c r="RK415" s="115"/>
      <c r="RL415" s="115"/>
      <c r="RM415" s="115"/>
      <c r="RN415" s="115"/>
      <c r="RO415" s="115"/>
      <c r="RP415" s="115"/>
      <c r="RQ415" s="115"/>
      <c r="RR415" s="115"/>
      <c r="RS415" s="115"/>
      <c r="RT415" s="115"/>
      <c r="RU415" s="115"/>
      <c r="RV415" s="115"/>
      <c r="RW415" s="115"/>
      <c r="RX415" s="115"/>
      <c r="RY415" s="115"/>
      <c r="RZ415" s="115"/>
      <c r="SA415" s="115"/>
      <c r="SB415" s="115"/>
      <c r="SC415" s="115"/>
      <c r="SD415" s="115"/>
      <c r="SE415" s="115"/>
      <c r="SF415" s="115"/>
      <c r="SG415" s="115"/>
      <c r="SH415" s="115"/>
      <c r="SI415" s="115"/>
      <c r="SJ415" s="115"/>
      <c r="SK415" s="115"/>
      <c r="SL415" s="115"/>
      <c r="SM415" s="115"/>
      <c r="SN415" s="115"/>
      <c r="SO415" s="115"/>
      <c r="SP415" s="115"/>
      <c r="SQ415" s="115"/>
      <c r="SR415" s="115"/>
      <c r="SS415" s="115"/>
      <c r="ST415" s="115"/>
      <c r="SU415" s="115"/>
      <c r="SV415" s="115"/>
      <c r="SW415" s="115"/>
      <c r="SX415" s="115"/>
      <c r="SY415" s="115"/>
      <c r="SZ415" s="115"/>
      <c r="TA415" s="115"/>
      <c r="TB415" s="115"/>
      <c r="TC415" s="115"/>
      <c r="TD415" s="115"/>
      <c r="TE415" s="115"/>
      <c r="TF415" s="115"/>
      <c r="TG415" s="115"/>
      <c r="TH415" s="115"/>
      <c r="TI415" s="115"/>
      <c r="TJ415" s="115"/>
      <c r="TK415" s="115"/>
      <c r="TL415" s="115"/>
      <c r="TM415" s="115"/>
      <c r="TN415" s="115"/>
      <c r="TO415" s="115"/>
      <c r="TP415" s="115"/>
      <c r="TQ415" s="115"/>
      <c r="TR415" s="115"/>
      <c r="TS415" s="115"/>
      <c r="TT415" s="115"/>
      <c r="TU415" s="115"/>
      <c r="TV415" s="115"/>
      <c r="TW415" s="115"/>
      <c r="TX415" s="115"/>
      <c r="TY415" s="115"/>
      <c r="TZ415" s="115"/>
      <c r="UA415" s="115"/>
      <c r="UB415" s="115"/>
      <c r="UC415" s="115"/>
      <c r="UD415" s="115"/>
      <c r="UE415" s="115"/>
      <c r="UF415" s="115"/>
      <c r="UG415" s="115"/>
      <c r="UH415" s="115"/>
      <c r="UI415" s="115"/>
      <c r="UJ415" s="115"/>
      <c r="UK415" s="115"/>
      <c r="UL415" s="115"/>
      <c r="UM415" s="115"/>
      <c r="UN415" s="115"/>
      <c r="UO415" s="115"/>
      <c r="UP415" s="115"/>
      <c r="UQ415" s="115"/>
      <c r="UR415" s="115"/>
      <c r="US415" s="115"/>
      <c r="UT415" s="115"/>
      <c r="UU415" s="115"/>
      <c r="UV415" s="115"/>
      <c r="UW415" s="115"/>
      <c r="UX415" s="115"/>
      <c r="UY415" s="115"/>
      <c r="UZ415" s="115"/>
      <c r="VA415" s="115"/>
      <c r="VB415" s="115"/>
      <c r="VC415" s="115"/>
      <c r="VD415" s="115"/>
      <c r="VE415" s="115"/>
      <c r="VF415" s="115"/>
      <c r="VG415" s="115"/>
      <c r="VH415" s="115"/>
      <c r="VI415" s="115"/>
      <c r="VJ415" s="115"/>
      <c r="VK415" s="115"/>
      <c r="VL415" s="115"/>
      <c r="VM415" s="115"/>
      <c r="VN415" s="115"/>
      <c r="VO415" s="115"/>
      <c r="VP415" s="115"/>
      <c r="VQ415" s="115"/>
      <c r="VR415" s="115"/>
      <c r="VS415" s="115"/>
      <c r="VT415" s="115"/>
      <c r="VU415" s="115"/>
      <c r="VV415" s="115"/>
      <c r="VW415" s="115"/>
      <c r="VX415" s="115"/>
      <c r="VY415" s="115"/>
      <c r="VZ415" s="115"/>
      <c r="WA415" s="115"/>
      <c r="WB415" s="115"/>
      <c r="WC415" s="115"/>
      <c r="WD415" s="115"/>
      <c r="WE415" s="115"/>
      <c r="WF415" s="115"/>
      <c r="WG415" s="115"/>
      <c r="WH415" s="115"/>
      <c r="WI415" s="115"/>
      <c r="WJ415" s="115"/>
      <c r="WK415" s="115"/>
      <c r="WL415" s="115"/>
      <c r="WM415" s="115"/>
      <c r="WN415" s="115"/>
      <c r="WO415" s="115"/>
      <c r="WP415" s="115"/>
      <c r="WQ415" s="115"/>
      <c r="WR415" s="115"/>
      <c r="WS415" s="115"/>
      <c r="WT415" s="115"/>
      <c r="WU415" s="115"/>
      <c r="WV415" s="115"/>
      <c r="WW415" s="115"/>
      <c r="WX415" s="115"/>
      <c r="WY415" s="115"/>
      <c r="WZ415" s="115"/>
      <c r="XA415" s="115"/>
      <c r="XB415" s="115"/>
      <c r="XC415" s="115"/>
      <c r="XD415" s="115"/>
      <c r="XE415" s="115"/>
      <c r="XF415" s="115"/>
      <c r="XG415" s="115"/>
      <c r="XH415" s="115"/>
      <c r="XI415" s="115"/>
      <c r="XJ415" s="115"/>
      <c r="XK415" s="115"/>
      <c r="XL415" s="115"/>
      <c r="XM415" s="115"/>
      <c r="XN415" s="115"/>
      <c r="XO415" s="115"/>
      <c r="XP415" s="115"/>
      <c r="XQ415" s="115"/>
      <c r="XR415" s="115"/>
      <c r="XS415" s="115"/>
      <c r="XT415" s="115"/>
      <c r="XU415" s="115"/>
      <c r="XV415" s="115"/>
      <c r="XW415" s="115"/>
      <c r="XX415" s="115"/>
      <c r="XY415" s="115"/>
      <c r="XZ415" s="115"/>
      <c r="YA415" s="115"/>
      <c r="YB415" s="115"/>
      <c r="YC415" s="115"/>
      <c r="YD415" s="115"/>
      <c r="YE415" s="115"/>
      <c r="YF415" s="115"/>
      <c r="YG415" s="115"/>
      <c r="YH415" s="115"/>
      <c r="YI415" s="115"/>
      <c r="YJ415" s="115"/>
      <c r="YK415" s="115"/>
      <c r="YL415" s="115"/>
      <c r="YM415" s="115"/>
      <c r="YN415" s="115"/>
      <c r="YO415" s="115"/>
      <c r="YP415" s="115"/>
      <c r="YQ415" s="115"/>
      <c r="YR415" s="115"/>
      <c r="YS415" s="115"/>
      <c r="YT415" s="115"/>
      <c r="YU415" s="115"/>
      <c r="YV415" s="115"/>
      <c r="YW415" s="115"/>
      <c r="YX415" s="115"/>
      <c r="YY415" s="115"/>
      <c r="YZ415" s="115"/>
      <c r="ZA415" s="115"/>
      <c r="ZB415" s="115"/>
      <c r="ZC415" s="115"/>
      <c r="ZD415" s="115"/>
      <c r="ZE415" s="115"/>
      <c r="ZF415" s="115"/>
      <c r="ZG415" s="115"/>
      <c r="ZH415" s="115"/>
      <c r="ZI415" s="115"/>
      <c r="ZJ415" s="115"/>
      <c r="ZK415" s="115"/>
      <c r="ZL415" s="115"/>
      <c r="ZM415" s="115"/>
      <c r="ZN415" s="115"/>
      <c r="ZO415" s="115"/>
      <c r="ZP415" s="115"/>
      <c r="ZQ415" s="115"/>
      <c r="ZR415" s="115"/>
      <c r="ZS415" s="115"/>
      <c r="ZT415" s="115"/>
      <c r="ZU415" s="115"/>
      <c r="ZV415" s="115"/>
      <c r="ZW415" s="115"/>
      <c r="ZX415" s="115"/>
      <c r="ZY415" s="115"/>
      <c r="ZZ415" s="115"/>
      <c r="AAA415" s="115"/>
      <c r="AAB415" s="115"/>
      <c r="AAC415" s="115"/>
      <c r="AAD415" s="115"/>
      <c r="AAE415" s="115"/>
      <c r="AAF415" s="115"/>
      <c r="AAG415" s="115"/>
      <c r="AAH415" s="115"/>
      <c r="AAI415" s="115"/>
      <c r="AAJ415" s="115"/>
      <c r="AAK415" s="115"/>
      <c r="AAL415" s="115"/>
      <c r="AAM415" s="115"/>
      <c r="AAN415" s="115"/>
      <c r="AAO415" s="115"/>
      <c r="AAP415" s="115"/>
      <c r="AAQ415" s="115"/>
      <c r="AAR415" s="115"/>
      <c r="AAS415" s="115"/>
      <c r="AAT415" s="115"/>
      <c r="AAU415" s="115"/>
      <c r="AAV415" s="115"/>
      <c r="AAW415" s="115"/>
      <c r="AAX415" s="115"/>
      <c r="AAY415" s="115"/>
      <c r="AAZ415" s="115"/>
      <c r="ABA415" s="115"/>
      <c r="ABB415" s="115"/>
      <c r="ABC415" s="115"/>
      <c r="ABD415" s="115"/>
      <c r="ABE415" s="115"/>
      <c r="ABF415" s="115"/>
      <c r="ABG415" s="115"/>
      <c r="ABH415" s="115"/>
      <c r="ABI415" s="115"/>
      <c r="ABJ415" s="115"/>
      <c r="ABK415" s="115"/>
      <c r="ABL415" s="115"/>
      <c r="ABM415" s="115"/>
      <c r="ABN415" s="115"/>
      <c r="ABO415" s="115"/>
      <c r="ABP415" s="115"/>
      <c r="ABQ415" s="115"/>
      <c r="ABR415" s="115"/>
      <c r="ABS415" s="115"/>
      <c r="ABT415" s="115"/>
      <c r="ABU415" s="115"/>
      <c r="ABV415" s="115"/>
      <c r="ABW415" s="115"/>
      <c r="ABX415" s="115"/>
      <c r="ABY415" s="115"/>
      <c r="ABZ415" s="115"/>
      <c r="ACA415" s="115"/>
      <c r="ACB415" s="115"/>
      <c r="ACC415" s="115"/>
      <c r="ACD415" s="115"/>
      <c r="ACE415" s="115"/>
      <c r="ACF415" s="115"/>
      <c r="ACG415" s="115"/>
      <c r="ACH415" s="115"/>
      <c r="ACI415" s="115"/>
      <c r="ACJ415" s="115"/>
      <c r="ACK415" s="115"/>
      <c r="ACL415" s="115"/>
      <c r="ACM415" s="115"/>
      <c r="ACN415" s="115"/>
      <c r="ACO415" s="115"/>
      <c r="ACP415" s="115"/>
      <c r="ACQ415" s="115"/>
      <c r="ACR415" s="115"/>
      <c r="ACS415" s="115"/>
      <c r="ACT415" s="115"/>
      <c r="ACU415" s="115"/>
      <c r="ACV415" s="115"/>
      <c r="ACW415" s="115"/>
      <c r="ACX415" s="115"/>
      <c r="ACY415" s="115"/>
      <c r="ACZ415" s="115"/>
      <c r="ADA415" s="115"/>
    </row>
    <row r="416" spans="1:781" ht="28.8" x14ac:dyDescent="0.3">
      <c r="A416" s="42">
        <v>2</v>
      </c>
      <c r="B416" s="157" t="s">
        <v>1121</v>
      </c>
      <c r="C416" s="142">
        <f>SUMIF($A$3:$A$411,"=2")/2</f>
        <v>80</v>
      </c>
      <c r="E416" s="158"/>
      <c r="F416" s="159"/>
      <c r="I416" s="160"/>
      <c r="J416" s="160"/>
      <c r="K416" s="161"/>
      <c r="M416" s="132"/>
      <c r="AB416" s="143"/>
      <c r="AC416" s="144"/>
      <c r="AD416" s="145" t="s">
        <v>1122</v>
      </c>
      <c r="AE416" s="146"/>
      <c r="AF416" s="147"/>
      <c r="AK416" s="114"/>
      <c r="AL416" s="123"/>
      <c r="AM416" s="123"/>
      <c r="AN416" s="123"/>
      <c r="AO416" s="123"/>
      <c r="AP416" s="123"/>
      <c r="AQ416" s="123"/>
      <c r="AR416" s="123"/>
      <c r="AS416" s="123"/>
      <c r="AT416" s="123"/>
      <c r="AU416" s="123"/>
      <c r="AV416" s="123"/>
      <c r="AW416" s="123"/>
      <c r="AX416" s="123"/>
      <c r="AY416" s="123"/>
      <c r="AZ416" s="123"/>
      <c r="BA416" s="123"/>
      <c r="BB416" s="123"/>
      <c r="BC416" s="123"/>
      <c r="BD416" s="123"/>
      <c r="BE416" s="123"/>
      <c r="BF416" s="123"/>
      <c r="BG416" s="123"/>
      <c r="BH416" s="123"/>
      <c r="BI416" s="123"/>
      <c r="BJ416" s="123"/>
      <c r="BK416" s="123"/>
      <c r="BL416" s="123"/>
      <c r="BM416" s="123"/>
      <c r="BN416" s="123"/>
      <c r="BO416" s="123"/>
      <c r="BP416" s="123"/>
      <c r="BQ416" s="123"/>
      <c r="BR416" s="123"/>
      <c r="BS416" s="123"/>
      <c r="BT416" s="123"/>
      <c r="BU416" s="123"/>
      <c r="BV416" s="123"/>
      <c r="BW416" s="123"/>
      <c r="BX416" s="123"/>
      <c r="BY416" s="123"/>
      <c r="BZ416" s="123"/>
      <c r="CA416" s="123"/>
      <c r="CB416" s="123"/>
      <c r="CC416" s="123"/>
      <c r="CD416" s="123"/>
      <c r="CE416" s="123"/>
      <c r="CF416" s="123"/>
      <c r="CG416" s="123"/>
      <c r="CH416" s="123"/>
      <c r="CI416" s="123"/>
      <c r="CJ416" s="123"/>
      <c r="CK416" s="123"/>
      <c r="CL416" s="123"/>
      <c r="CM416" s="123"/>
      <c r="CN416" s="123"/>
      <c r="CO416" s="123"/>
      <c r="CP416" s="123"/>
      <c r="CQ416" s="123"/>
      <c r="CR416" s="123"/>
      <c r="CS416" s="123"/>
      <c r="CT416" s="123"/>
      <c r="CU416" s="123"/>
      <c r="CV416" s="123"/>
      <c r="CW416" s="123"/>
      <c r="CX416" s="123"/>
      <c r="CY416" s="123"/>
      <c r="CZ416" s="123"/>
      <c r="DA416" s="123"/>
      <c r="DB416" s="123"/>
      <c r="DC416" s="123"/>
      <c r="DD416" s="123"/>
      <c r="DE416" s="123"/>
      <c r="DF416" s="123"/>
      <c r="DG416" s="123"/>
      <c r="DH416" s="123"/>
      <c r="DI416" s="123"/>
      <c r="DJ416" s="123"/>
      <c r="DK416" s="123"/>
      <c r="DL416" s="123"/>
      <c r="DM416" s="123"/>
      <c r="DN416" s="123"/>
      <c r="DO416" s="123"/>
      <c r="DP416" s="123"/>
      <c r="DQ416" s="123"/>
      <c r="DR416" s="123"/>
      <c r="DS416" s="123"/>
      <c r="DT416" s="123"/>
      <c r="DU416" s="123"/>
      <c r="DV416" s="123"/>
      <c r="DW416" s="123"/>
      <c r="DX416" s="123"/>
      <c r="DY416" s="123"/>
      <c r="DZ416" s="123"/>
      <c r="EA416" s="123"/>
      <c r="EB416" s="123"/>
      <c r="EC416" s="123"/>
      <c r="ED416" s="115"/>
      <c r="EE416" s="115"/>
      <c r="EF416" s="115"/>
      <c r="EG416" s="115"/>
      <c r="EH416" s="115"/>
      <c r="EI416" s="115"/>
      <c r="EJ416" s="115"/>
      <c r="EK416" s="115"/>
      <c r="EL416" s="115"/>
      <c r="EM416" s="115"/>
      <c r="EN416" s="115"/>
      <c r="EO416" s="115"/>
      <c r="EP416" s="115"/>
      <c r="EQ416" s="115"/>
      <c r="ER416" s="115"/>
      <c r="ES416" s="115"/>
      <c r="ET416" s="115"/>
      <c r="EU416" s="115"/>
      <c r="EV416" s="115"/>
      <c r="EW416" s="115"/>
      <c r="EX416" s="115"/>
      <c r="EY416" s="115"/>
      <c r="EZ416" s="115"/>
      <c r="FA416" s="115"/>
      <c r="FB416" s="115"/>
      <c r="FC416" s="115"/>
      <c r="FD416" s="115"/>
      <c r="FE416" s="115"/>
      <c r="FF416" s="115"/>
      <c r="FG416" s="115"/>
      <c r="FH416" s="115"/>
      <c r="FI416" s="115"/>
      <c r="FJ416" s="115"/>
      <c r="FK416" s="115"/>
      <c r="FL416" s="115"/>
      <c r="FM416" s="115"/>
      <c r="FN416" s="115"/>
      <c r="FO416" s="115"/>
      <c r="FP416" s="115"/>
      <c r="FQ416" s="115"/>
      <c r="FR416" s="115"/>
      <c r="FS416" s="115"/>
      <c r="FT416" s="115"/>
      <c r="FU416" s="115"/>
      <c r="FV416" s="115"/>
      <c r="FW416" s="115"/>
      <c r="FX416" s="115"/>
      <c r="FY416" s="115"/>
      <c r="FZ416" s="115"/>
      <c r="GA416" s="115"/>
      <c r="GB416" s="115"/>
      <c r="GC416" s="115"/>
      <c r="GD416" s="115"/>
      <c r="GE416" s="115"/>
      <c r="GF416" s="115"/>
      <c r="GG416" s="115"/>
      <c r="GH416" s="115"/>
      <c r="GI416" s="115"/>
      <c r="GJ416" s="115"/>
      <c r="GK416" s="115"/>
      <c r="GL416" s="115"/>
      <c r="GM416" s="115"/>
      <c r="GN416" s="115"/>
      <c r="GO416" s="115"/>
      <c r="GP416" s="115"/>
      <c r="GQ416" s="115"/>
      <c r="GR416" s="115"/>
      <c r="GS416" s="115"/>
      <c r="GT416" s="115"/>
      <c r="GU416" s="115"/>
      <c r="GV416" s="115"/>
      <c r="GW416" s="115"/>
      <c r="GX416" s="115"/>
      <c r="GY416" s="115"/>
      <c r="GZ416" s="115"/>
      <c r="HA416" s="115"/>
      <c r="HB416" s="115"/>
      <c r="HC416" s="115"/>
      <c r="HD416" s="115"/>
      <c r="HE416" s="115"/>
      <c r="HF416" s="115"/>
      <c r="HG416" s="115"/>
      <c r="HH416" s="115"/>
      <c r="HI416" s="115"/>
      <c r="HJ416" s="115"/>
      <c r="HK416" s="115"/>
      <c r="HL416" s="115"/>
      <c r="HM416" s="115"/>
      <c r="HN416" s="115"/>
      <c r="HO416" s="115"/>
      <c r="HP416" s="115"/>
      <c r="HQ416" s="115"/>
      <c r="HR416" s="115"/>
      <c r="HS416" s="115"/>
      <c r="HT416" s="115"/>
      <c r="HU416" s="115"/>
      <c r="HV416" s="115"/>
      <c r="HW416" s="115"/>
      <c r="HX416" s="115"/>
      <c r="HY416" s="115"/>
      <c r="HZ416" s="115"/>
      <c r="IA416" s="115"/>
      <c r="IB416" s="115"/>
      <c r="IC416" s="115"/>
      <c r="ID416" s="115"/>
      <c r="IE416" s="115"/>
      <c r="IF416" s="115"/>
      <c r="IG416" s="115"/>
      <c r="IH416" s="115"/>
      <c r="II416" s="115"/>
      <c r="IJ416" s="115"/>
      <c r="IK416" s="115"/>
      <c r="IL416" s="115"/>
      <c r="IM416" s="115"/>
      <c r="IN416" s="115"/>
      <c r="IO416" s="115"/>
      <c r="IP416" s="115"/>
      <c r="IQ416" s="115"/>
      <c r="IR416" s="115"/>
      <c r="IS416" s="115"/>
      <c r="IT416" s="115"/>
      <c r="IU416" s="115"/>
      <c r="IV416" s="115"/>
      <c r="IW416" s="115"/>
      <c r="IX416" s="115"/>
      <c r="IY416" s="115"/>
      <c r="IZ416" s="115"/>
      <c r="JA416" s="115"/>
      <c r="JB416" s="115"/>
      <c r="JC416" s="115"/>
      <c r="JD416" s="115"/>
      <c r="JE416" s="115"/>
      <c r="JF416" s="115"/>
      <c r="JG416" s="115"/>
      <c r="JH416" s="115"/>
      <c r="JI416" s="115"/>
      <c r="JJ416" s="115"/>
      <c r="JK416" s="115"/>
      <c r="JL416" s="115"/>
      <c r="JM416" s="115"/>
      <c r="JN416" s="115"/>
      <c r="JO416" s="115"/>
      <c r="JP416" s="115"/>
      <c r="JQ416" s="115"/>
      <c r="JR416" s="115"/>
      <c r="JS416" s="115"/>
      <c r="JT416" s="115"/>
      <c r="JU416" s="115"/>
      <c r="JV416" s="115"/>
      <c r="JW416" s="115"/>
      <c r="JX416" s="115"/>
      <c r="JY416" s="115"/>
      <c r="JZ416" s="115"/>
      <c r="KA416" s="115"/>
      <c r="KB416" s="115"/>
      <c r="KC416" s="115"/>
      <c r="KD416" s="115"/>
      <c r="KE416" s="115"/>
      <c r="KF416" s="115"/>
      <c r="KG416" s="115"/>
      <c r="KH416" s="115"/>
      <c r="KI416" s="115"/>
      <c r="KJ416" s="115"/>
      <c r="KK416" s="115"/>
      <c r="KL416" s="115"/>
      <c r="KM416" s="115"/>
      <c r="KN416" s="115"/>
      <c r="KO416" s="115"/>
      <c r="KP416" s="115"/>
      <c r="KQ416" s="115"/>
      <c r="KR416" s="115"/>
      <c r="KS416" s="115"/>
      <c r="KT416" s="115"/>
      <c r="KU416" s="115"/>
      <c r="KV416" s="115"/>
      <c r="KW416" s="115"/>
      <c r="KX416" s="115"/>
      <c r="KY416" s="115"/>
      <c r="KZ416" s="115"/>
      <c r="LA416" s="115"/>
      <c r="LB416" s="115"/>
      <c r="LC416" s="115"/>
      <c r="LD416" s="115"/>
      <c r="LE416" s="115"/>
      <c r="LF416" s="115"/>
      <c r="LG416" s="115"/>
      <c r="LH416" s="115"/>
      <c r="LI416" s="115"/>
      <c r="LJ416" s="115"/>
      <c r="LK416" s="115"/>
      <c r="LL416" s="115"/>
      <c r="LM416" s="115"/>
      <c r="LN416" s="115"/>
      <c r="LO416" s="115"/>
      <c r="LP416" s="115"/>
      <c r="LQ416" s="115"/>
      <c r="LR416" s="115"/>
      <c r="LS416" s="115"/>
      <c r="LT416" s="115"/>
      <c r="LU416" s="115"/>
      <c r="LV416" s="115"/>
      <c r="LW416" s="115"/>
      <c r="LX416" s="115"/>
      <c r="LY416" s="115"/>
      <c r="LZ416" s="115"/>
      <c r="MA416" s="115"/>
      <c r="MB416" s="115"/>
      <c r="MC416" s="115"/>
      <c r="MD416" s="115"/>
      <c r="ME416" s="115"/>
      <c r="MF416" s="115"/>
      <c r="MG416" s="115"/>
      <c r="MH416" s="115"/>
      <c r="MI416" s="115"/>
      <c r="MJ416" s="115"/>
      <c r="MK416" s="115"/>
      <c r="ML416" s="115"/>
      <c r="MM416" s="115"/>
      <c r="MN416" s="115"/>
      <c r="MO416" s="115"/>
      <c r="MP416" s="115"/>
      <c r="MQ416" s="115"/>
      <c r="MR416" s="115"/>
      <c r="MS416" s="115"/>
      <c r="MT416" s="115"/>
      <c r="MU416" s="115"/>
      <c r="MV416" s="115"/>
      <c r="MW416" s="115"/>
      <c r="MX416" s="115"/>
      <c r="MY416" s="115"/>
      <c r="MZ416" s="115"/>
      <c r="NA416" s="115"/>
      <c r="NB416" s="115"/>
      <c r="NC416" s="115"/>
      <c r="ND416" s="115"/>
      <c r="NE416" s="115"/>
      <c r="NF416" s="115"/>
      <c r="NG416" s="115"/>
      <c r="NH416" s="115"/>
      <c r="NI416" s="115"/>
      <c r="NJ416" s="115"/>
      <c r="NK416" s="115"/>
      <c r="NL416" s="115"/>
      <c r="NM416" s="115"/>
      <c r="NN416" s="115"/>
      <c r="NO416" s="115"/>
      <c r="NP416" s="115"/>
      <c r="NQ416" s="115"/>
      <c r="NR416" s="115"/>
      <c r="NS416" s="115"/>
      <c r="NT416" s="115"/>
      <c r="NU416" s="115"/>
      <c r="NV416" s="115"/>
      <c r="NW416" s="115"/>
      <c r="NX416" s="115"/>
      <c r="NY416" s="115"/>
      <c r="NZ416" s="115"/>
      <c r="OA416" s="115"/>
      <c r="OB416" s="115"/>
      <c r="OC416" s="115"/>
      <c r="OD416" s="115"/>
      <c r="OE416" s="115"/>
      <c r="OF416" s="115"/>
      <c r="OG416" s="115"/>
      <c r="OH416" s="115"/>
      <c r="OI416" s="115"/>
      <c r="OJ416" s="115"/>
      <c r="OK416" s="115"/>
      <c r="OL416" s="115"/>
      <c r="OM416" s="115"/>
      <c r="ON416" s="115"/>
      <c r="OO416" s="115"/>
      <c r="OP416" s="115"/>
      <c r="OQ416" s="115"/>
      <c r="OR416" s="115"/>
      <c r="OS416" s="115"/>
      <c r="OT416" s="115"/>
      <c r="OU416" s="115"/>
      <c r="OV416" s="115"/>
      <c r="OW416" s="115"/>
      <c r="OX416" s="115"/>
      <c r="OY416" s="115"/>
      <c r="OZ416" s="115"/>
      <c r="PA416" s="115"/>
      <c r="PB416" s="115"/>
      <c r="PC416" s="115"/>
      <c r="PD416" s="115"/>
      <c r="PE416" s="115"/>
      <c r="PF416" s="115"/>
      <c r="PG416" s="115"/>
      <c r="PH416" s="115"/>
      <c r="PI416" s="115"/>
      <c r="PJ416" s="115"/>
      <c r="PK416" s="115"/>
      <c r="PL416" s="115"/>
      <c r="PM416" s="115"/>
      <c r="PN416" s="115"/>
      <c r="PO416" s="115"/>
      <c r="PP416" s="115"/>
      <c r="PQ416" s="115"/>
      <c r="PR416" s="115"/>
      <c r="PS416" s="115"/>
      <c r="PT416" s="115"/>
      <c r="PU416" s="115"/>
      <c r="PV416" s="115"/>
      <c r="PW416" s="115"/>
      <c r="PX416" s="115"/>
      <c r="PY416" s="115"/>
      <c r="PZ416" s="115"/>
      <c r="QA416" s="115"/>
      <c r="QB416" s="115"/>
      <c r="QC416" s="115"/>
      <c r="QD416" s="115"/>
      <c r="QE416" s="115"/>
      <c r="QF416" s="115"/>
      <c r="QG416" s="115"/>
      <c r="QH416" s="115"/>
      <c r="QI416" s="115"/>
      <c r="QJ416" s="115"/>
      <c r="QK416" s="115"/>
      <c r="QL416" s="115"/>
      <c r="QM416" s="115"/>
      <c r="QN416" s="115"/>
      <c r="QO416" s="115"/>
      <c r="QP416" s="115"/>
      <c r="QQ416" s="115"/>
      <c r="QR416" s="115"/>
      <c r="QS416" s="115"/>
      <c r="QT416" s="115"/>
      <c r="QU416" s="115"/>
      <c r="QV416" s="115"/>
      <c r="QW416" s="115"/>
      <c r="QX416" s="115"/>
      <c r="QY416" s="115"/>
      <c r="QZ416" s="115"/>
      <c r="RA416" s="115"/>
      <c r="RB416" s="115"/>
      <c r="RC416" s="115"/>
      <c r="RD416" s="115"/>
      <c r="RE416" s="115"/>
      <c r="RF416" s="115"/>
      <c r="RG416" s="115"/>
      <c r="RH416" s="115"/>
      <c r="RI416" s="115"/>
      <c r="RJ416" s="115"/>
      <c r="RK416" s="115"/>
      <c r="RL416" s="115"/>
      <c r="RM416" s="115"/>
      <c r="RN416" s="115"/>
      <c r="RO416" s="115"/>
      <c r="RP416" s="115"/>
      <c r="RQ416" s="115"/>
      <c r="RR416" s="115"/>
      <c r="RS416" s="115"/>
      <c r="RT416" s="115"/>
      <c r="RU416" s="115"/>
      <c r="RV416" s="115"/>
      <c r="RW416" s="115"/>
      <c r="RX416" s="115"/>
      <c r="RY416" s="115"/>
      <c r="RZ416" s="115"/>
      <c r="SA416" s="115"/>
      <c r="SB416" s="115"/>
      <c r="SC416" s="115"/>
      <c r="SD416" s="115"/>
      <c r="SE416" s="115"/>
      <c r="SF416" s="115"/>
      <c r="SG416" s="115"/>
      <c r="SH416" s="115"/>
      <c r="SI416" s="115"/>
      <c r="SJ416" s="115"/>
      <c r="SK416" s="115"/>
      <c r="SL416" s="115"/>
      <c r="SM416" s="115"/>
      <c r="SN416" s="115"/>
      <c r="SO416" s="115"/>
      <c r="SP416" s="115"/>
      <c r="SQ416" s="115"/>
      <c r="SR416" s="115"/>
      <c r="SS416" s="115"/>
      <c r="ST416" s="115"/>
      <c r="SU416" s="115"/>
      <c r="SV416" s="115"/>
      <c r="SW416" s="115"/>
      <c r="SX416" s="115"/>
      <c r="SY416" s="115"/>
      <c r="SZ416" s="115"/>
      <c r="TA416" s="115"/>
      <c r="TB416" s="115"/>
      <c r="TC416" s="115"/>
      <c r="TD416" s="115"/>
      <c r="TE416" s="115"/>
      <c r="TF416" s="115"/>
      <c r="TG416" s="115"/>
      <c r="TH416" s="115"/>
      <c r="TI416" s="115"/>
      <c r="TJ416" s="115"/>
      <c r="TK416" s="115"/>
      <c r="TL416" s="115"/>
      <c r="TM416" s="115"/>
      <c r="TN416" s="115"/>
      <c r="TO416" s="115"/>
      <c r="TP416" s="115"/>
      <c r="TQ416" s="115"/>
      <c r="TR416" s="115"/>
      <c r="TS416" s="115"/>
      <c r="TT416" s="115"/>
      <c r="TU416" s="115"/>
      <c r="TV416" s="115"/>
      <c r="TW416" s="115"/>
      <c r="TX416" s="115"/>
      <c r="TY416" s="115"/>
      <c r="TZ416" s="115"/>
      <c r="UA416" s="115"/>
      <c r="UB416" s="115"/>
      <c r="UC416" s="115"/>
      <c r="UD416" s="115"/>
      <c r="UE416" s="115"/>
      <c r="UF416" s="115"/>
      <c r="UG416" s="115"/>
      <c r="UH416" s="115"/>
      <c r="UI416" s="115"/>
      <c r="UJ416" s="115"/>
      <c r="UK416" s="115"/>
      <c r="UL416" s="115"/>
      <c r="UM416" s="115"/>
      <c r="UN416" s="115"/>
      <c r="UO416" s="115"/>
      <c r="UP416" s="115"/>
      <c r="UQ416" s="115"/>
      <c r="UR416" s="115"/>
      <c r="US416" s="115"/>
      <c r="UT416" s="115"/>
      <c r="UU416" s="115"/>
      <c r="UV416" s="115"/>
      <c r="UW416" s="115"/>
      <c r="UX416" s="115"/>
      <c r="UY416" s="115"/>
      <c r="UZ416" s="115"/>
      <c r="VA416" s="115"/>
      <c r="VB416" s="115"/>
      <c r="VC416" s="115"/>
      <c r="VD416" s="115"/>
      <c r="VE416" s="115"/>
      <c r="VF416" s="115"/>
      <c r="VG416" s="115"/>
      <c r="VH416" s="115"/>
      <c r="VI416" s="115"/>
      <c r="VJ416" s="115"/>
      <c r="VK416" s="115"/>
      <c r="VL416" s="115"/>
      <c r="VM416" s="115"/>
      <c r="VN416" s="115"/>
      <c r="VO416" s="115"/>
      <c r="VP416" s="115"/>
      <c r="VQ416" s="115"/>
      <c r="VR416" s="115"/>
      <c r="VS416" s="115"/>
      <c r="VT416" s="115"/>
      <c r="VU416" s="115"/>
      <c r="VV416" s="115"/>
      <c r="VW416" s="115"/>
      <c r="VX416" s="115"/>
      <c r="VY416" s="115"/>
      <c r="VZ416" s="115"/>
      <c r="WA416" s="115"/>
      <c r="WB416" s="115"/>
      <c r="WC416" s="115"/>
      <c r="WD416" s="115"/>
      <c r="WE416" s="115"/>
      <c r="WF416" s="115"/>
      <c r="WG416" s="115"/>
      <c r="WH416" s="115"/>
      <c r="WI416" s="115"/>
      <c r="WJ416" s="115"/>
      <c r="WK416" s="115"/>
      <c r="WL416" s="115"/>
      <c r="WM416" s="115"/>
      <c r="WN416" s="115"/>
      <c r="WO416" s="115"/>
      <c r="WP416" s="115"/>
      <c r="WQ416" s="115"/>
      <c r="WR416" s="115"/>
      <c r="WS416" s="115"/>
      <c r="WT416" s="115"/>
      <c r="WU416" s="115"/>
      <c r="WV416" s="115"/>
      <c r="WW416" s="115"/>
      <c r="WX416" s="115"/>
      <c r="WY416" s="115"/>
      <c r="WZ416" s="115"/>
      <c r="XA416" s="115"/>
      <c r="XB416" s="115"/>
      <c r="XC416" s="115"/>
      <c r="XD416" s="115"/>
      <c r="XE416" s="115"/>
      <c r="XF416" s="115"/>
      <c r="XG416" s="115"/>
      <c r="XH416" s="115"/>
      <c r="XI416" s="115"/>
      <c r="XJ416" s="115"/>
      <c r="XK416" s="115"/>
      <c r="XL416" s="115"/>
      <c r="XM416" s="115"/>
      <c r="XN416" s="115"/>
      <c r="XO416" s="115"/>
      <c r="XP416" s="115"/>
      <c r="XQ416" s="115"/>
      <c r="XR416" s="115"/>
      <c r="XS416" s="115"/>
      <c r="XT416" s="115"/>
      <c r="XU416" s="115"/>
      <c r="XV416" s="115"/>
      <c r="XW416" s="115"/>
      <c r="XX416" s="115"/>
      <c r="XY416" s="115"/>
      <c r="XZ416" s="115"/>
      <c r="YA416" s="115"/>
      <c r="YB416" s="115"/>
      <c r="YC416" s="115"/>
      <c r="YD416" s="115"/>
      <c r="YE416" s="115"/>
      <c r="YF416" s="115"/>
      <c r="YG416" s="115"/>
      <c r="YH416" s="115"/>
      <c r="YI416" s="115"/>
      <c r="YJ416" s="115"/>
      <c r="YK416" s="115"/>
      <c r="YL416" s="115"/>
      <c r="YM416" s="115"/>
      <c r="YN416" s="115"/>
      <c r="YO416" s="115"/>
      <c r="YP416" s="115"/>
      <c r="YQ416" s="115"/>
      <c r="YR416" s="115"/>
      <c r="YS416" s="115"/>
      <c r="YT416" s="115"/>
      <c r="YU416" s="115"/>
      <c r="YV416" s="115"/>
      <c r="YW416" s="115"/>
      <c r="YX416" s="115"/>
      <c r="YY416" s="115"/>
      <c r="YZ416" s="115"/>
      <c r="ZA416" s="115"/>
      <c r="ZB416" s="115"/>
      <c r="ZC416" s="115"/>
      <c r="ZD416" s="115"/>
      <c r="ZE416" s="115"/>
      <c r="ZF416" s="115"/>
      <c r="ZG416" s="115"/>
      <c r="ZH416" s="115"/>
      <c r="ZI416" s="115"/>
      <c r="ZJ416" s="115"/>
      <c r="ZK416" s="115"/>
      <c r="ZL416" s="115"/>
      <c r="ZM416" s="115"/>
      <c r="ZN416" s="115"/>
      <c r="ZO416" s="115"/>
      <c r="ZP416" s="115"/>
      <c r="ZQ416" s="115"/>
      <c r="ZR416" s="115"/>
      <c r="ZS416" s="115"/>
      <c r="ZT416" s="115"/>
      <c r="ZU416" s="115"/>
      <c r="ZV416" s="115"/>
      <c r="ZW416" s="115"/>
      <c r="ZX416" s="115"/>
      <c r="ZY416" s="115"/>
      <c r="ZZ416" s="115"/>
      <c r="AAA416" s="115"/>
      <c r="AAB416" s="115"/>
      <c r="AAC416" s="115"/>
      <c r="AAD416" s="115"/>
      <c r="AAE416" s="115"/>
      <c r="AAF416" s="115"/>
      <c r="AAG416" s="115"/>
      <c r="AAH416" s="115"/>
      <c r="AAI416" s="115"/>
      <c r="AAJ416" s="115"/>
      <c r="AAK416" s="115"/>
      <c r="AAL416" s="115"/>
      <c r="AAM416" s="115"/>
      <c r="AAN416" s="115"/>
      <c r="AAO416" s="115"/>
      <c r="AAP416" s="115"/>
      <c r="AAQ416" s="115"/>
      <c r="AAR416" s="115"/>
      <c r="AAS416" s="115"/>
      <c r="AAT416" s="115"/>
      <c r="AAU416" s="115"/>
      <c r="AAV416" s="115"/>
      <c r="AAW416" s="115"/>
      <c r="AAX416" s="115"/>
      <c r="AAY416" s="115"/>
      <c r="AAZ416" s="115"/>
      <c r="ABA416" s="115"/>
      <c r="ABB416" s="115"/>
      <c r="ABC416" s="115"/>
      <c r="ABD416" s="115"/>
      <c r="ABE416" s="115"/>
      <c r="ABF416" s="115"/>
      <c r="ABG416" s="115"/>
      <c r="ABH416" s="115"/>
      <c r="ABI416" s="115"/>
      <c r="ABJ416" s="115"/>
      <c r="ABK416" s="115"/>
      <c r="ABL416" s="115"/>
      <c r="ABM416" s="115"/>
      <c r="ABN416" s="115"/>
      <c r="ABO416" s="115"/>
      <c r="ABP416" s="115"/>
      <c r="ABQ416" s="115"/>
      <c r="ABR416" s="115"/>
      <c r="ABS416" s="115"/>
      <c r="ABT416" s="115"/>
      <c r="ABU416" s="115"/>
      <c r="ABV416" s="115"/>
      <c r="ABW416" s="115"/>
      <c r="ABX416" s="115"/>
      <c r="ABY416" s="115"/>
      <c r="ABZ416" s="115"/>
      <c r="ACA416" s="115"/>
      <c r="ACB416" s="115"/>
      <c r="ACC416" s="115"/>
      <c r="ACD416" s="115"/>
      <c r="ACE416" s="115"/>
      <c r="ACF416" s="115"/>
      <c r="ACG416" s="115"/>
      <c r="ACH416" s="115"/>
      <c r="ACI416" s="115"/>
      <c r="ACJ416" s="115"/>
      <c r="ACK416" s="115"/>
      <c r="ACL416" s="115"/>
      <c r="ACM416" s="115"/>
      <c r="ACN416" s="115"/>
      <c r="ACO416" s="115"/>
      <c r="ACP416" s="115"/>
      <c r="ACQ416" s="115"/>
      <c r="ACR416" s="115"/>
      <c r="ACS416" s="115"/>
      <c r="ACT416" s="115"/>
      <c r="ACU416" s="115"/>
      <c r="ACV416" s="115"/>
      <c r="ACW416" s="115"/>
      <c r="ACX416" s="115"/>
      <c r="ACY416" s="115"/>
      <c r="ACZ416" s="115"/>
      <c r="ADA416" s="115"/>
    </row>
    <row r="417" spans="1:781" ht="43.2" x14ac:dyDescent="0.3">
      <c r="A417" s="40">
        <v>3</v>
      </c>
      <c r="B417" s="157" t="s">
        <v>1123</v>
      </c>
      <c r="C417" s="142">
        <f>SUMIF($A$2:$A$411,"=3")/3</f>
        <v>221</v>
      </c>
      <c r="E417" s="158"/>
      <c r="F417" s="159"/>
      <c r="I417" s="160"/>
      <c r="J417" s="160"/>
      <c r="K417" s="161"/>
      <c r="M417" s="132"/>
      <c r="AB417" s="163" t="s">
        <v>1115</v>
      </c>
      <c r="AC417" s="141">
        <f>SUMIF(AB147:AB202,"&gt;0")</f>
        <v>37.477568116044417</v>
      </c>
      <c r="AD417" s="141">
        <f>SUMIF(AC147:AC202,"&gt;0")</f>
        <v>18.269999999999996</v>
      </c>
      <c r="AE417" s="164">
        <f>SUMIF(AD147:AD202,"&gt;0")</f>
        <v>7.1428571428571432</v>
      </c>
      <c r="AF417" s="165">
        <f>SUMIF(AE147:AE202,"&gt;0")</f>
        <v>62.84297324738445</v>
      </c>
      <c r="AK417" s="166"/>
      <c r="AL417" s="123"/>
      <c r="AM417" s="123"/>
      <c r="AN417" s="123"/>
      <c r="AO417" s="123"/>
      <c r="AP417" s="123"/>
      <c r="AQ417" s="123"/>
      <c r="AR417" s="123"/>
      <c r="AS417" s="123"/>
      <c r="AT417" s="123"/>
      <c r="AU417" s="123"/>
      <c r="AV417" s="123"/>
      <c r="AW417" s="123"/>
      <c r="AX417" s="123"/>
      <c r="AY417" s="123"/>
      <c r="AZ417" s="123"/>
      <c r="BA417" s="123"/>
      <c r="BB417" s="123"/>
      <c r="BC417" s="123"/>
      <c r="BD417" s="123"/>
      <c r="BE417" s="123"/>
      <c r="BF417" s="123"/>
      <c r="BG417" s="123"/>
      <c r="BH417" s="123"/>
      <c r="BI417" s="123"/>
      <c r="BJ417" s="123"/>
      <c r="BK417" s="123"/>
      <c r="BL417" s="123"/>
      <c r="BM417" s="123"/>
      <c r="BN417" s="123"/>
      <c r="BO417" s="123"/>
      <c r="BP417" s="123"/>
      <c r="BQ417" s="123"/>
      <c r="BR417" s="123"/>
      <c r="BS417" s="123"/>
      <c r="BT417" s="123"/>
      <c r="BU417" s="123"/>
      <c r="BV417" s="123"/>
      <c r="BW417" s="123"/>
      <c r="BX417" s="123"/>
      <c r="BY417" s="123"/>
      <c r="BZ417" s="123"/>
      <c r="CA417" s="123"/>
      <c r="CB417" s="123"/>
      <c r="CC417" s="123"/>
      <c r="CD417" s="123"/>
      <c r="CE417" s="123"/>
      <c r="CF417" s="123"/>
      <c r="CG417" s="123"/>
      <c r="CH417" s="123"/>
      <c r="CI417" s="123"/>
      <c r="CJ417" s="123"/>
      <c r="CK417" s="123"/>
      <c r="CL417" s="123"/>
      <c r="CM417" s="123"/>
      <c r="CN417" s="123"/>
      <c r="CO417" s="123"/>
      <c r="CP417" s="123"/>
      <c r="CQ417" s="123"/>
      <c r="CR417" s="123"/>
      <c r="CS417" s="123"/>
      <c r="CT417" s="123"/>
      <c r="CU417" s="123"/>
      <c r="CV417" s="123"/>
      <c r="CW417" s="123"/>
      <c r="CX417" s="123"/>
      <c r="CY417" s="123"/>
      <c r="CZ417" s="123"/>
      <c r="DA417" s="123"/>
      <c r="DB417" s="123"/>
      <c r="DC417" s="123"/>
      <c r="DD417" s="123"/>
      <c r="DE417" s="123"/>
      <c r="DF417" s="123"/>
      <c r="DG417" s="123"/>
      <c r="DH417" s="123"/>
      <c r="DI417" s="123"/>
      <c r="DJ417" s="123"/>
      <c r="DK417" s="123"/>
      <c r="DL417" s="123"/>
      <c r="DM417" s="123"/>
      <c r="DN417" s="123"/>
      <c r="DO417" s="123"/>
      <c r="DP417" s="123"/>
      <c r="DQ417" s="123"/>
      <c r="DR417" s="123"/>
      <c r="DS417" s="123"/>
      <c r="DT417" s="123"/>
      <c r="DU417" s="123"/>
      <c r="DV417" s="123"/>
      <c r="DW417" s="123"/>
      <c r="DX417" s="123"/>
      <c r="DY417" s="123"/>
      <c r="DZ417" s="123"/>
      <c r="EA417" s="123"/>
      <c r="EB417" s="123"/>
      <c r="EC417" s="123"/>
      <c r="ED417" s="115"/>
      <c r="EE417" s="115"/>
      <c r="EF417" s="115"/>
      <c r="EG417" s="115"/>
      <c r="EH417" s="115"/>
      <c r="EI417" s="115"/>
      <c r="EJ417" s="115"/>
      <c r="EK417" s="115"/>
      <c r="EL417" s="115"/>
      <c r="EM417" s="115"/>
      <c r="EN417" s="115"/>
      <c r="EO417" s="115"/>
      <c r="EP417" s="115"/>
      <c r="EQ417" s="115"/>
      <c r="ER417" s="115"/>
      <c r="ES417" s="115"/>
      <c r="ET417" s="115"/>
      <c r="EU417" s="115"/>
      <c r="EV417" s="115"/>
      <c r="EW417" s="115"/>
      <c r="EX417" s="115"/>
      <c r="EY417" s="115"/>
      <c r="EZ417" s="115"/>
      <c r="FA417" s="115"/>
      <c r="FB417" s="115"/>
      <c r="FC417" s="115"/>
      <c r="FD417" s="115"/>
      <c r="FE417" s="115"/>
      <c r="FF417" s="115"/>
      <c r="FG417" s="115"/>
      <c r="FH417" s="115"/>
      <c r="FI417" s="115"/>
      <c r="FJ417" s="115"/>
      <c r="FK417" s="115"/>
      <c r="FL417" s="115"/>
      <c r="FM417" s="115"/>
      <c r="FN417" s="115"/>
      <c r="FO417" s="115"/>
      <c r="FP417" s="115"/>
      <c r="FQ417" s="115"/>
      <c r="FR417" s="115"/>
      <c r="FS417" s="115"/>
      <c r="FT417" s="115"/>
      <c r="FU417" s="115"/>
      <c r="FV417" s="115"/>
      <c r="FW417" s="115"/>
      <c r="FX417" s="115"/>
      <c r="FY417" s="115"/>
      <c r="FZ417" s="115"/>
      <c r="GA417" s="115"/>
      <c r="GB417" s="115"/>
      <c r="GC417" s="115"/>
      <c r="GD417" s="115"/>
      <c r="GE417" s="115"/>
      <c r="GF417" s="115"/>
      <c r="GG417" s="115"/>
      <c r="GH417" s="115"/>
      <c r="GI417" s="115"/>
      <c r="GJ417" s="115"/>
      <c r="GK417" s="115"/>
      <c r="GL417" s="115"/>
      <c r="GM417" s="115"/>
      <c r="GN417" s="115"/>
      <c r="GO417" s="115"/>
      <c r="GP417" s="115"/>
      <c r="GQ417" s="115"/>
      <c r="GR417" s="115"/>
      <c r="GS417" s="115"/>
      <c r="GT417" s="115"/>
      <c r="GU417" s="115"/>
      <c r="GV417" s="115"/>
      <c r="GW417" s="115"/>
      <c r="GX417" s="115"/>
      <c r="GY417" s="115"/>
      <c r="GZ417" s="115"/>
      <c r="HA417" s="115"/>
      <c r="HB417" s="115"/>
      <c r="HC417" s="115"/>
      <c r="HD417" s="115"/>
      <c r="HE417" s="115"/>
      <c r="HF417" s="115"/>
      <c r="HG417" s="115"/>
      <c r="HH417" s="115"/>
      <c r="HI417" s="115"/>
      <c r="HJ417" s="115"/>
      <c r="HK417" s="115"/>
      <c r="HL417" s="115"/>
      <c r="HM417" s="115"/>
      <c r="HN417" s="115"/>
      <c r="HO417" s="115"/>
      <c r="HP417" s="115"/>
      <c r="HQ417" s="115"/>
      <c r="HR417" s="115"/>
      <c r="HS417" s="115"/>
      <c r="HT417" s="115"/>
      <c r="HU417" s="115"/>
      <c r="HV417" s="115"/>
      <c r="HW417" s="115"/>
      <c r="HX417" s="115"/>
      <c r="HY417" s="115"/>
      <c r="HZ417" s="115"/>
      <c r="IA417" s="115"/>
      <c r="IB417" s="115"/>
      <c r="IC417" s="115"/>
      <c r="ID417" s="115"/>
      <c r="IE417" s="115"/>
      <c r="IF417" s="115"/>
      <c r="IG417" s="115"/>
      <c r="IH417" s="115"/>
      <c r="II417" s="115"/>
      <c r="IJ417" s="115"/>
      <c r="IK417" s="115"/>
      <c r="IL417" s="115"/>
      <c r="IM417" s="115"/>
      <c r="IN417" s="115"/>
      <c r="IO417" s="115"/>
      <c r="IP417" s="115"/>
      <c r="IQ417" s="115"/>
      <c r="IR417" s="115"/>
      <c r="IS417" s="115"/>
      <c r="IT417" s="115"/>
      <c r="IU417" s="115"/>
      <c r="IV417" s="115"/>
      <c r="IW417" s="115"/>
      <c r="IX417" s="115"/>
      <c r="IY417" s="115"/>
      <c r="IZ417" s="115"/>
      <c r="JA417" s="115"/>
      <c r="JB417" s="115"/>
      <c r="JC417" s="115"/>
      <c r="JD417" s="115"/>
      <c r="JE417" s="115"/>
      <c r="JF417" s="115"/>
      <c r="JG417" s="115"/>
      <c r="JH417" s="115"/>
      <c r="JI417" s="115"/>
      <c r="JJ417" s="115"/>
      <c r="JK417" s="115"/>
      <c r="JL417" s="115"/>
      <c r="JM417" s="115"/>
      <c r="JN417" s="115"/>
      <c r="JO417" s="115"/>
      <c r="JP417" s="115"/>
      <c r="JQ417" s="115"/>
      <c r="JR417" s="115"/>
      <c r="JS417" s="115"/>
      <c r="JT417" s="115"/>
      <c r="JU417" s="115"/>
      <c r="JV417" s="115"/>
      <c r="JW417" s="115"/>
      <c r="JX417" s="115"/>
      <c r="JY417" s="115"/>
      <c r="JZ417" s="115"/>
      <c r="KA417" s="115"/>
      <c r="KB417" s="115"/>
      <c r="KC417" s="115"/>
      <c r="KD417" s="115"/>
      <c r="KE417" s="115"/>
      <c r="KF417" s="115"/>
      <c r="KG417" s="115"/>
      <c r="KH417" s="115"/>
      <c r="KI417" s="115"/>
      <c r="KJ417" s="115"/>
      <c r="KK417" s="115"/>
      <c r="KL417" s="115"/>
      <c r="KM417" s="115"/>
      <c r="KN417" s="115"/>
      <c r="KO417" s="115"/>
      <c r="KP417" s="115"/>
      <c r="KQ417" s="115"/>
      <c r="KR417" s="115"/>
      <c r="KS417" s="115"/>
      <c r="KT417" s="115"/>
      <c r="KU417" s="115"/>
      <c r="KV417" s="115"/>
      <c r="KW417" s="115"/>
      <c r="KX417" s="115"/>
      <c r="KY417" s="115"/>
      <c r="KZ417" s="115"/>
      <c r="LA417" s="115"/>
      <c r="LB417" s="115"/>
      <c r="LC417" s="115"/>
      <c r="LD417" s="115"/>
      <c r="LE417" s="115"/>
      <c r="LF417" s="115"/>
      <c r="LG417" s="115"/>
      <c r="LH417" s="115"/>
      <c r="LI417" s="115"/>
      <c r="LJ417" s="115"/>
      <c r="LK417" s="115"/>
      <c r="LL417" s="115"/>
      <c r="LM417" s="115"/>
      <c r="LN417" s="115"/>
      <c r="LO417" s="115"/>
      <c r="LP417" s="115"/>
      <c r="LQ417" s="115"/>
      <c r="LR417" s="115"/>
      <c r="LS417" s="115"/>
      <c r="LT417" s="115"/>
      <c r="LU417" s="115"/>
      <c r="LV417" s="115"/>
      <c r="LW417" s="115"/>
      <c r="LX417" s="115"/>
      <c r="LY417" s="115"/>
      <c r="LZ417" s="115"/>
      <c r="MA417" s="115"/>
      <c r="MB417" s="115"/>
      <c r="MC417" s="115"/>
      <c r="MD417" s="115"/>
      <c r="ME417" s="115"/>
      <c r="MF417" s="115"/>
      <c r="MG417" s="115"/>
      <c r="MH417" s="115"/>
      <c r="MI417" s="115"/>
      <c r="MJ417" s="115"/>
      <c r="MK417" s="115"/>
      <c r="ML417" s="115"/>
      <c r="MM417" s="115"/>
      <c r="MN417" s="115"/>
      <c r="MO417" s="115"/>
      <c r="MP417" s="115"/>
      <c r="MQ417" s="115"/>
      <c r="MR417" s="115"/>
      <c r="MS417" s="115"/>
      <c r="MT417" s="115"/>
      <c r="MU417" s="115"/>
      <c r="MV417" s="115"/>
      <c r="MW417" s="115"/>
      <c r="MX417" s="115"/>
      <c r="MY417" s="115"/>
      <c r="MZ417" s="115"/>
      <c r="NA417" s="115"/>
      <c r="NB417" s="115"/>
      <c r="NC417" s="115"/>
      <c r="ND417" s="115"/>
      <c r="NE417" s="115"/>
      <c r="NF417" s="115"/>
      <c r="NG417" s="115"/>
      <c r="NH417" s="115"/>
      <c r="NI417" s="115"/>
      <c r="NJ417" s="115"/>
      <c r="NK417" s="115"/>
      <c r="NL417" s="115"/>
      <c r="NM417" s="115"/>
      <c r="NN417" s="115"/>
      <c r="NO417" s="115"/>
      <c r="NP417" s="115"/>
      <c r="NQ417" s="115"/>
      <c r="NR417" s="115"/>
      <c r="NS417" s="115"/>
      <c r="NT417" s="115"/>
      <c r="NU417" s="115"/>
      <c r="NV417" s="115"/>
      <c r="NW417" s="115"/>
      <c r="NX417" s="115"/>
      <c r="NY417" s="115"/>
      <c r="NZ417" s="115"/>
      <c r="OA417" s="115"/>
      <c r="OB417" s="115"/>
      <c r="OC417" s="115"/>
      <c r="OD417" s="115"/>
      <c r="OE417" s="115"/>
      <c r="OF417" s="115"/>
      <c r="OG417" s="115"/>
      <c r="OH417" s="115"/>
      <c r="OI417" s="115"/>
      <c r="OJ417" s="115"/>
      <c r="OK417" s="115"/>
      <c r="OL417" s="115"/>
      <c r="OM417" s="115"/>
      <c r="ON417" s="115"/>
      <c r="OO417" s="115"/>
      <c r="OP417" s="115"/>
      <c r="OQ417" s="115"/>
      <c r="OR417" s="115"/>
      <c r="OS417" s="115"/>
      <c r="OT417" s="115"/>
      <c r="OU417" s="115"/>
      <c r="OV417" s="115"/>
      <c r="OW417" s="115"/>
      <c r="OX417" s="115"/>
      <c r="OY417" s="115"/>
      <c r="OZ417" s="115"/>
      <c r="PA417" s="115"/>
      <c r="PB417" s="115"/>
      <c r="PC417" s="115"/>
      <c r="PD417" s="115"/>
      <c r="PE417" s="115"/>
      <c r="PF417" s="115"/>
      <c r="PG417" s="115"/>
      <c r="PH417" s="115"/>
      <c r="PI417" s="115"/>
      <c r="PJ417" s="115"/>
      <c r="PK417" s="115"/>
      <c r="PL417" s="115"/>
      <c r="PM417" s="115"/>
      <c r="PN417" s="115"/>
      <c r="PO417" s="115"/>
      <c r="PP417" s="115"/>
      <c r="PQ417" s="115"/>
      <c r="PR417" s="115"/>
      <c r="PS417" s="115"/>
      <c r="PT417" s="115"/>
      <c r="PU417" s="115"/>
      <c r="PV417" s="115"/>
      <c r="PW417" s="115"/>
      <c r="PX417" s="115"/>
      <c r="PY417" s="115"/>
      <c r="PZ417" s="115"/>
      <c r="QA417" s="115"/>
      <c r="QB417" s="115"/>
      <c r="QC417" s="115"/>
      <c r="QD417" s="115"/>
      <c r="QE417" s="115"/>
      <c r="QF417" s="115"/>
      <c r="QG417" s="115"/>
      <c r="QH417" s="115"/>
      <c r="QI417" s="115"/>
      <c r="QJ417" s="115"/>
      <c r="QK417" s="115"/>
      <c r="QL417" s="115"/>
      <c r="QM417" s="115"/>
      <c r="QN417" s="115"/>
      <c r="QO417" s="115"/>
      <c r="QP417" s="115"/>
      <c r="QQ417" s="115"/>
      <c r="QR417" s="115"/>
      <c r="QS417" s="115"/>
      <c r="QT417" s="115"/>
      <c r="QU417" s="115"/>
      <c r="QV417" s="115"/>
      <c r="QW417" s="115"/>
      <c r="QX417" s="115"/>
      <c r="QY417" s="115"/>
      <c r="QZ417" s="115"/>
      <c r="RA417" s="115"/>
      <c r="RB417" s="115"/>
      <c r="RC417" s="115"/>
      <c r="RD417" s="115"/>
      <c r="RE417" s="115"/>
      <c r="RF417" s="115"/>
      <c r="RG417" s="115"/>
      <c r="RH417" s="115"/>
      <c r="RI417" s="115"/>
      <c r="RJ417" s="115"/>
      <c r="RK417" s="115"/>
      <c r="RL417" s="115"/>
      <c r="RM417" s="115"/>
      <c r="RN417" s="115"/>
      <c r="RO417" s="115"/>
      <c r="RP417" s="115"/>
      <c r="RQ417" s="115"/>
      <c r="RR417" s="115"/>
      <c r="RS417" s="115"/>
      <c r="RT417" s="115"/>
      <c r="RU417" s="115"/>
      <c r="RV417" s="115"/>
      <c r="RW417" s="115"/>
      <c r="RX417" s="115"/>
      <c r="RY417" s="115"/>
      <c r="RZ417" s="115"/>
      <c r="SA417" s="115"/>
      <c r="SB417" s="115"/>
      <c r="SC417" s="115"/>
      <c r="SD417" s="115"/>
      <c r="SE417" s="115"/>
      <c r="SF417" s="115"/>
      <c r="SG417" s="115"/>
      <c r="SH417" s="115"/>
      <c r="SI417" s="115"/>
      <c r="SJ417" s="115"/>
      <c r="SK417" s="115"/>
      <c r="SL417" s="115"/>
      <c r="SM417" s="115"/>
      <c r="SN417" s="115"/>
      <c r="SO417" s="115"/>
      <c r="SP417" s="115"/>
      <c r="SQ417" s="115"/>
      <c r="SR417" s="115"/>
      <c r="SS417" s="115"/>
      <c r="ST417" s="115"/>
      <c r="SU417" s="115"/>
      <c r="SV417" s="115"/>
      <c r="SW417" s="115"/>
      <c r="SX417" s="115"/>
      <c r="SY417" s="115"/>
      <c r="SZ417" s="115"/>
      <c r="TA417" s="115"/>
      <c r="TB417" s="115"/>
      <c r="TC417" s="115"/>
      <c r="TD417" s="115"/>
      <c r="TE417" s="115"/>
      <c r="TF417" s="115"/>
      <c r="TG417" s="115"/>
      <c r="TH417" s="115"/>
      <c r="TI417" s="115"/>
      <c r="TJ417" s="115"/>
      <c r="TK417" s="115"/>
      <c r="TL417" s="115"/>
      <c r="TM417" s="115"/>
      <c r="TN417" s="115"/>
      <c r="TO417" s="115"/>
      <c r="TP417" s="115"/>
      <c r="TQ417" s="115"/>
      <c r="TR417" s="115"/>
      <c r="TS417" s="115"/>
      <c r="TT417" s="115"/>
      <c r="TU417" s="115"/>
      <c r="TV417" s="115"/>
      <c r="TW417" s="115"/>
      <c r="TX417" s="115"/>
      <c r="TY417" s="115"/>
      <c r="TZ417" s="115"/>
      <c r="UA417" s="115"/>
      <c r="UB417" s="115"/>
      <c r="UC417" s="115"/>
      <c r="UD417" s="115"/>
      <c r="UE417" s="115"/>
      <c r="UF417" s="115"/>
      <c r="UG417" s="115"/>
      <c r="UH417" s="115"/>
      <c r="UI417" s="115"/>
      <c r="UJ417" s="115"/>
      <c r="UK417" s="115"/>
      <c r="UL417" s="115"/>
      <c r="UM417" s="115"/>
      <c r="UN417" s="115"/>
      <c r="UO417" s="115"/>
      <c r="UP417" s="115"/>
      <c r="UQ417" s="115"/>
      <c r="UR417" s="115"/>
      <c r="US417" s="115"/>
      <c r="UT417" s="115"/>
      <c r="UU417" s="115"/>
      <c r="UV417" s="115"/>
      <c r="UW417" s="115"/>
      <c r="UX417" s="115"/>
      <c r="UY417" s="115"/>
      <c r="UZ417" s="115"/>
      <c r="VA417" s="115"/>
      <c r="VB417" s="115"/>
      <c r="VC417" s="115"/>
      <c r="VD417" s="115"/>
      <c r="VE417" s="115"/>
      <c r="VF417" s="115"/>
      <c r="VG417" s="115"/>
      <c r="VH417" s="115"/>
      <c r="VI417" s="115"/>
      <c r="VJ417" s="115"/>
      <c r="VK417" s="115"/>
      <c r="VL417" s="115"/>
      <c r="VM417" s="115"/>
      <c r="VN417" s="115"/>
      <c r="VO417" s="115"/>
      <c r="VP417" s="115"/>
      <c r="VQ417" s="115"/>
      <c r="VR417" s="115"/>
      <c r="VS417" s="115"/>
      <c r="VT417" s="115"/>
      <c r="VU417" s="115"/>
      <c r="VV417" s="115"/>
      <c r="VW417" s="115"/>
      <c r="VX417" s="115"/>
      <c r="VY417" s="115"/>
      <c r="VZ417" s="115"/>
      <c r="WA417" s="115"/>
      <c r="WB417" s="115"/>
      <c r="WC417" s="115"/>
      <c r="WD417" s="115"/>
      <c r="WE417" s="115"/>
      <c r="WF417" s="115"/>
      <c r="WG417" s="115"/>
      <c r="WH417" s="115"/>
      <c r="WI417" s="115"/>
      <c r="WJ417" s="115"/>
      <c r="WK417" s="115"/>
      <c r="WL417" s="115"/>
      <c r="WM417" s="115"/>
      <c r="WN417" s="115"/>
      <c r="WO417" s="115"/>
      <c r="WP417" s="115"/>
      <c r="WQ417" s="115"/>
      <c r="WR417" s="115"/>
      <c r="WS417" s="115"/>
      <c r="WT417" s="115"/>
      <c r="WU417" s="115"/>
      <c r="WV417" s="115"/>
      <c r="WW417" s="115"/>
      <c r="WX417" s="115"/>
      <c r="WY417" s="115"/>
      <c r="WZ417" s="115"/>
      <c r="XA417" s="115"/>
      <c r="XB417" s="115"/>
      <c r="XC417" s="115"/>
      <c r="XD417" s="115"/>
      <c r="XE417" s="115"/>
      <c r="XF417" s="115"/>
      <c r="XG417" s="115"/>
      <c r="XH417" s="115"/>
      <c r="XI417" s="115"/>
      <c r="XJ417" s="115"/>
      <c r="XK417" s="115"/>
      <c r="XL417" s="115"/>
      <c r="XM417" s="115"/>
      <c r="XN417" s="115"/>
      <c r="XO417" s="115"/>
      <c r="XP417" s="115"/>
      <c r="XQ417" s="115"/>
      <c r="XR417" s="115"/>
      <c r="XS417" s="115"/>
      <c r="XT417" s="115"/>
      <c r="XU417" s="115"/>
      <c r="XV417" s="115"/>
      <c r="XW417" s="115"/>
      <c r="XX417" s="115"/>
      <c r="XY417" s="115"/>
      <c r="XZ417" s="115"/>
      <c r="YA417" s="115"/>
      <c r="YB417" s="115"/>
      <c r="YC417" s="115"/>
      <c r="YD417" s="115"/>
      <c r="YE417" s="115"/>
      <c r="YF417" s="115"/>
      <c r="YG417" s="115"/>
      <c r="YH417" s="115"/>
      <c r="YI417" s="115"/>
      <c r="YJ417" s="115"/>
      <c r="YK417" s="115"/>
      <c r="YL417" s="115"/>
      <c r="YM417" s="115"/>
      <c r="YN417" s="115"/>
      <c r="YO417" s="115"/>
      <c r="YP417" s="115"/>
      <c r="YQ417" s="115"/>
      <c r="YR417" s="115"/>
      <c r="YS417" s="115"/>
      <c r="YT417" s="115"/>
      <c r="YU417" s="115"/>
      <c r="YV417" s="115"/>
      <c r="YW417" s="115"/>
      <c r="YX417" s="115"/>
      <c r="YY417" s="115"/>
      <c r="YZ417" s="115"/>
      <c r="ZA417" s="115"/>
      <c r="ZB417" s="115"/>
      <c r="ZC417" s="115"/>
      <c r="ZD417" s="115"/>
      <c r="ZE417" s="115"/>
      <c r="ZF417" s="115"/>
      <c r="ZG417" s="115"/>
      <c r="ZH417" s="115"/>
      <c r="ZI417" s="115"/>
      <c r="ZJ417" s="115"/>
      <c r="ZK417" s="115"/>
      <c r="ZL417" s="115"/>
      <c r="ZM417" s="115"/>
      <c r="ZN417" s="115"/>
      <c r="ZO417" s="115"/>
      <c r="ZP417" s="115"/>
      <c r="ZQ417" s="115"/>
      <c r="ZR417" s="115"/>
      <c r="ZS417" s="115"/>
      <c r="ZT417" s="115"/>
      <c r="ZU417" s="115"/>
      <c r="ZV417" s="115"/>
      <c r="ZW417" s="115"/>
      <c r="ZX417" s="115"/>
      <c r="ZY417" s="115"/>
      <c r="ZZ417" s="115"/>
      <c r="AAA417" s="115"/>
      <c r="AAB417" s="115"/>
      <c r="AAC417" s="115"/>
      <c r="AAD417" s="115"/>
      <c r="AAE417" s="115"/>
      <c r="AAF417" s="115"/>
      <c r="AAG417" s="115"/>
      <c r="AAH417" s="115"/>
      <c r="AAI417" s="115"/>
      <c r="AAJ417" s="115"/>
      <c r="AAK417" s="115"/>
      <c r="AAL417" s="115"/>
      <c r="AAM417" s="115"/>
      <c r="AAN417" s="115"/>
      <c r="AAO417" s="115"/>
      <c r="AAP417" s="115"/>
      <c r="AAQ417" s="115"/>
      <c r="AAR417" s="115"/>
      <c r="AAS417" s="115"/>
      <c r="AAT417" s="115"/>
      <c r="AAU417" s="115"/>
      <c r="AAV417" s="115"/>
      <c r="AAW417" s="115"/>
      <c r="AAX417" s="115"/>
      <c r="AAY417" s="115"/>
      <c r="AAZ417" s="115"/>
      <c r="ABA417" s="115"/>
      <c r="ABB417" s="115"/>
      <c r="ABC417" s="115"/>
      <c r="ABD417" s="115"/>
      <c r="ABE417" s="115"/>
      <c r="ABF417" s="115"/>
      <c r="ABG417" s="115"/>
      <c r="ABH417" s="115"/>
      <c r="ABI417" s="115"/>
      <c r="ABJ417" s="115"/>
      <c r="ABK417" s="115"/>
      <c r="ABL417" s="115"/>
      <c r="ABM417" s="115"/>
      <c r="ABN417" s="115"/>
      <c r="ABO417" s="115"/>
      <c r="ABP417" s="115"/>
      <c r="ABQ417" s="115"/>
      <c r="ABR417" s="115"/>
      <c r="ABS417" s="115"/>
      <c r="ABT417" s="115"/>
      <c r="ABU417" s="115"/>
      <c r="ABV417" s="115"/>
      <c r="ABW417" s="115"/>
      <c r="ABX417" s="115"/>
      <c r="ABY417" s="115"/>
      <c r="ABZ417" s="115"/>
      <c r="ACA417" s="115"/>
      <c r="ACB417" s="115"/>
      <c r="ACC417" s="115"/>
      <c r="ACD417" s="115"/>
      <c r="ACE417" s="115"/>
      <c r="ACF417" s="115"/>
      <c r="ACG417" s="115"/>
      <c r="ACH417" s="115"/>
      <c r="ACI417" s="115"/>
      <c r="ACJ417" s="115"/>
      <c r="ACK417" s="115"/>
      <c r="ACL417" s="115"/>
      <c r="ACM417" s="115"/>
      <c r="ACN417" s="115"/>
      <c r="ACO417" s="115"/>
      <c r="ACP417" s="115"/>
      <c r="ACQ417" s="115"/>
      <c r="ACR417" s="115"/>
      <c r="ACS417" s="115"/>
      <c r="ACT417" s="115"/>
      <c r="ACU417" s="115"/>
      <c r="ACV417" s="115"/>
      <c r="ACW417" s="115"/>
      <c r="ACX417" s="115"/>
      <c r="ACY417" s="115"/>
      <c r="ACZ417" s="115"/>
      <c r="ADA417" s="115"/>
    </row>
    <row r="418" spans="1:781" ht="43.8" customHeight="1" thickBot="1" x14ac:dyDescent="0.35">
      <c r="A418" s="41">
        <v>4</v>
      </c>
      <c r="B418" s="157" t="s">
        <v>1124</v>
      </c>
      <c r="C418" s="142">
        <f>SUMIF($A$2:$A$411,"=4")/4</f>
        <v>26</v>
      </c>
      <c r="E418" s="158"/>
      <c r="F418" s="167"/>
      <c r="I418" s="130"/>
      <c r="K418" s="161"/>
      <c r="M418" s="132"/>
      <c r="O418" s="130"/>
      <c r="AB418" s="168" t="s">
        <v>1118</v>
      </c>
      <c r="AC418" s="154">
        <f>AVERAGE(AB147:AB202)</f>
        <v>0.69402903918600767</v>
      </c>
      <c r="AD418" s="154">
        <f>AVERAGE(AC147:AC202)</f>
        <v>0.34471698113207538</v>
      </c>
      <c r="AE418" s="169">
        <f>AVERAGE(AD147:AD202)</f>
        <v>0.13477088948787064</v>
      </c>
      <c r="AF418" s="170">
        <f>AVERAGE(AE147:AE202)</f>
        <v>1.1857164763657444</v>
      </c>
      <c r="AK418" s="166"/>
      <c r="AL418" s="123"/>
      <c r="AM418" s="123"/>
      <c r="AN418" s="123"/>
      <c r="AO418" s="123"/>
      <c r="AP418" s="123"/>
      <c r="AQ418" s="123"/>
      <c r="AR418" s="123"/>
      <c r="AS418" s="123"/>
      <c r="AT418" s="123"/>
      <c r="AU418" s="123"/>
      <c r="AV418" s="123"/>
      <c r="AW418" s="123"/>
      <c r="AX418" s="123"/>
      <c r="AY418" s="123"/>
      <c r="AZ418" s="123"/>
      <c r="BA418" s="123"/>
      <c r="BB418" s="123"/>
      <c r="BC418" s="123"/>
      <c r="BD418" s="123"/>
      <c r="BE418" s="123"/>
      <c r="BF418" s="123"/>
      <c r="BG418" s="123"/>
      <c r="BH418" s="123"/>
      <c r="BI418" s="123"/>
      <c r="BJ418" s="123"/>
      <c r="BK418" s="123"/>
      <c r="BL418" s="123"/>
      <c r="BM418" s="123"/>
      <c r="BN418" s="123"/>
      <c r="BO418" s="123"/>
      <c r="BP418" s="123"/>
      <c r="BQ418" s="123"/>
      <c r="BR418" s="123"/>
      <c r="BS418" s="123"/>
      <c r="BT418" s="123"/>
      <c r="BU418" s="123"/>
      <c r="BV418" s="123"/>
      <c r="BW418" s="123"/>
      <c r="BX418" s="123"/>
      <c r="BY418" s="123"/>
      <c r="BZ418" s="123"/>
      <c r="CA418" s="123"/>
      <c r="CB418" s="123"/>
      <c r="CC418" s="123"/>
      <c r="CD418" s="123"/>
      <c r="CE418" s="123"/>
      <c r="CF418" s="123"/>
      <c r="CG418" s="123"/>
      <c r="CH418" s="123"/>
      <c r="CI418" s="123"/>
      <c r="CJ418" s="123"/>
      <c r="CK418" s="123"/>
      <c r="CL418" s="123"/>
      <c r="CM418" s="123"/>
      <c r="CN418" s="123"/>
      <c r="CO418" s="123"/>
      <c r="CP418" s="123"/>
      <c r="CQ418" s="123"/>
      <c r="CR418" s="123"/>
      <c r="CS418" s="123"/>
      <c r="CT418" s="123"/>
      <c r="CU418" s="123"/>
      <c r="CV418" s="123"/>
      <c r="CW418" s="123"/>
      <c r="CX418" s="123"/>
      <c r="CY418" s="123"/>
      <c r="CZ418" s="123"/>
      <c r="DA418" s="123"/>
      <c r="DB418" s="123"/>
      <c r="DC418" s="123"/>
      <c r="DD418" s="123"/>
      <c r="DE418" s="123"/>
      <c r="DF418" s="123"/>
      <c r="DG418" s="123"/>
      <c r="DH418" s="123"/>
      <c r="DI418" s="123"/>
      <c r="DJ418" s="123"/>
      <c r="DK418" s="123"/>
      <c r="DL418" s="123"/>
      <c r="DM418" s="123"/>
      <c r="DN418" s="123"/>
      <c r="DO418" s="123"/>
      <c r="DP418" s="123"/>
      <c r="DQ418" s="123"/>
      <c r="DR418" s="123"/>
      <c r="DS418" s="123"/>
      <c r="DT418" s="123"/>
      <c r="DU418" s="123"/>
      <c r="DV418" s="123"/>
      <c r="DW418" s="123"/>
      <c r="DX418" s="123"/>
      <c r="DY418" s="123"/>
      <c r="DZ418" s="123"/>
      <c r="EA418" s="123"/>
      <c r="EB418" s="123"/>
      <c r="EC418" s="123"/>
      <c r="ED418" s="115"/>
      <c r="EE418" s="115"/>
      <c r="EF418" s="115"/>
      <c r="EG418" s="115"/>
      <c r="EH418" s="115"/>
      <c r="EI418" s="115"/>
      <c r="EJ418" s="115"/>
      <c r="EK418" s="115"/>
      <c r="EL418" s="115"/>
      <c r="EM418" s="115"/>
      <c r="EN418" s="115"/>
      <c r="EO418" s="115"/>
      <c r="EP418" s="115"/>
      <c r="EQ418" s="115"/>
      <c r="ER418" s="115"/>
      <c r="ES418" s="115"/>
      <c r="ET418" s="115"/>
      <c r="EU418" s="115"/>
      <c r="EV418" s="115"/>
      <c r="EW418" s="115"/>
      <c r="EX418" s="115"/>
      <c r="EY418" s="115"/>
      <c r="EZ418" s="115"/>
      <c r="FA418" s="115"/>
      <c r="FB418" s="115"/>
      <c r="FC418" s="115"/>
      <c r="FD418" s="115"/>
      <c r="FE418" s="115"/>
      <c r="FF418" s="115"/>
      <c r="FG418" s="115"/>
      <c r="FH418" s="115"/>
      <c r="FI418" s="115"/>
      <c r="FJ418" s="115"/>
      <c r="FK418" s="115"/>
      <c r="FL418" s="115"/>
      <c r="FM418" s="115"/>
      <c r="FN418" s="115"/>
      <c r="FO418" s="115"/>
      <c r="FP418" s="115"/>
      <c r="FQ418" s="115"/>
      <c r="FR418" s="115"/>
      <c r="FS418" s="115"/>
      <c r="FT418" s="115"/>
      <c r="FU418" s="115"/>
      <c r="FV418" s="115"/>
      <c r="FW418" s="115"/>
      <c r="FX418" s="115"/>
      <c r="FY418" s="115"/>
      <c r="FZ418" s="115"/>
      <c r="GA418" s="115"/>
      <c r="GB418" s="115"/>
      <c r="GC418" s="115"/>
      <c r="GD418" s="115"/>
      <c r="GE418" s="115"/>
      <c r="GF418" s="115"/>
      <c r="GG418" s="115"/>
      <c r="GH418" s="115"/>
      <c r="GI418" s="115"/>
      <c r="GJ418" s="115"/>
      <c r="GK418" s="115"/>
      <c r="GL418" s="115"/>
      <c r="GM418" s="115"/>
      <c r="GN418" s="115"/>
      <c r="GO418" s="115"/>
      <c r="GP418" s="115"/>
      <c r="GQ418" s="115"/>
      <c r="GR418" s="115"/>
      <c r="GS418" s="115"/>
      <c r="GT418" s="115"/>
      <c r="GU418" s="115"/>
      <c r="GV418" s="115"/>
      <c r="GW418" s="115"/>
      <c r="GX418" s="115"/>
      <c r="GY418" s="115"/>
      <c r="GZ418" s="115"/>
      <c r="HA418" s="115"/>
      <c r="HB418" s="115"/>
      <c r="HC418" s="115"/>
      <c r="HD418" s="115"/>
      <c r="HE418" s="115"/>
      <c r="HF418" s="115"/>
      <c r="HG418" s="115"/>
      <c r="HH418" s="115"/>
      <c r="HI418" s="115"/>
      <c r="HJ418" s="115"/>
      <c r="HK418" s="115"/>
      <c r="HL418" s="115"/>
      <c r="HM418" s="115"/>
      <c r="HN418" s="115"/>
      <c r="HO418" s="115"/>
      <c r="HP418" s="115"/>
      <c r="HQ418" s="115"/>
      <c r="HR418" s="115"/>
      <c r="HS418" s="115"/>
      <c r="HT418" s="115"/>
      <c r="HU418" s="115"/>
      <c r="HV418" s="115"/>
      <c r="HW418" s="115"/>
      <c r="HX418" s="115"/>
      <c r="HY418" s="115"/>
      <c r="HZ418" s="115"/>
      <c r="IA418" s="115"/>
      <c r="IB418" s="115"/>
      <c r="IC418" s="115"/>
      <c r="ID418" s="115"/>
      <c r="IE418" s="115"/>
      <c r="IF418" s="115"/>
      <c r="IG418" s="115"/>
      <c r="IH418" s="115"/>
      <c r="II418" s="115"/>
      <c r="IJ418" s="115"/>
      <c r="IK418" s="115"/>
      <c r="IL418" s="115"/>
      <c r="IM418" s="115"/>
      <c r="IN418" s="115"/>
      <c r="IO418" s="115"/>
      <c r="IP418" s="115"/>
      <c r="IQ418" s="115"/>
      <c r="IR418" s="115"/>
      <c r="IS418" s="115"/>
      <c r="IT418" s="115"/>
      <c r="IU418" s="115"/>
      <c r="IV418" s="115"/>
      <c r="IW418" s="115"/>
      <c r="IX418" s="115"/>
      <c r="IY418" s="115"/>
      <c r="IZ418" s="115"/>
      <c r="JA418" s="115"/>
      <c r="JB418" s="115"/>
      <c r="JC418" s="115"/>
      <c r="JD418" s="115"/>
      <c r="JE418" s="115"/>
      <c r="JF418" s="115"/>
      <c r="JG418" s="115"/>
      <c r="JH418" s="115"/>
      <c r="JI418" s="115"/>
      <c r="JJ418" s="115"/>
      <c r="JK418" s="115"/>
      <c r="JL418" s="115"/>
      <c r="JM418" s="115"/>
      <c r="JN418" s="115"/>
      <c r="JO418" s="115"/>
      <c r="JP418" s="115"/>
      <c r="JQ418" s="115"/>
      <c r="JR418" s="115"/>
      <c r="JS418" s="115"/>
      <c r="JT418" s="115"/>
      <c r="JU418" s="115"/>
      <c r="JV418" s="115"/>
      <c r="JW418" s="115"/>
      <c r="JX418" s="115"/>
      <c r="JY418" s="115"/>
      <c r="JZ418" s="115"/>
      <c r="KA418" s="115"/>
      <c r="KB418" s="115"/>
      <c r="KC418" s="115"/>
      <c r="KD418" s="115"/>
      <c r="KE418" s="115"/>
      <c r="KF418" s="115"/>
      <c r="KG418" s="115"/>
      <c r="KH418" s="115"/>
      <c r="KI418" s="115"/>
      <c r="KJ418" s="115"/>
      <c r="KK418" s="115"/>
      <c r="KL418" s="115"/>
      <c r="KM418" s="115"/>
      <c r="KN418" s="115"/>
      <c r="KO418" s="115"/>
      <c r="KP418" s="115"/>
      <c r="KQ418" s="115"/>
      <c r="KR418" s="115"/>
      <c r="KS418" s="115"/>
      <c r="KT418" s="115"/>
      <c r="KU418" s="115"/>
      <c r="KV418" s="115"/>
      <c r="KW418" s="115"/>
      <c r="KX418" s="115"/>
      <c r="KY418" s="115"/>
      <c r="KZ418" s="115"/>
      <c r="LA418" s="115"/>
      <c r="LB418" s="115"/>
      <c r="LC418" s="115"/>
      <c r="LD418" s="115"/>
      <c r="LE418" s="115"/>
      <c r="LF418" s="115"/>
      <c r="LG418" s="115"/>
      <c r="LH418" s="115"/>
      <c r="LI418" s="115"/>
      <c r="LJ418" s="115"/>
      <c r="LK418" s="115"/>
      <c r="LL418" s="115"/>
      <c r="LM418" s="115"/>
      <c r="LN418" s="115"/>
      <c r="LO418" s="115"/>
      <c r="LP418" s="115"/>
      <c r="LQ418" s="115"/>
      <c r="LR418" s="115"/>
      <c r="LS418" s="115"/>
      <c r="LT418" s="115"/>
      <c r="LU418" s="115"/>
      <c r="LV418" s="115"/>
      <c r="LW418" s="115"/>
      <c r="LX418" s="115"/>
      <c r="LY418" s="115"/>
      <c r="LZ418" s="115"/>
      <c r="MA418" s="115"/>
      <c r="MB418" s="115"/>
      <c r="MC418" s="115"/>
      <c r="MD418" s="115"/>
      <c r="ME418" s="115"/>
      <c r="MF418" s="115"/>
      <c r="MG418" s="115"/>
      <c r="MH418" s="115"/>
      <c r="MI418" s="115"/>
      <c r="MJ418" s="115"/>
      <c r="MK418" s="115"/>
      <c r="ML418" s="115"/>
      <c r="MM418" s="115"/>
      <c r="MN418" s="115"/>
      <c r="MO418" s="115"/>
      <c r="MP418" s="115"/>
      <c r="MQ418" s="115"/>
      <c r="MR418" s="115"/>
      <c r="MS418" s="115"/>
      <c r="MT418" s="115"/>
      <c r="MU418" s="115"/>
      <c r="MV418" s="115"/>
      <c r="MW418" s="115"/>
      <c r="MX418" s="115"/>
      <c r="MY418" s="115"/>
      <c r="MZ418" s="115"/>
      <c r="NA418" s="115"/>
      <c r="NB418" s="115"/>
      <c r="NC418" s="115"/>
      <c r="ND418" s="115"/>
      <c r="NE418" s="115"/>
      <c r="NF418" s="115"/>
      <c r="NG418" s="115"/>
      <c r="NH418" s="115"/>
      <c r="NI418" s="115"/>
      <c r="NJ418" s="115"/>
      <c r="NK418" s="115"/>
      <c r="NL418" s="115"/>
      <c r="NM418" s="115"/>
      <c r="NN418" s="115"/>
      <c r="NO418" s="115"/>
      <c r="NP418" s="115"/>
      <c r="NQ418" s="115"/>
      <c r="NR418" s="115"/>
      <c r="NS418" s="115"/>
      <c r="NT418" s="115"/>
      <c r="NU418" s="115"/>
      <c r="NV418" s="115"/>
      <c r="NW418" s="115"/>
      <c r="NX418" s="115"/>
      <c r="NY418" s="115"/>
      <c r="NZ418" s="115"/>
      <c r="OA418" s="115"/>
      <c r="OB418" s="115"/>
      <c r="OC418" s="115"/>
      <c r="OD418" s="115"/>
      <c r="OE418" s="115"/>
      <c r="OF418" s="115"/>
      <c r="OG418" s="115"/>
      <c r="OH418" s="115"/>
      <c r="OI418" s="115"/>
      <c r="OJ418" s="115"/>
      <c r="OK418" s="115"/>
      <c r="OL418" s="115"/>
      <c r="OM418" s="115"/>
      <c r="ON418" s="115"/>
      <c r="OO418" s="115"/>
      <c r="OP418" s="115"/>
      <c r="OQ418" s="115"/>
      <c r="OR418" s="115"/>
      <c r="OS418" s="115"/>
      <c r="OT418" s="115"/>
      <c r="OU418" s="115"/>
      <c r="OV418" s="115"/>
      <c r="OW418" s="115"/>
      <c r="OX418" s="115"/>
      <c r="OY418" s="115"/>
      <c r="OZ418" s="115"/>
      <c r="PA418" s="115"/>
      <c r="PB418" s="115"/>
      <c r="PC418" s="115"/>
      <c r="PD418" s="115"/>
      <c r="PE418" s="115"/>
      <c r="PF418" s="115"/>
      <c r="PG418" s="115"/>
      <c r="PH418" s="115"/>
      <c r="PI418" s="115"/>
      <c r="PJ418" s="115"/>
      <c r="PK418" s="115"/>
      <c r="PL418" s="115"/>
      <c r="PM418" s="115"/>
      <c r="PN418" s="115"/>
      <c r="PO418" s="115"/>
      <c r="PP418" s="115"/>
      <c r="PQ418" s="115"/>
      <c r="PR418" s="115"/>
      <c r="PS418" s="115"/>
      <c r="PT418" s="115"/>
      <c r="PU418" s="115"/>
      <c r="PV418" s="115"/>
      <c r="PW418" s="115"/>
      <c r="PX418" s="115"/>
      <c r="PY418" s="115"/>
      <c r="PZ418" s="115"/>
      <c r="QA418" s="115"/>
      <c r="QB418" s="115"/>
      <c r="QC418" s="115"/>
      <c r="QD418" s="115"/>
      <c r="QE418" s="115"/>
      <c r="QF418" s="115"/>
      <c r="QG418" s="115"/>
      <c r="QH418" s="115"/>
      <c r="QI418" s="115"/>
      <c r="QJ418" s="115"/>
      <c r="QK418" s="115"/>
      <c r="QL418" s="115"/>
      <c r="QM418" s="115"/>
      <c r="QN418" s="115"/>
      <c r="QO418" s="115"/>
      <c r="QP418" s="115"/>
      <c r="QQ418" s="115"/>
      <c r="QR418" s="115"/>
      <c r="QS418" s="115"/>
      <c r="QT418" s="115"/>
      <c r="QU418" s="115"/>
      <c r="QV418" s="115"/>
      <c r="QW418" s="115"/>
      <c r="QX418" s="115"/>
      <c r="QY418" s="115"/>
      <c r="QZ418" s="115"/>
      <c r="RA418" s="115"/>
      <c r="RB418" s="115"/>
      <c r="RC418" s="115"/>
      <c r="RD418" s="115"/>
      <c r="RE418" s="115"/>
      <c r="RF418" s="115"/>
      <c r="RG418" s="115"/>
      <c r="RH418" s="115"/>
      <c r="RI418" s="115"/>
      <c r="RJ418" s="115"/>
      <c r="RK418" s="115"/>
      <c r="RL418" s="115"/>
      <c r="RM418" s="115"/>
      <c r="RN418" s="115"/>
      <c r="RO418" s="115"/>
      <c r="RP418" s="115"/>
      <c r="RQ418" s="115"/>
      <c r="RR418" s="115"/>
      <c r="RS418" s="115"/>
      <c r="RT418" s="115"/>
      <c r="RU418" s="115"/>
      <c r="RV418" s="115"/>
      <c r="RW418" s="115"/>
      <c r="RX418" s="115"/>
      <c r="RY418" s="115"/>
      <c r="RZ418" s="115"/>
      <c r="SA418" s="115"/>
      <c r="SB418" s="115"/>
      <c r="SC418" s="115"/>
      <c r="SD418" s="115"/>
      <c r="SE418" s="115"/>
      <c r="SF418" s="115"/>
      <c r="SG418" s="115"/>
      <c r="SH418" s="115"/>
      <c r="SI418" s="115"/>
      <c r="SJ418" s="115"/>
      <c r="SK418" s="115"/>
      <c r="SL418" s="115"/>
      <c r="SM418" s="115"/>
      <c r="SN418" s="115"/>
      <c r="SO418" s="115"/>
      <c r="SP418" s="115"/>
      <c r="SQ418" s="115"/>
      <c r="SR418" s="115"/>
      <c r="SS418" s="115"/>
      <c r="ST418" s="115"/>
      <c r="SU418" s="115"/>
      <c r="SV418" s="115"/>
      <c r="SW418" s="115"/>
      <c r="SX418" s="115"/>
      <c r="SY418" s="115"/>
      <c r="SZ418" s="115"/>
      <c r="TA418" s="115"/>
      <c r="TB418" s="115"/>
      <c r="TC418" s="115"/>
      <c r="TD418" s="115"/>
      <c r="TE418" s="115"/>
      <c r="TF418" s="115"/>
      <c r="TG418" s="115"/>
      <c r="TH418" s="115"/>
      <c r="TI418" s="115"/>
      <c r="TJ418" s="115"/>
      <c r="TK418" s="115"/>
      <c r="TL418" s="115"/>
      <c r="TM418" s="115"/>
      <c r="TN418" s="115"/>
      <c r="TO418" s="115"/>
      <c r="TP418" s="115"/>
      <c r="TQ418" s="115"/>
      <c r="TR418" s="115"/>
      <c r="TS418" s="115"/>
      <c r="TT418" s="115"/>
      <c r="TU418" s="115"/>
      <c r="TV418" s="115"/>
      <c r="TW418" s="115"/>
      <c r="TX418" s="115"/>
      <c r="TY418" s="115"/>
      <c r="TZ418" s="115"/>
      <c r="UA418" s="115"/>
      <c r="UB418" s="115"/>
      <c r="UC418" s="115"/>
      <c r="UD418" s="115"/>
      <c r="UE418" s="115"/>
      <c r="UF418" s="115"/>
      <c r="UG418" s="115"/>
      <c r="UH418" s="115"/>
      <c r="UI418" s="115"/>
      <c r="UJ418" s="115"/>
      <c r="UK418" s="115"/>
      <c r="UL418" s="115"/>
      <c r="UM418" s="115"/>
      <c r="UN418" s="115"/>
      <c r="UO418" s="115"/>
      <c r="UP418" s="115"/>
      <c r="UQ418" s="115"/>
      <c r="UR418" s="115"/>
      <c r="US418" s="115"/>
      <c r="UT418" s="115"/>
      <c r="UU418" s="115"/>
      <c r="UV418" s="115"/>
      <c r="UW418" s="115"/>
      <c r="UX418" s="115"/>
      <c r="UY418" s="115"/>
      <c r="UZ418" s="115"/>
      <c r="VA418" s="115"/>
      <c r="VB418" s="115"/>
      <c r="VC418" s="115"/>
      <c r="VD418" s="115"/>
      <c r="VE418" s="115"/>
      <c r="VF418" s="115"/>
      <c r="VG418" s="115"/>
      <c r="VH418" s="115"/>
      <c r="VI418" s="115"/>
      <c r="VJ418" s="115"/>
      <c r="VK418" s="115"/>
      <c r="VL418" s="115"/>
      <c r="VM418" s="115"/>
      <c r="VN418" s="115"/>
      <c r="VO418" s="115"/>
      <c r="VP418" s="115"/>
      <c r="VQ418" s="115"/>
      <c r="VR418" s="115"/>
      <c r="VS418" s="115"/>
      <c r="VT418" s="115"/>
      <c r="VU418" s="115"/>
      <c r="VV418" s="115"/>
      <c r="VW418" s="115"/>
      <c r="VX418" s="115"/>
      <c r="VY418" s="115"/>
      <c r="VZ418" s="115"/>
      <c r="WA418" s="115"/>
      <c r="WB418" s="115"/>
      <c r="WC418" s="115"/>
      <c r="WD418" s="115"/>
      <c r="WE418" s="115"/>
      <c r="WF418" s="115"/>
      <c r="WG418" s="115"/>
      <c r="WH418" s="115"/>
      <c r="WI418" s="115"/>
      <c r="WJ418" s="115"/>
      <c r="WK418" s="115"/>
      <c r="WL418" s="115"/>
      <c r="WM418" s="115"/>
      <c r="WN418" s="115"/>
      <c r="WO418" s="115"/>
      <c r="WP418" s="115"/>
      <c r="WQ418" s="115"/>
      <c r="WR418" s="115"/>
      <c r="WS418" s="115"/>
      <c r="WT418" s="115"/>
      <c r="WU418" s="115"/>
      <c r="WV418" s="115"/>
      <c r="WW418" s="115"/>
      <c r="WX418" s="115"/>
      <c r="WY418" s="115"/>
      <c r="WZ418" s="115"/>
      <c r="XA418" s="115"/>
      <c r="XB418" s="115"/>
      <c r="XC418" s="115"/>
      <c r="XD418" s="115"/>
      <c r="XE418" s="115"/>
      <c r="XF418" s="115"/>
      <c r="XG418" s="115"/>
      <c r="XH418" s="115"/>
      <c r="XI418" s="115"/>
      <c r="XJ418" s="115"/>
      <c r="XK418" s="115"/>
      <c r="XL418" s="115"/>
      <c r="XM418" s="115"/>
      <c r="XN418" s="115"/>
      <c r="XO418" s="115"/>
      <c r="XP418" s="115"/>
      <c r="XQ418" s="115"/>
      <c r="XR418" s="115"/>
      <c r="XS418" s="115"/>
      <c r="XT418" s="115"/>
      <c r="XU418" s="115"/>
      <c r="XV418" s="115"/>
      <c r="XW418" s="115"/>
      <c r="XX418" s="115"/>
      <c r="XY418" s="115"/>
      <c r="XZ418" s="115"/>
      <c r="YA418" s="115"/>
      <c r="YB418" s="115"/>
      <c r="YC418" s="115"/>
      <c r="YD418" s="115"/>
      <c r="YE418" s="115"/>
      <c r="YF418" s="115"/>
      <c r="YG418" s="115"/>
      <c r="YH418" s="115"/>
      <c r="YI418" s="115"/>
      <c r="YJ418" s="115"/>
      <c r="YK418" s="115"/>
      <c r="YL418" s="115"/>
      <c r="YM418" s="115"/>
      <c r="YN418" s="115"/>
      <c r="YO418" s="115"/>
      <c r="YP418" s="115"/>
      <c r="YQ418" s="115"/>
      <c r="YR418" s="115"/>
      <c r="YS418" s="115"/>
      <c r="YT418" s="115"/>
      <c r="YU418" s="115"/>
      <c r="YV418" s="115"/>
      <c r="YW418" s="115"/>
      <c r="YX418" s="115"/>
      <c r="YY418" s="115"/>
      <c r="YZ418" s="115"/>
      <c r="ZA418" s="115"/>
      <c r="ZB418" s="115"/>
      <c r="ZC418" s="115"/>
      <c r="ZD418" s="115"/>
      <c r="ZE418" s="115"/>
      <c r="ZF418" s="115"/>
      <c r="ZG418" s="115"/>
      <c r="ZH418" s="115"/>
      <c r="ZI418" s="115"/>
      <c r="ZJ418" s="115"/>
      <c r="ZK418" s="115"/>
      <c r="ZL418" s="115"/>
      <c r="ZM418" s="115"/>
      <c r="ZN418" s="115"/>
      <c r="ZO418" s="115"/>
      <c r="ZP418" s="115"/>
      <c r="ZQ418" s="115"/>
      <c r="ZR418" s="115"/>
      <c r="ZS418" s="115"/>
      <c r="ZT418" s="115"/>
      <c r="ZU418" s="115"/>
      <c r="ZV418" s="115"/>
      <c r="ZW418" s="115"/>
      <c r="ZX418" s="115"/>
      <c r="ZY418" s="115"/>
      <c r="ZZ418" s="115"/>
      <c r="AAA418" s="115"/>
      <c r="AAB418" s="115"/>
      <c r="AAC418" s="115"/>
      <c r="AAD418" s="115"/>
      <c r="AAE418" s="115"/>
      <c r="AAF418" s="115"/>
      <c r="AAG418" s="115"/>
      <c r="AAH418" s="115"/>
      <c r="AAI418" s="115"/>
      <c r="AAJ418" s="115"/>
      <c r="AAK418" s="115"/>
      <c r="AAL418" s="115"/>
      <c r="AAM418" s="115"/>
      <c r="AAN418" s="115"/>
      <c r="AAO418" s="115"/>
      <c r="AAP418" s="115"/>
      <c r="AAQ418" s="115"/>
      <c r="AAR418" s="115"/>
      <c r="AAS418" s="115"/>
      <c r="AAT418" s="115"/>
      <c r="AAU418" s="115"/>
      <c r="AAV418" s="115"/>
      <c r="AAW418" s="115"/>
      <c r="AAX418" s="115"/>
      <c r="AAY418" s="115"/>
      <c r="AAZ418" s="115"/>
      <c r="ABA418" s="115"/>
      <c r="ABB418" s="115"/>
      <c r="ABC418" s="115"/>
      <c r="ABD418" s="115"/>
      <c r="ABE418" s="115"/>
      <c r="ABF418" s="115"/>
      <c r="ABG418" s="115"/>
      <c r="ABH418" s="115"/>
      <c r="ABI418" s="115"/>
      <c r="ABJ418" s="115"/>
      <c r="ABK418" s="115"/>
      <c r="ABL418" s="115"/>
      <c r="ABM418" s="115"/>
      <c r="ABN418" s="115"/>
      <c r="ABO418" s="115"/>
      <c r="ABP418" s="115"/>
      <c r="ABQ418" s="115"/>
      <c r="ABR418" s="115"/>
      <c r="ABS418" s="115"/>
      <c r="ABT418" s="115"/>
      <c r="ABU418" s="115"/>
      <c r="ABV418" s="115"/>
      <c r="ABW418" s="115"/>
      <c r="ABX418" s="115"/>
      <c r="ABY418" s="115"/>
      <c r="ABZ418" s="115"/>
      <c r="ACA418" s="115"/>
      <c r="ACB418" s="115"/>
      <c r="ACC418" s="115"/>
      <c r="ACD418" s="115"/>
      <c r="ACE418" s="115"/>
      <c r="ACF418" s="115"/>
      <c r="ACG418" s="115"/>
      <c r="ACH418" s="115"/>
      <c r="ACI418" s="115"/>
      <c r="ACJ418" s="115"/>
      <c r="ACK418" s="115"/>
      <c r="ACL418" s="115"/>
      <c r="ACM418" s="115"/>
      <c r="ACN418" s="115"/>
      <c r="ACO418" s="115"/>
      <c r="ACP418" s="115"/>
      <c r="ACQ418" s="115"/>
      <c r="ACR418" s="115"/>
      <c r="ACS418" s="115"/>
      <c r="ACT418" s="115"/>
      <c r="ACU418" s="115"/>
      <c r="ACV418" s="115"/>
      <c r="ACW418" s="115"/>
      <c r="ACX418" s="115"/>
      <c r="ACY418" s="115"/>
      <c r="ACZ418" s="115"/>
      <c r="ADA418" s="115"/>
    </row>
    <row r="419" spans="1:781" ht="39" customHeight="1" x14ac:dyDescent="0.3">
      <c r="A419" s="39">
        <v>5</v>
      </c>
      <c r="B419" s="157" t="s">
        <v>1125</v>
      </c>
      <c r="C419" s="142">
        <f>SUMIF($A$2:$A$411,"=5")/5</f>
        <v>11</v>
      </c>
      <c r="E419" s="158"/>
      <c r="F419" s="167"/>
      <c r="I419" s="130"/>
      <c r="K419" s="161"/>
      <c r="M419" s="132"/>
      <c r="O419" s="130"/>
      <c r="AB419" s="171"/>
      <c r="AC419" s="139"/>
      <c r="AD419" s="139"/>
      <c r="AE419" s="172"/>
      <c r="AF419" s="173"/>
      <c r="AK419" s="166"/>
      <c r="AL419" s="123"/>
      <c r="AM419" s="123"/>
      <c r="AN419" s="123"/>
      <c r="AO419" s="123"/>
      <c r="AP419" s="123"/>
      <c r="AQ419" s="123"/>
      <c r="AR419" s="123"/>
      <c r="AS419" s="123"/>
      <c r="AT419" s="123"/>
      <c r="AU419" s="123"/>
      <c r="AV419" s="123"/>
      <c r="AW419" s="123"/>
      <c r="AX419" s="123"/>
      <c r="AY419" s="123"/>
      <c r="AZ419" s="123"/>
      <c r="BA419" s="123"/>
      <c r="BB419" s="123"/>
      <c r="BC419" s="123"/>
      <c r="BD419" s="123"/>
      <c r="BE419" s="123"/>
      <c r="BF419" s="123"/>
      <c r="BG419" s="123"/>
      <c r="BH419" s="123"/>
      <c r="BI419" s="123"/>
      <c r="BJ419" s="123"/>
      <c r="BK419" s="123"/>
      <c r="BL419" s="123"/>
      <c r="BM419" s="123"/>
      <c r="BN419" s="123"/>
      <c r="BO419" s="123"/>
      <c r="BP419" s="123"/>
      <c r="BQ419" s="123"/>
      <c r="BR419" s="123"/>
      <c r="BS419" s="123"/>
      <c r="BT419" s="123"/>
      <c r="BU419" s="123"/>
      <c r="BV419" s="123"/>
      <c r="BW419" s="123"/>
      <c r="BX419" s="123"/>
      <c r="BY419" s="123"/>
      <c r="BZ419" s="123"/>
      <c r="CA419" s="123"/>
      <c r="CB419" s="123"/>
      <c r="CC419" s="123"/>
      <c r="CD419" s="123"/>
      <c r="CE419" s="123"/>
      <c r="CF419" s="123"/>
      <c r="CG419" s="123"/>
      <c r="CH419" s="123"/>
      <c r="CI419" s="123"/>
      <c r="CJ419" s="123"/>
      <c r="CK419" s="123"/>
      <c r="CL419" s="123"/>
      <c r="CM419" s="123"/>
      <c r="CN419" s="123"/>
      <c r="CO419" s="123"/>
      <c r="CP419" s="123"/>
      <c r="CQ419" s="123"/>
      <c r="CR419" s="123"/>
      <c r="CS419" s="123"/>
      <c r="CT419" s="123"/>
      <c r="CU419" s="123"/>
      <c r="CV419" s="123"/>
      <c r="CW419" s="123"/>
      <c r="CX419" s="123"/>
      <c r="CY419" s="123"/>
      <c r="CZ419" s="123"/>
      <c r="DA419" s="123"/>
      <c r="DB419" s="123"/>
      <c r="DC419" s="123"/>
      <c r="DD419" s="123"/>
      <c r="DE419" s="123"/>
      <c r="DF419" s="123"/>
      <c r="DG419" s="123"/>
      <c r="DH419" s="123"/>
      <c r="DI419" s="123"/>
      <c r="DJ419" s="123"/>
      <c r="DK419" s="123"/>
      <c r="DL419" s="123"/>
      <c r="DM419" s="123"/>
      <c r="DN419" s="123"/>
      <c r="DO419" s="123"/>
      <c r="DP419" s="123"/>
      <c r="DQ419" s="123"/>
      <c r="DR419" s="123"/>
      <c r="DS419" s="123"/>
      <c r="DT419" s="123"/>
      <c r="DU419" s="123"/>
      <c r="DV419" s="123"/>
      <c r="DW419" s="123"/>
      <c r="DX419" s="123"/>
      <c r="DY419" s="123"/>
      <c r="DZ419" s="123"/>
      <c r="EA419" s="123"/>
      <c r="EB419" s="123"/>
      <c r="EC419" s="123"/>
      <c r="ED419" s="115"/>
      <c r="EE419" s="115"/>
      <c r="EF419" s="115"/>
      <c r="EG419" s="115"/>
      <c r="EH419" s="115"/>
      <c r="EI419" s="115"/>
      <c r="EJ419" s="115"/>
      <c r="EK419" s="115"/>
      <c r="EL419" s="115"/>
      <c r="EM419" s="115"/>
      <c r="EN419" s="115"/>
      <c r="EO419" s="115"/>
      <c r="EP419" s="115"/>
      <c r="EQ419" s="115"/>
      <c r="ER419" s="115"/>
      <c r="ES419" s="115"/>
      <c r="ET419" s="115"/>
      <c r="EU419" s="115"/>
      <c r="EV419" s="115"/>
      <c r="EW419" s="115"/>
      <c r="EX419" s="115"/>
      <c r="EY419" s="115"/>
      <c r="EZ419" s="115"/>
      <c r="FA419" s="115"/>
      <c r="FB419" s="115"/>
      <c r="FC419" s="115"/>
      <c r="FD419" s="115"/>
      <c r="FE419" s="115"/>
      <c r="FF419" s="115"/>
      <c r="FG419" s="115"/>
      <c r="FH419" s="115"/>
      <c r="FI419" s="115"/>
      <c r="FJ419" s="115"/>
      <c r="FK419" s="115"/>
      <c r="FL419" s="115"/>
      <c r="FM419" s="115"/>
      <c r="FN419" s="115"/>
      <c r="FO419" s="115"/>
      <c r="FP419" s="115"/>
      <c r="FQ419" s="115"/>
      <c r="FR419" s="115"/>
      <c r="FS419" s="115"/>
      <c r="FT419" s="115"/>
      <c r="FU419" s="115"/>
      <c r="FV419" s="115"/>
      <c r="FW419" s="115"/>
      <c r="FX419" s="115"/>
      <c r="FY419" s="115"/>
      <c r="FZ419" s="115"/>
      <c r="GA419" s="115"/>
      <c r="GB419" s="115"/>
      <c r="GC419" s="115"/>
      <c r="GD419" s="115"/>
      <c r="GE419" s="115"/>
      <c r="GF419" s="115"/>
      <c r="GG419" s="115"/>
      <c r="GH419" s="115"/>
      <c r="GI419" s="115"/>
      <c r="GJ419" s="115"/>
      <c r="GK419" s="115"/>
      <c r="GL419" s="115"/>
      <c r="GM419" s="115"/>
      <c r="GN419" s="115"/>
      <c r="GO419" s="115"/>
      <c r="GP419" s="115"/>
      <c r="GQ419" s="115"/>
      <c r="GR419" s="115"/>
      <c r="GS419" s="115"/>
      <c r="GT419" s="115"/>
      <c r="GU419" s="115"/>
      <c r="GV419" s="115"/>
      <c r="GW419" s="115"/>
      <c r="GX419" s="115"/>
      <c r="GY419" s="115"/>
      <c r="GZ419" s="115"/>
      <c r="HA419" s="115"/>
      <c r="HB419" s="115"/>
      <c r="HC419" s="115"/>
      <c r="HD419" s="115"/>
      <c r="HE419" s="115"/>
      <c r="HF419" s="115"/>
      <c r="HG419" s="115"/>
      <c r="HH419" s="115"/>
      <c r="HI419" s="115"/>
      <c r="HJ419" s="115"/>
      <c r="HK419" s="115"/>
      <c r="HL419" s="115"/>
      <c r="HM419" s="115"/>
      <c r="HN419" s="115"/>
      <c r="HO419" s="115"/>
      <c r="HP419" s="115"/>
      <c r="HQ419" s="115"/>
      <c r="HR419" s="115"/>
      <c r="HS419" s="115"/>
      <c r="HT419" s="115"/>
      <c r="HU419" s="115"/>
      <c r="HV419" s="115"/>
      <c r="HW419" s="115"/>
      <c r="HX419" s="115"/>
      <c r="HY419" s="115"/>
      <c r="HZ419" s="115"/>
      <c r="IA419" s="115"/>
      <c r="IB419" s="115"/>
      <c r="IC419" s="115"/>
      <c r="ID419" s="115"/>
      <c r="IE419" s="115"/>
      <c r="IF419" s="115"/>
      <c r="IG419" s="115"/>
      <c r="IH419" s="115"/>
      <c r="II419" s="115"/>
      <c r="IJ419" s="115"/>
      <c r="IK419" s="115"/>
      <c r="IL419" s="115"/>
      <c r="IM419" s="115"/>
      <c r="IN419" s="115"/>
      <c r="IO419" s="115"/>
      <c r="IP419" s="115"/>
      <c r="IQ419" s="115"/>
      <c r="IR419" s="115"/>
      <c r="IS419" s="115"/>
      <c r="IT419" s="115"/>
      <c r="IU419" s="115"/>
      <c r="IV419" s="115"/>
      <c r="IW419" s="115"/>
      <c r="IX419" s="115"/>
      <c r="IY419" s="115"/>
      <c r="IZ419" s="115"/>
      <c r="JA419" s="115"/>
      <c r="JB419" s="115"/>
      <c r="JC419" s="115"/>
      <c r="JD419" s="115"/>
      <c r="JE419" s="115"/>
      <c r="JF419" s="115"/>
      <c r="JG419" s="115"/>
      <c r="JH419" s="115"/>
      <c r="JI419" s="115"/>
      <c r="JJ419" s="115"/>
      <c r="JK419" s="115"/>
      <c r="JL419" s="115"/>
      <c r="JM419" s="115"/>
      <c r="JN419" s="115"/>
      <c r="JO419" s="115"/>
      <c r="JP419" s="115"/>
      <c r="JQ419" s="115"/>
      <c r="JR419" s="115"/>
      <c r="JS419" s="115"/>
      <c r="JT419" s="115"/>
      <c r="JU419" s="115"/>
      <c r="JV419" s="115"/>
      <c r="JW419" s="115"/>
      <c r="JX419" s="115"/>
      <c r="JY419" s="115"/>
      <c r="JZ419" s="115"/>
      <c r="KA419" s="115"/>
      <c r="KB419" s="115"/>
      <c r="KC419" s="115"/>
      <c r="KD419" s="115"/>
      <c r="KE419" s="115"/>
      <c r="KF419" s="115"/>
      <c r="KG419" s="115"/>
      <c r="KH419" s="115"/>
      <c r="KI419" s="115"/>
      <c r="KJ419" s="115"/>
      <c r="KK419" s="115"/>
      <c r="KL419" s="115"/>
      <c r="KM419" s="115"/>
      <c r="KN419" s="115"/>
      <c r="KO419" s="115"/>
      <c r="KP419" s="115"/>
      <c r="KQ419" s="115"/>
      <c r="KR419" s="115"/>
      <c r="KS419" s="115"/>
      <c r="KT419" s="115"/>
      <c r="KU419" s="115"/>
      <c r="KV419" s="115"/>
      <c r="KW419" s="115"/>
      <c r="KX419" s="115"/>
      <c r="KY419" s="115"/>
      <c r="KZ419" s="115"/>
      <c r="LA419" s="115"/>
      <c r="LB419" s="115"/>
      <c r="LC419" s="115"/>
      <c r="LD419" s="115"/>
      <c r="LE419" s="115"/>
      <c r="LF419" s="115"/>
      <c r="LG419" s="115"/>
      <c r="LH419" s="115"/>
      <c r="LI419" s="115"/>
      <c r="LJ419" s="115"/>
      <c r="LK419" s="115"/>
      <c r="LL419" s="115"/>
      <c r="LM419" s="115"/>
      <c r="LN419" s="115"/>
      <c r="LO419" s="115"/>
      <c r="LP419" s="115"/>
      <c r="LQ419" s="115"/>
      <c r="LR419" s="115"/>
      <c r="LS419" s="115"/>
      <c r="LT419" s="115"/>
      <c r="LU419" s="115"/>
      <c r="LV419" s="115"/>
      <c r="LW419" s="115"/>
      <c r="LX419" s="115"/>
      <c r="LY419" s="115"/>
      <c r="LZ419" s="115"/>
      <c r="MA419" s="115"/>
      <c r="MB419" s="115"/>
      <c r="MC419" s="115"/>
      <c r="MD419" s="115"/>
      <c r="ME419" s="115"/>
      <c r="MF419" s="115"/>
      <c r="MG419" s="115"/>
      <c r="MH419" s="115"/>
      <c r="MI419" s="115"/>
      <c r="MJ419" s="115"/>
      <c r="MK419" s="115"/>
      <c r="ML419" s="115"/>
      <c r="MM419" s="115"/>
      <c r="MN419" s="115"/>
      <c r="MO419" s="115"/>
      <c r="MP419" s="115"/>
      <c r="MQ419" s="115"/>
      <c r="MR419" s="115"/>
      <c r="MS419" s="115"/>
      <c r="MT419" s="115"/>
      <c r="MU419" s="115"/>
      <c r="MV419" s="115"/>
      <c r="MW419" s="115"/>
      <c r="MX419" s="115"/>
      <c r="MY419" s="115"/>
      <c r="MZ419" s="115"/>
      <c r="NA419" s="115"/>
      <c r="NB419" s="115"/>
      <c r="NC419" s="115"/>
      <c r="ND419" s="115"/>
      <c r="NE419" s="115"/>
      <c r="NF419" s="115"/>
      <c r="NG419" s="115"/>
      <c r="NH419" s="115"/>
      <c r="NI419" s="115"/>
      <c r="NJ419" s="115"/>
      <c r="NK419" s="115"/>
      <c r="NL419" s="115"/>
      <c r="NM419" s="115"/>
      <c r="NN419" s="115"/>
      <c r="NO419" s="115"/>
      <c r="NP419" s="115"/>
      <c r="NQ419" s="115"/>
      <c r="NR419" s="115"/>
      <c r="NS419" s="115"/>
      <c r="NT419" s="115"/>
      <c r="NU419" s="115"/>
      <c r="NV419" s="115"/>
      <c r="NW419" s="115"/>
      <c r="NX419" s="115"/>
      <c r="NY419" s="115"/>
      <c r="NZ419" s="115"/>
      <c r="OA419" s="115"/>
      <c r="OB419" s="115"/>
      <c r="OC419" s="115"/>
      <c r="OD419" s="115"/>
      <c r="OE419" s="115"/>
      <c r="OF419" s="115"/>
      <c r="OG419" s="115"/>
      <c r="OH419" s="115"/>
      <c r="OI419" s="115"/>
      <c r="OJ419" s="115"/>
      <c r="OK419" s="115"/>
      <c r="OL419" s="115"/>
      <c r="OM419" s="115"/>
      <c r="ON419" s="115"/>
      <c r="OO419" s="115"/>
      <c r="OP419" s="115"/>
      <c r="OQ419" s="115"/>
      <c r="OR419" s="115"/>
      <c r="OS419" s="115"/>
      <c r="OT419" s="115"/>
      <c r="OU419" s="115"/>
      <c r="OV419" s="115"/>
      <c r="OW419" s="115"/>
      <c r="OX419" s="115"/>
      <c r="OY419" s="115"/>
      <c r="OZ419" s="115"/>
      <c r="PA419" s="115"/>
      <c r="PB419" s="115"/>
      <c r="PC419" s="115"/>
      <c r="PD419" s="115"/>
      <c r="PE419" s="115"/>
      <c r="PF419" s="115"/>
      <c r="PG419" s="115"/>
      <c r="PH419" s="115"/>
      <c r="PI419" s="115"/>
      <c r="PJ419" s="115"/>
      <c r="PK419" s="115"/>
      <c r="PL419" s="115"/>
      <c r="PM419" s="115"/>
      <c r="PN419" s="115"/>
      <c r="PO419" s="115"/>
      <c r="PP419" s="115"/>
      <c r="PQ419" s="115"/>
      <c r="PR419" s="115"/>
      <c r="PS419" s="115"/>
      <c r="PT419" s="115"/>
      <c r="PU419" s="115"/>
      <c r="PV419" s="115"/>
      <c r="PW419" s="115"/>
      <c r="PX419" s="115"/>
      <c r="PY419" s="115"/>
      <c r="PZ419" s="115"/>
      <c r="QA419" s="115"/>
      <c r="QB419" s="115"/>
      <c r="QC419" s="115"/>
      <c r="QD419" s="115"/>
      <c r="QE419" s="115"/>
      <c r="QF419" s="115"/>
      <c r="QG419" s="115"/>
      <c r="QH419" s="115"/>
      <c r="QI419" s="115"/>
      <c r="QJ419" s="115"/>
      <c r="QK419" s="115"/>
      <c r="QL419" s="115"/>
      <c r="QM419" s="115"/>
      <c r="QN419" s="115"/>
      <c r="QO419" s="115"/>
      <c r="QP419" s="115"/>
      <c r="QQ419" s="115"/>
      <c r="QR419" s="115"/>
      <c r="QS419" s="115"/>
      <c r="QT419" s="115"/>
      <c r="QU419" s="115"/>
      <c r="QV419" s="115"/>
      <c r="QW419" s="115"/>
      <c r="QX419" s="115"/>
      <c r="QY419" s="115"/>
      <c r="QZ419" s="115"/>
      <c r="RA419" s="115"/>
      <c r="RB419" s="115"/>
      <c r="RC419" s="115"/>
      <c r="RD419" s="115"/>
      <c r="RE419" s="115"/>
      <c r="RF419" s="115"/>
      <c r="RG419" s="115"/>
      <c r="RH419" s="115"/>
      <c r="RI419" s="115"/>
      <c r="RJ419" s="115"/>
      <c r="RK419" s="115"/>
      <c r="RL419" s="115"/>
      <c r="RM419" s="115"/>
      <c r="RN419" s="115"/>
      <c r="RO419" s="115"/>
      <c r="RP419" s="115"/>
      <c r="RQ419" s="115"/>
      <c r="RR419" s="115"/>
      <c r="RS419" s="115"/>
      <c r="RT419" s="115"/>
      <c r="RU419" s="115"/>
      <c r="RV419" s="115"/>
      <c r="RW419" s="115"/>
      <c r="RX419" s="115"/>
      <c r="RY419" s="115"/>
      <c r="RZ419" s="115"/>
      <c r="SA419" s="115"/>
      <c r="SB419" s="115"/>
      <c r="SC419" s="115"/>
      <c r="SD419" s="115"/>
      <c r="SE419" s="115"/>
      <c r="SF419" s="115"/>
      <c r="SG419" s="115"/>
      <c r="SH419" s="115"/>
      <c r="SI419" s="115"/>
      <c r="SJ419" s="115"/>
      <c r="SK419" s="115"/>
      <c r="SL419" s="115"/>
      <c r="SM419" s="115"/>
      <c r="SN419" s="115"/>
      <c r="SO419" s="115"/>
      <c r="SP419" s="115"/>
      <c r="SQ419" s="115"/>
      <c r="SR419" s="115"/>
      <c r="SS419" s="115"/>
      <c r="ST419" s="115"/>
      <c r="SU419" s="115"/>
      <c r="SV419" s="115"/>
      <c r="SW419" s="115"/>
      <c r="SX419" s="115"/>
      <c r="SY419" s="115"/>
      <c r="SZ419" s="115"/>
      <c r="TA419" s="115"/>
      <c r="TB419" s="115"/>
      <c r="TC419" s="115"/>
      <c r="TD419" s="115"/>
      <c r="TE419" s="115"/>
      <c r="TF419" s="115"/>
      <c r="TG419" s="115"/>
      <c r="TH419" s="115"/>
      <c r="TI419" s="115"/>
      <c r="TJ419" s="115"/>
      <c r="TK419" s="115"/>
      <c r="TL419" s="115"/>
      <c r="TM419" s="115"/>
      <c r="TN419" s="115"/>
      <c r="TO419" s="115"/>
      <c r="TP419" s="115"/>
      <c r="TQ419" s="115"/>
      <c r="TR419" s="115"/>
      <c r="TS419" s="115"/>
      <c r="TT419" s="115"/>
      <c r="TU419" s="115"/>
      <c r="TV419" s="115"/>
      <c r="TW419" s="115"/>
      <c r="TX419" s="115"/>
      <c r="TY419" s="115"/>
      <c r="TZ419" s="115"/>
      <c r="UA419" s="115"/>
      <c r="UB419" s="115"/>
      <c r="UC419" s="115"/>
      <c r="UD419" s="115"/>
      <c r="UE419" s="115"/>
      <c r="UF419" s="115"/>
      <c r="UG419" s="115"/>
      <c r="UH419" s="115"/>
      <c r="UI419" s="115"/>
      <c r="UJ419" s="115"/>
      <c r="UK419" s="115"/>
      <c r="UL419" s="115"/>
      <c r="UM419" s="115"/>
      <c r="UN419" s="115"/>
      <c r="UO419" s="115"/>
      <c r="UP419" s="115"/>
      <c r="UQ419" s="115"/>
      <c r="UR419" s="115"/>
      <c r="US419" s="115"/>
      <c r="UT419" s="115"/>
      <c r="UU419" s="115"/>
      <c r="UV419" s="115"/>
      <c r="UW419" s="115"/>
      <c r="UX419" s="115"/>
      <c r="UY419" s="115"/>
      <c r="UZ419" s="115"/>
      <c r="VA419" s="115"/>
      <c r="VB419" s="115"/>
      <c r="VC419" s="115"/>
      <c r="VD419" s="115"/>
      <c r="VE419" s="115"/>
      <c r="VF419" s="115"/>
      <c r="VG419" s="115"/>
      <c r="VH419" s="115"/>
      <c r="VI419" s="115"/>
      <c r="VJ419" s="115"/>
      <c r="VK419" s="115"/>
      <c r="VL419" s="115"/>
      <c r="VM419" s="115"/>
      <c r="VN419" s="115"/>
      <c r="VO419" s="115"/>
      <c r="VP419" s="115"/>
      <c r="VQ419" s="115"/>
      <c r="VR419" s="115"/>
      <c r="VS419" s="115"/>
      <c r="VT419" s="115"/>
      <c r="VU419" s="115"/>
      <c r="VV419" s="115"/>
      <c r="VW419" s="115"/>
      <c r="VX419" s="115"/>
      <c r="VY419" s="115"/>
      <c r="VZ419" s="115"/>
      <c r="WA419" s="115"/>
      <c r="WB419" s="115"/>
      <c r="WC419" s="115"/>
      <c r="WD419" s="115"/>
      <c r="WE419" s="115"/>
      <c r="WF419" s="115"/>
      <c r="WG419" s="115"/>
      <c r="WH419" s="115"/>
      <c r="WI419" s="115"/>
      <c r="WJ419" s="115"/>
      <c r="WK419" s="115"/>
      <c r="WL419" s="115"/>
      <c r="WM419" s="115"/>
      <c r="WN419" s="115"/>
      <c r="WO419" s="115"/>
      <c r="WP419" s="115"/>
      <c r="WQ419" s="115"/>
      <c r="WR419" s="115"/>
      <c r="WS419" s="115"/>
      <c r="WT419" s="115"/>
      <c r="WU419" s="115"/>
      <c r="WV419" s="115"/>
      <c r="WW419" s="115"/>
      <c r="WX419" s="115"/>
      <c r="WY419" s="115"/>
      <c r="WZ419" s="115"/>
      <c r="XA419" s="115"/>
      <c r="XB419" s="115"/>
      <c r="XC419" s="115"/>
      <c r="XD419" s="115"/>
      <c r="XE419" s="115"/>
      <c r="XF419" s="115"/>
      <c r="XG419" s="115"/>
      <c r="XH419" s="115"/>
      <c r="XI419" s="115"/>
      <c r="XJ419" s="115"/>
      <c r="XK419" s="115"/>
      <c r="XL419" s="115"/>
      <c r="XM419" s="115"/>
      <c r="XN419" s="115"/>
      <c r="XO419" s="115"/>
      <c r="XP419" s="115"/>
      <c r="XQ419" s="115"/>
      <c r="XR419" s="115"/>
      <c r="XS419" s="115"/>
      <c r="XT419" s="115"/>
      <c r="XU419" s="115"/>
      <c r="XV419" s="115"/>
      <c r="XW419" s="115"/>
      <c r="XX419" s="115"/>
      <c r="XY419" s="115"/>
      <c r="XZ419" s="115"/>
      <c r="YA419" s="115"/>
      <c r="YB419" s="115"/>
      <c r="YC419" s="115"/>
      <c r="YD419" s="115"/>
      <c r="YE419" s="115"/>
      <c r="YF419" s="115"/>
      <c r="YG419" s="115"/>
      <c r="YH419" s="115"/>
      <c r="YI419" s="115"/>
      <c r="YJ419" s="115"/>
      <c r="YK419" s="115"/>
      <c r="YL419" s="115"/>
      <c r="YM419" s="115"/>
      <c r="YN419" s="115"/>
      <c r="YO419" s="115"/>
      <c r="YP419" s="115"/>
      <c r="YQ419" s="115"/>
      <c r="YR419" s="115"/>
      <c r="YS419" s="115"/>
      <c r="YT419" s="115"/>
      <c r="YU419" s="115"/>
      <c r="YV419" s="115"/>
      <c r="YW419" s="115"/>
      <c r="YX419" s="115"/>
      <c r="YY419" s="115"/>
      <c r="YZ419" s="115"/>
      <c r="ZA419" s="115"/>
      <c r="ZB419" s="115"/>
      <c r="ZC419" s="115"/>
      <c r="ZD419" s="115"/>
      <c r="ZE419" s="115"/>
      <c r="ZF419" s="115"/>
      <c r="ZG419" s="115"/>
      <c r="ZH419" s="115"/>
      <c r="ZI419" s="115"/>
      <c r="ZJ419" s="115"/>
      <c r="ZK419" s="115"/>
      <c r="ZL419" s="115"/>
      <c r="ZM419" s="115"/>
      <c r="ZN419" s="115"/>
      <c r="ZO419" s="115"/>
      <c r="ZP419" s="115"/>
      <c r="ZQ419" s="115"/>
      <c r="ZR419" s="115"/>
      <c r="ZS419" s="115"/>
      <c r="ZT419" s="115"/>
      <c r="ZU419" s="115"/>
      <c r="ZV419" s="115"/>
      <c r="ZW419" s="115"/>
      <c r="ZX419" s="115"/>
      <c r="ZY419" s="115"/>
      <c r="ZZ419" s="115"/>
      <c r="AAA419" s="115"/>
      <c r="AAB419" s="115"/>
      <c r="AAC419" s="115"/>
      <c r="AAD419" s="115"/>
      <c r="AAE419" s="115"/>
      <c r="AAF419" s="115"/>
      <c r="AAG419" s="115"/>
      <c r="AAH419" s="115"/>
      <c r="AAI419" s="115"/>
      <c r="AAJ419" s="115"/>
      <c r="AAK419" s="115"/>
      <c r="AAL419" s="115"/>
      <c r="AAM419" s="115"/>
      <c r="AAN419" s="115"/>
      <c r="AAO419" s="115"/>
      <c r="AAP419" s="115"/>
      <c r="AAQ419" s="115"/>
      <c r="AAR419" s="115"/>
      <c r="AAS419" s="115"/>
      <c r="AAT419" s="115"/>
      <c r="AAU419" s="115"/>
      <c r="AAV419" s="115"/>
      <c r="AAW419" s="115"/>
      <c r="AAX419" s="115"/>
      <c r="AAY419" s="115"/>
      <c r="AAZ419" s="115"/>
      <c r="ABA419" s="115"/>
      <c r="ABB419" s="115"/>
      <c r="ABC419" s="115"/>
      <c r="ABD419" s="115"/>
      <c r="ABE419" s="115"/>
      <c r="ABF419" s="115"/>
      <c r="ABG419" s="115"/>
      <c r="ABH419" s="115"/>
      <c r="ABI419" s="115"/>
      <c r="ABJ419" s="115"/>
      <c r="ABK419" s="115"/>
      <c r="ABL419" s="115"/>
      <c r="ABM419" s="115"/>
      <c r="ABN419" s="115"/>
      <c r="ABO419" s="115"/>
      <c r="ABP419" s="115"/>
      <c r="ABQ419" s="115"/>
      <c r="ABR419" s="115"/>
      <c r="ABS419" s="115"/>
      <c r="ABT419" s="115"/>
      <c r="ABU419" s="115"/>
      <c r="ABV419" s="115"/>
      <c r="ABW419" s="115"/>
      <c r="ABX419" s="115"/>
      <c r="ABY419" s="115"/>
      <c r="ABZ419" s="115"/>
      <c r="ACA419" s="115"/>
      <c r="ACB419" s="115"/>
      <c r="ACC419" s="115"/>
      <c r="ACD419" s="115"/>
      <c r="ACE419" s="115"/>
      <c r="ACF419" s="115"/>
      <c r="ACG419" s="115"/>
      <c r="ACH419" s="115"/>
      <c r="ACI419" s="115"/>
      <c r="ACJ419" s="115"/>
      <c r="ACK419" s="115"/>
      <c r="ACL419" s="115"/>
      <c r="ACM419" s="115"/>
      <c r="ACN419" s="115"/>
      <c r="ACO419" s="115"/>
      <c r="ACP419" s="115"/>
      <c r="ACQ419" s="115"/>
      <c r="ACR419" s="115"/>
      <c r="ACS419" s="115"/>
      <c r="ACT419" s="115"/>
      <c r="ACU419" s="115"/>
      <c r="ACV419" s="115"/>
      <c r="ACW419" s="115"/>
      <c r="ACX419" s="115"/>
      <c r="ACY419" s="115"/>
      <c r="ACZ419" s="115"/>
      <c r="ADA419" s="115"/>
    </row>
    <row r="420" spans="1:781" ht="15" customHeight="1" x14ac:dyDescent="0.3">
      <c r="A420" s="174"/>
      <c r="B420" s="175"/>
      <c r="C420" s="142" t="s">
        <v>1126</v>
      </c>
      <c r="E420" s="110"/>
      <c r="F420" s="159"/>
      <c r="I420" s="176"/>
      <c r="J420" s="176"/>
      <c r="K420" s="159"/>
      <c r="M420" s="132"/>
      <c r="O420" s="130"/>
      <c r="AC420" s="123"/>
      <c r="AD420" s="123"/>
      <c r="AE420" s="123"/>
      <c r="AF420" s="123"/>
      <c r="AG420" s="123"/>
      <c r="AH420" s="123"/>
      <c r="AI420" s="123"/>
      <c r="AJ420" s="123"/>
      <c r="AK420" s="123"/>
      <c r="AL420" s="123"/>
      <c r="AM420" s="123"/>
      <c r="AN420" s="123"/>
      <c r="AO420" s="123"/>
      <c r="AP420" s="123"/>
      <c r="AQ420" s="123"/>
      <c r="AR420" s="123"/>
      <c r="AS420" s="123"/>
      <c r="AT420" s="123"/>
      <c r="AU420" s="123"/>
      <c r="AV420" s="123"/>
      <c r="AW420" s="123"/>
      <c r="AX420" s="123"/>
      <c r="AY420" s="123"/>
      <c r="AZ420" s="123"/>
      <c r="BA420" s="123"/>
      <c r="BB420" s="123"/>
      <c r="BC420" s="123"/>
      <c r="BD420" s="123"/>
      <c r="BE420" s="123"/>
      <c r="BF420" s="123"/>
      <c r="BG420" s="123"/>
      <c r="BH420" s="123"/>
      <c r="BI420" s="123"/>
      <c r="BJ420" s="123"/>
      <c r="BK420" s="123"/>
      <c r="BL420" s="123"/>
      <c r="BM420" s="123"/>
      <c r="BN420" s="123"/>
      <c r="BO420" s="123"/>
      <c r="BP420" s="123"/>
      <c r="BQ420" s="123"/>
      <c r="BR420" s="123"/>
      <c r="BS420" s="123"/>
      <c r="BT420" s="123"/>
      <c r="BU420" s="123"/>
      <c r="BV420" s="123"/>
      <c r="BW420" s="123"/>
      <c r="BX420" s="123"/>
      <c r="BY420" s="123"/>
      <c r="BZ420" s="123"/>
      <c r="CA420" s="123"/>
      <c r="CB420" s="123"/>
      <c r="CC420" s="123"/>
      <c r="CD420" s="123"/>
      <c r="CE420" s="123"/>
      <c r="CF420" s="123"/>
      <c r="CG420" s="123"/>
      <c r="CH420" s="123"/>
      <c r="CI420" s="123"/>
      <c r="CJ420" s="123"/>
      <c r="CK420" s="123"/>
      <c r="CL420" s="123"/>
      <c r="CM420" s="123"/>
      <c r="CN420" s="123"/>
      <c r="CO420" s="123"/>
      <c r="CP420" s="123"/>
      <c r="CQ420" s="123"/>
      <c r="CR420" s="123"/>
      <c r="CS420" s="123"/>
      <c r="CT420" s="123"/>
      <c r="CU420" s="123"/>
      <c r="CV420" s="123"/>
      <c r="CW420" s="123"/>
      <c r="CX420" s="123"/>
      <c r="CY420" s="123"/>
      <c r="CZ420" s="123"/>
      <c r="DA420" s="123"/>
      <c r="DB420" s="123"/>
      <c r="DC420" s="123"/>
      <c r="DD420" s="123"/>
      <c r="DE420" s="123"/>
      <c r="DF420" s="123"/>
      <c r="DG420" s="123"/>
      <c r="DH420" s="123"/>
      <c r="DI420" s="123"/>
      <c r="DJ420" s="123"/>
      <c r="DK420" s="123"/>
      <c r="DL420" s="123"/>
      <c r="DM420" s="123"/>
      <c r="DN420" s="123"/>
      <c r="DO420" s="123"/>
      <c r="DP420" s="123"/>
      <c r="DQ420" s="123"/>
      <c r="DR420" s="123"/>
      <c r="DS420" s="123"/>
      <c r="DT420" s="123"/>
      <c r="DU420" s="123"/>
      <c r="DV420" s="123"/>
      <c r="DW420" s="123"/>
      <c r="DX420" s="123"/>
      <c r="DY420" s="123"/>
      <c r="DZ420" s="123"/>
      <c r="EA420" s="123"/>
      <c r="EB420" s="123"/>
      <c r="EC420" s="123"/>
      <c r="ED420" s="115"/>
      <c r="EE420" s="115"/>
      <c r="EF420" s="115"/>
      <c r="EG420" s="115"/>
      <c r="EH420" s="115"/>
      <c r="EI420" s="115"/>
      <c r="EJ420" s="115"/>
      <c r="EK420" s="115"/>
      <c r="EL420" s="115"/>
      <c r="EM420" s="115"/>
      <c r="EN420" s="115"/>
      <c r="EO420" s="115"/>
      <c r="EP420" s="115"/>
      <c r="EQ420" s="115"/>
      <c r="ER420" s="115"/>
      <c r="ES420" s="115"/>
      <c r="ET420" s="115"/>
      <c r="EU420" s="115"/>
      <c r="EV420" s="115"/>
      <c r="EW420" s="115"/>
      <c r="EX420" s="115"/>
      <c r="EY420" s="115"/>
      <c r="EZ420" s="115"/>
      <c r="FA420" s="115"/>
      <c r="FB420" s="115"/>
      <c r="FC420" s="115"/>
      <c r="FD420" s="115"/>
      <c r="FE420" s="115"/>
      <c r="FF420" s="115"/>
      <c r="FG420" s="115"/>
      <c r="FH420" s="115"/>
      <c r="FI420" s="115"/>
      <c r="FJ420" s="115"/>
      <c r="FK420" s="115"/>
      <c r="FL420" s="115"/>
      <c r="FM420" s="115"/>
      <c r="FN420" s="115"/>
      <c r="FO420" s="115"/>
      <c r="FP420" s="115"/>
      <c r="FQ420" s="115"/>
      <c r="FR420" s="115"/>
      <c r="FS420" s="115"/>
      <c r="FT420" s="115"/>
      <c r="FU420" s="115"/>
      <c r="FV420" s="115"/>
      <c r="FW420" s="115"/>
      <c r="FX420" s="115"/>
      <c r="FY420" s="115"/>
      <c r="FZ420" s="115"/>
      <c r="GA420" s="115"/>
      <c r="GB420" s="115"/>
      <c r="GC420" s="115"/>
      <c r="GD420" s="115"/>
      <c r="GE420" s="115"/>
      <c r="GF420" s="115"/>
      <c r="GG420" s="115"/>
      <c r="GH420" s="115"/>
      <c r="GI420" s="115"/>
      <c r="GJ420" s="115"/>
      <c r="GK420" s="115"/>
      <c r="GL420" s="115"/>
      <c r="GM420" s="115"/>
      <c r="GN420" s="115"/>
      <c r="GO420" s="115"/>
      <c r="GP420" s="115"/>
      <c r="GQ420" s="115"/>
      <c r="GR420" s="115"/>
      <c r="GS420" s="115"/>
      <c r="GT420" s="115"/>
      <c r="GU420" s="115"/>
      <c r="GV420" s="115"/>
      <c r="GW420" s="115"/>
      <c r="GX420" s="115"/>
      <c r="GY420" s="115"/>
      <c r="GZ420" s="115"/>
      <c r="HA420" s="115"/>
      <c r="HB420" s="115"/>
      <c r="HC420" s="115"/>
      <c r="HD420" s="115"/>
      <c r="HE420" s="115"/>
      <c r="HF420" s="115"/>
      <c r="HG420" s="115"/>
      <c r="HH420" s="115"/>
      <c r="HI420" s="115"/>
      <c r="HJ420" s="115"/>
      <c r="HK420" s="115"/>
      <c r="HL420" s="115"/>
      <c r="HM420" s="115"/>
      <c r="HN420" s="115"/>
      <c r="HO420" s="115"/>
      <c r="HP420" s="115"/>
      <c r="HQ420" s="115"/>
      <c r="HR420" s="115"/>
      <c r="HS420" s="115"/>
      <c r="HT420" s="115"/>
      <c r="HU420" s="115"/>
      <c r="HV420" s="115"/>
      <c r="HW420" s="115"/>
      <c r="HX420" s="115"/>
      <c r="HY420" s="115"/>
      <c r="HZ420" s="115"/>
      <c r="IA420" s="115"/>
      <c r="IB420" s="115"/>
      <c r="IC420" s="115"/>
      <c r="ID420" s="115"/>
      <c r="IE420" s="115"/>
      <c r="IF420" s="115"/>
      <c r="IG420" s="115"/>
      <c r="IH420" s="115"/>
      <c r="II420" s="115"/>
      <c r="IJ420" s="115"/>
      <c r="IK420" s="115"/>
      <c r="IL420" s="115"/>
      <c r="IM420" s="115"/>
      <c r="IN420" s="115"/>
      <c r="IO420" s="115"/>
      <c r="IP420" s="115"/>
      <c r="IQ420" s="115"/>
      <c r="IR420" s="115"/>
      <c r="IS420" s="115"/>
      <c r="IT420" s="115"/>
      <c r="IU420" s="115"/>
      <c r="IV420" s="115"/>
      <c r="IW420" s="115"/>
      <c r="IX420" s="115"/>
      <c r="IY420" s="115"/>
      <c r="IZ420" s="115"/>
      <c r="JA420" s="115"/>
      <c r="JB420" s="115"/>
      <c r="JC420" s="115"/>
      <c r="JD420" s="115"/>
      <c r="JE420" s="115"/>
      <c r="JF420" s="115"/>
      <c r="JG420" s="115"/>
      <c r="JH420" s="115"/>
      <c r="JI420" s="115"/>
      <c r="JJ420" s="115"/>
      <c r="JK420" s="115"/>
      <c r="JL420" s="115"/>
      <c r="JM420" s="115"/>
      <c r="JN420" s="115"/>
      <c r="JO420" s="115"/>
      <c r="JP420" s="115"/>
      <c r="JQ420" s="115"/>
      <c r="JR420" s="115"/>
      <c r="JS420" s="115"/>
      <c r="JT420" s="115"/>
      <c r="JU420" s="115"/>
      <c r="JV420" s="115"/>
      <c r="JW420" s="115"/>
      <c r="JX420" s="115"/>
      <c r="JY420" s="115"/>
      <c r="JZ420" s="115"/>
      <c r="KA420" s="115"/>
      <c r="KB420" s="115"/>
      <c r="KC420" s="115"/>
      <c r="KD420" s="115"/>
      <c r="KE420" s="115"/>
      <c r="KF420" s="115"/>
      <c r="KG420" s="115"/>
      <c r="KH420" s="115"/>
      <c r="KI420" s="115"/>
      <c r="KJ420" s="115"/>
      <c r="KK420" s="115"/>
      <c r="KL420" s="115"/>
      <c r="KM420" s="115"/>
      <c r="KN420" s="115"/>
      <c r="KO420" s="115"/>
      <c r="KP420" s="115"/>
      <c r="KQ420" s="115"/>
      <c r="KR420" s="115"/>
      <c r="KS420" s="115"/>
      <c r="KT420" s="115"/>
      <c r="KU420" s="115"/>
      <c r="KV420" s="115"/>
      <c r="KW420" s="115"/>
      <c r="KX420" s="115"/>
      <c r="KY420" s="115"/>
      <c r="KZ420" s="115"/>
      <c r="LA420" s="115"/>
      <c r="LB420" s="115"/>
      <c r="LC420" s="115"/>
      <c r="LD420" s="115"/>
      <c r="LE420" s="115"/>
      <c r="LF420" s="115"/>
      <c r="LG420" s="115"/>
      <c r="LH420" s="115"/>
      <c r="LI420" s="115"/>
      <c r="LJ420" s="115"/>
      <c r="LK420" s="115"/>
      <c r="LL420" s="115"/>
      <c r="LM420" s="115"/>
      <c r="LN420" s="115"/>
      <c r="LO420" s="115"/>
      <c r="LP420" s="115"/>
      <c r="LQ420" s="115"/>
      <c r="LR420" s="115"/>
      <c r="LS420" s="115"/>
      <c r="LT420" s="115"/>
      <c r="LU420" s="115"/>
      <c r="LV420" s="115"/>
      <c r="LW420" s="115"/>
      <c r="LX420" s="115"/>
      <c r="LY420" s="115"/>
      <c r="LZ420" s="115"/>
      <c r="MA420" s="115"/>
      <c r="MB420" s="115"/>
      <c r="MC420" s="115"/>
      <c r="MD420" s="115"/>
      <c r="ME420" s="115"/>
      <c r="MF420" s="115"/>
      <c r="MG420" s="115"/>
      <c r="MH420" s="115"/>
      <c r="MI420" s="115"/>
      <c r="MJ420" s="115"/>
      <c r="MK420" s="115"/>
      <c r="ML420" s="115"/>
      <c r="MM420" s="115"/>
      <c r="MN420" s="115"/>
      <c r="MO420" s="115"/>
      <c r="MP420" s="115"/>
      <c r="MQ420" s="115"/>
      <c r="MR420" s="115"/>
      <c r="MS420" s="115"/>
      <c r="MT420" s="115"/>
      <c r="MU420" s="115"/>
      <c r="MV420" s="115"/>
      <c r="MW420" s="115"/>
      <c r="MX420" s="115"/>
      <c r="MY420" s="115"/>
      <c r="MZ420" s="115"/>
      <c r="NA420" s="115"/>
      <c r="NB420" s="115"/>
      <c r="NC420" s="115"/>
      <c r="ND420" s="115"/>
      <c r="NE420" s="115"/>
      <c r="NF420" s="115"/>
      <c r="NG420" s="115"/>
      <c r="NH420" s="115"/>
      <c r="NI420" s="115"/>
      <c r="NJ420" s="115"/>
      <c r="NK420" s="115"/>
      <c r="NL420" s="115"/>
      <c r="NM420" s="115"/>
      <c r="NN420" s="115"/>
      <c r="NO420" s="115"/>
      <c r="NP420" s="115"/>
      <c r="NQ420" s="115"/>
      <c r="NR420" s="115"/>
      <c r="NS420" s="115"/>
      <c r="NT420" s="115"/>
      <c r="NU420" s="115"/>
      <c r="NV420" s="115"/>
      <c r="NW420" s="115"/>
      <c r="NX420" s="115"/>
      <c r="NY420" s="115"/>
      <c r="NZ420" s="115"/>
      <c r="OA420" s="115"/>
      <c r="OB420" s="115"/>
      <c r="OC420" s="115"/>
      <c r="OD420" s="115"/>
      <c r="OE420" s="115"/>
      <c r="OF420" s="115"/>
      <c r="OG420" s="115"/>
      <c r="OH420" s="115"/>
      <c r="OI420" s="115"/>
      <c r="OJ420" s="115"/>
      <c r="OK420" s="115"/>
      <c r="OL420" s="115"/>
      <c r="OM420" s="115"/>
      <c r="ON420" s="115"/>
      <c r="OO420" s="115"/>
      <c r="OP420" s="115"/>
      <c r="OQ420" s="115"/>
      <c r="OR420" s="115"/>
      <c r="OS420" s="115"/>
      <c r="OT420" s="115"/>
      <c r="OU420" s="115"/>
      <c r="OV420" s="115"/>
      <c r="OW420" s="115"/>
      <c r="OX420" s="115"/>
      <c r="OY420" s="115"/>
      <c r="OZ420" s="115"/>
      <c r="PA420" s="115"/>
      <c r="PB420" s="115"/>
      <c r="PC420" s="115"/>
      <c r="PD420" s="115"/>
      <c r="PE420" s="115"/>
      <c r="PF420" s="115"/>
      <c r="PG420" s="115"/>
      <c r="PH420" s="115"/>
      <c r="PI420" s="115"/>
      <c r="PJ420" s="115"/>
      <c r="PK420" s="115"/>
      <c r="PL420" s="115"/>
      <c r="PM420" s="115"/>
      <c r="PN420" s="115"/>
      <c r="PO420" s="115"/>
      <c r="PP420" s="115"/>
      <c r="PQ420" s="115"/>
      <c r="PR420" s="115"/>
      <c r="PS420" s="115"/>
      <c r="PT420" s="115"/>
      <c r="PU420" s="115"/>
      <c r="PV420" s="115"/>
      <c r="PW420" s="115"/>
      <c r="PX420" s="115"/>
      <c r="PY420" s="115"/>
      <c r="PZ420" s="115"/>
      <c r="QA420" s="115"/>
      <c r="QB420" s="115"/>
      <c r="QC420" s="115"/>
      <c r="QD420" s="115"/>
      <c r="QE420" s="115"/>
      <c r="QF420" s="115"/>
      <c r="QG420" s="115"/>
      <c r="QH420" s="115"/>
      <c r="QI420" s="115"/>
      <c r="QJ420" s="115"/>
      <c r="QK420" s="115"/>
      <c r="QL420" s="115"/>
      <c r="QM420" s="115"/>
      <c r="QN420" s="115"/>
      <c r="QO420" s="115"/>
      <c r="QP420" s="115"/>
      <c r="QQ420" s="115"/>
      <c r="QR420" s="115"/>
      <c r="QS420" s="115"/>
      <c r="QT420" s="115"/>
      <c r="QU420" s="115"/>
      <c r="QV420" s="115"/>
      <c r="QW420" s="115"/>
      <c r="QX420" s="115"/>
      <c r="QY420" s="115"/>
      <c r="QZ420" s="115"/>
      <c r="RA420" s="115"/>
      <c r="RB420" s="115"/>
      <c r="RC420" s="115"/>
      <c r="RD420" s="115"/>
      <c r="RE420" s="115"/>
      <c r="RF420" s="115"/>
      <c r="RG420" s="115"/>
      <c r="RH420" s="115"/>
      <c r="RI420" s="115"/>
      <c r="RJ420" s="115"/>
      <c r="RK420" s="115"/>
      <c r="RL420" s="115"/>
      <c r="RM420" s="115"/>
      <c r="RN420" s="115"/>
      <c r="RO420" s="115"/>
      <c r="RP420" s="115"/>
      <c r="RQ420" s="115"/>
      <c r="RR420" s="115"/>
      <c r="RS420" s="115"/>
      <c r="RT420" s="115"/>
      <c r="RU420" s="115"/>
      <c r="RV420" s="115"/>
      <c r="RW420" s="115"/>
      <c r="RX420" s="115"/>
      <c r="RY420" s="115"/>
      <c r="RZ420" s="115"/>
      <c r="SA420" s="115"/>
      <c r="SB420" s="115"/>
      <c r="SC420" s="115"/>
      <c r="SD420" s="115"/>
      <c r="SE420" s="115"/>
      <c r="SF420" s="115"/>
      <c r="SG420" s="115"/>
      <c r="SH420" s="115"/>
      <c r="SI420" s="115"/>
      <c r="SJ420" s="115"/>
      <c r="SK420" s="115"/>
      <c r="SL420" s="115"/>
      <c r="SM420" s="115"/>
      <c r="SN420" s="115"/>
      <c r="SO420" s="115"/>
      <c r="SP420" s="115"/>
      <c r="SQ420" s="115"/>
      <c r="SR420" s="115"/>
      <c r="SS420" s="115"/>
      <c r="ST420" s="115"/>
      <c r="SU420" s="115"/>
      <c r="SV420" s="115"/>
      <c r="SW420" s="115"/>
      <c r="SX420" s="115"/>
      <c r="SY420" s="115"/>
      <c r="SZ420" s="115"/>
      <c r="TA420" s="115"/>
      <c r="TB420" s="115"/>
      <c r="TC420" s="115"/>
      <c r="TD420" s="115"/>
      <c r="TE420" s="115"/>
      <c r="TF420" s="115"/>
      <c r="TG420" s="115"/>
      <c r="TH420" s="115"/>
      <c r="TI420" s="115"/>
      <c r="TJ420" s="115"/>
      <c r="TK420" s="115"/>
      <c r="TL420" s="115"/>
      <c r="TM420" s="115"/>
      <c r="TN420" s="115"/>
      <c r="TO420" s="115"/>
      <c r="TP420" s="115"/>
      <c r="TQ420" s="115"/>
      <c r="TR420" s="115"/>
      <c r="TS420" s="115"/>
      <c r="TT420" s="115"/>
      <c r="TU420" s="115"/>
      <c r="TV420" s="115"/>
      <c r="TW420" s="115"/>
      <c r="TX420" s="115"/>
      <c r="TY420" s="115"/>
      <c r="TZ420" s="115"/>
      <c r="UA420" s="115"/>
      <c r="UB420" s="115"/>
      <c r="UC420" s="115"/>
      <c r="UD420" s="115"/>
      <c r="UE420" s="115"/>
      <c r="UF420" s="115"/>
      <c r="UG420" s="115"/>
      <c r="UH420" s="115"/>
      <c r="UI420" s="115"/>
      <c r="UJ420" s="115"/>
      <c r="UK420" s="115"/>
      <c r="UL420" s="115"/>
      <c r="UM420" s="115"/>
      <c r="UN420" s="115"/>
      <c r="UO420" s="115"/>
      <c r="UP420" s="115"/>
      <c r="UQ420" s="115"/>
      <c r="UR420" s="115"/>
      <c r="US420" s="115"/>
      <c r="UT420" s="115"/>
      <c r="UU420" s="115"/>
      <c r="UV420" s="115"/>
      <c r="UW420" s="115"/>
      <c r="UX420" s="115"/>
      <c r="UY420" s="115"/>
      <c r="UZ420" s="115"/>
      <c r="VA420" s="115"/>
      <c r="VB420" s="115"/>
      <c r="VC420" s="115"/>
      <c r="VD420" s="115"/>
      <c r="VE420" s="115"/>
      <c r="VF420" s="115"/>
      <c r="VG420" s="115"/>
      <c r="VH420" s="115"/>
      <c r="VI420" s="115"/>
      <c r="VJ420" s="115"/>
      <c r="VK420" s="115"/>
      <c r="VL420" s="115"/>
      <c r="VM420" s="115"/>
      <c r="VN420" s="115"/>
      <c r="VO420" s="115"/>
      <c r="VP420" s="115"/>
      <c r="VQ420" s="115"/>
      <c r="VR420" s="115"/>
      <c r="VS420" s="115"/>
      <c r="VT420" s="115"/>
      <c r="VU420" s="115"/>
      <c r="VV420" s="115"/>
      <c r="VW420" s="115"/>
      <c r="VX420" s="115"/>
      <c r="VY420" s="115"/>
      <c r="VZ420" s="115"/>
      <c r="WA420" s="115"/>
      <c r="WB420" s="115"/>
      <c r="WC420" s="115"/>
      <c r="WD420" s="115"/>
      <c r="WE420" s="115"/>
      <c r="WF420" s="115"/>
      <c r="WG420" s="115"/>
      <c r="WH420" s="115"/>
      <c r="WI420" s="115"/>
      <c r="WJ420" s="115"/>
      <c r="WK420" s="115"/>
      <c r="WL420" s="115"/>
      <c r="WM420" s="115"/>
      <c r="WN420" s="115"/>
      <c r="WO420" s="115"/>
      <c r="WP420" s="115"/>
      <c r="WQ420" s="115"/>
      <c r="WR420" s="115"/>
      <c r="WS420" s="115"/>
      <c r="WT420" s="115"/>
      <c r="WU420" s="115"/>
      <c r="WV420" s="115"/>
      <c r="WW420" s="115"/>
      <c r="WX420" s="115"/>
      <c r="WY420" s="115"/>
      <c r="WZ420" s="115"/>
      <c r="XA420" s="115"/>
      <c r="XB420" s="115"/>
      <c r="XC420" s="115"/>
      <c r="XD420" s="115"/>
      <c r="XE420" s="115"/>
      <c r="XF420" s="115"/>
      <c r="XG420" s="115"/>
      <c r="XH420" s="115"/>
      <c r="XI420" s="115"/>
      <c r="XJ420" s="115"/>
      <c r="XK420" s="115"/>
      <c r="XL420" s="115"/>
      <c r="XM420" s="115"/>
      <c r="XN420" s="115"/>
      <c r="XO420" s="115"/>
      <c r="XP420" s="115"/>
      <c r="XQ420" s="115"/>
      <c r="XR420" s="115"/>
      <c r="XS420" s="115"/>
      <c r="XT420" s="115"/>
      <c r="XU420" s="115"/>
      <c r="XV420" s="115"/>
      <c r="XW420" s="115"/>
      <c r="XX420" s="115"/>
      <c r="XY420" s="115"/>
      <c r="XZ420" s="115"/>
      <c r="YA420" s="115"/>
      <c r="YB420" s="115"/>
      <c r="YC420" s="115"/>
      <c r="YD420" s="115"/>
      <c r="YE420" s="115"/>
      <c r="YF420" s="115"/>
      <c r="YG420" s="115"/>
      <c r="YH420" s="115"/>
      <c r="YI420" s="115"/>
      <c r="YJ420" s="115"/>
      <c r="YK420" s="115"/>
      <c r="YL420" s="115"/>
      <c r="YM420" s="115"/>
      <c r="YN420" s="115"/>
      <c r="YO420" s="115"/>
      <c r="YP420" s="115"/>
      <c r="YQ420" s="115"/>
      <c r="YR420" s="115"/>
      <c r="YS420" s="115"/>
      <c r="YT420" s="115"/>
      <c r="YU420" s="115"/>
      <c r="YV420" s="115"/>
      <c r="YW420" s="115"/>
      <c r="YX420" s="115"/>
      <c r="YY420" s="115"/>
      <c r="YZ420" s="115"/>
      <c r="ZA420" s="115"/>
      <c r="ZB420" s="115"/>
      <c r="ZC420" s="115"/>
      <c r="ZD420" s="115"/>
      <c r="ZE420" s="115"/>
      <c r="ZF420" s="115"/>
      <c r="ZG420" s="115"/>
      <c r="ZH420" s="115"/>
      <c r="ZI420" s="115"/>
      <c r="ZJ420" s="115"/>
      <c r="ZK420" s="115"/>
      <c r="ZL420" s="115"/>
      <c r="ZM420" s="115"/>
      <c r="ZN420" s="115"/>
      <c r="ZO420" s="115"/>
      <c r="ZP420" s="115"/>
      <c r="ZQ420" s="115"/>
      <c r="ZR420" s="115"/>
      <c r="ZS420" s="115"/>
      <c r="ZT420" s="115"/>
      <c r="ZU420" s="115"/>
      <c r="ZV420" s="115"/>
      <c r="ZW420" s="115"/>
      <c r="ZX420" s="115"/>
      <c r="ZY420" s="115"/>
      <c r="ZZ420" s="115"/>
      <c r="AAA420" s="115"/>
      <c r="AAB420" s="115"/>
      <c r="AAC420" s="115"/>
      <c r="AAD420" s="115"/>
      <c r="AAE420" s="115"/>
      <c r="AAF420" s="115"/>
      <c r="AAG420" s="115"/>
      <c r="AAH420" s="115"/>
      <c r="AAI420" s="115"/>
      <c r="AAJ420" s="115"/>
      <c r="AAK420" s="115"/>
      <c r="AAL420" s="115"/>
      <c r="AAM420" s="115"/>
      <c r="AAN420" s="115"/>
      <c r="AAO420" s="115"/>
      <c r="AAP420" s="115"/>
      <c r="AAQ420" s="115"/>
      <c r="AAR420" s="115"/>
      <c r="AAS420" s="115"/>
      <c r="AAT420" s="115"/>
      <c r="AAU420" s="115"/>
      <c r="AAV420" s="115"/>
      <c r="AAW420" s="115"/>
      <c r="AAX420" s="115"/>
      <c r="AAY420" s="115"/>
      <c r="AAZ420" s="115"/>
      <c r="ABA420" s="115"/>
      <c r="ABB420" s="115"/>
      <c r="ABC420" s="115"/>
      <c r="ABD420" s="115"/>
      <c r="ABE420" s="115"/>
      <c r="ABF420" s="115"/>
      <c r="ABG420" s="115"/>
      <c r="ABH420" s="115"/>
      <c r="ABI420" s="115"/>
      <c r="ABJ420" s="115"/>
      <c r="ABK420" s="115"/>
      <c r="ABL420" s="115"/>
      <c r="ABM420" s="115"/>
      <c r="ABN420" s="115"/>
      <c r="ABO420" s="115"/>
      <c r="ABP420" s="115"/>
      <c r="ABQ420" s="115"/>
      <c r="ABR420" s="115"/>
      <c r="ABS420" s="115"/>
      <c r="ABT420" s="115"/>
      <c r="ABU420" s="115"/>
      <c r="ABV420" s="115"/>
      <c r="ABW420" s="115"/>
      <c r="ABX420" s="115"/>
      <c r="ABY420" s="115"/>
      <c r="ABZ420" s="115"/>
      <c r="ACA420" s="115"/>
      <c r="ACB420" s="115"/>
      <c r="ACC420" s="115"/>
      <c r="ACD420" s="115"/>
      <c r="ACE420" s="115"/>
      <c r="ACF420" s="115"/>
      <c r="ACG420" s="115"/>
      <c r="ACH420" s="115"/>
      <c r="ACI420" s="115"/>
      <c r="ACJ420" s="115"/>
      <c r="ACK420" s="115"/>
      <c r="ACL420" s="115"/>
      <c r="ACM420" s="115"/>
      <c r="ACN420" s="115"/>
      <c r="ACO420" s="115"/>
      <c r="ACP420" s="115"/>
      <c r="ACQ420" s="115"/>
      <c r="ACR420" s="115"/>
      <c r="ACS420" s="115"/>
      <c r="ACT420" s="115"/>
      <c r="ACU420" s="115"/>
      <c r="ACV420" s="115"/>
      <c r="ACW420" s="115"/>
      <c r="ACX420" s="115"/>
      <c r="ACY420" s="115"/>
      <c r="ACZ420" s="115"/>
      <c r="ADA420" s="115"/>
    </row>
    <row r="421" spans="1:781" s="178" customFormat="1" ht="15" customHeight="1" x14ac:dyDescent="0.3">
      <c r="A421" s="177"/>
      <c r="C421" s="142">
        <f>SUM(C415:C420)</f>
        <v>406</v>
      </c>
      <c r="G421" s="131"/>
      <c r="I421" s="179" t="s">
        <v>1127</v>
      </c>
      <c r="J421" s="180"/>
      <c r="K421" s="159"/>
      <c r="M421" s="132"/>
      <c r="N421" s="131"/>
      <c r="O421" s="130"/>
      <c r="P421" s="181"/>
      <c r="Q421" s="182"/>
      <c r="R421" s="136"/>
      <c r="S421" s="137"/>
      <c r="T421" s="61"/>
      <c r="U421" s="61"/>
      <c r="V421" s="61"/>
      <c r="W421" s="61"/>
      <c r="X421" s="61"/>
      <c r="Y421" s="61"/>
      <c r="Z421" s="61"/>
      <c r="AA421" s="61"/>
      <c r="AB421" s="1"/>
      <c r="AC421" s="123"/>
      <c r="AD421" s="123"/>
      <c r="AE421" s="123"/>
      <c r="AF421" s="123"/>
      <c r="AG421" s="123"/>
      <c r="AH421" s="123"/>
      <c r="AI421" s="123"/>
      <c r="AJ421" s="123"/>
      <c r="AK421" s="123"/>
      <c r="AL421" s="123"/>
      <c r="AM421" s="123"/>
      <c r="AN421" s="123"/>
      <c r="AO421" s="123"/>
      <c r="AP421" s="123"/>
      <c r="AQ421" s="123"/>
      <c r="AR421" s="123"/>
      <c r="AS421" s="123"/>
      <c r="AT421" s="123"/>
      <c r="AU421" s="123"/>
      <c r="AV421" s="123"/>
      <c r="AW421" s="123"/>
      <c r="AX421" s="123"/>
      <c r="AY421" s="123"/>
      <c r="AZ421" s="123"/>
      <c r="BA421" s="123"/>
      <c r="BB421" s="123"/>
      <c r="BC421" s="123"/>
      <c r="BD421" s="123"/>
      <c r="BE421" s="123"/>
      <c r="BF421" s="123"/>
      <c r="BG421" s="123"/>
      <c r="BH421" s="123"/>
      <c r="BI421" s="123"/>
      <c r="BJ421" s="123"/>
      <c r="BK421" s="123"/>
      <c r="BL421" s="123"/>
      <c r="BM421" s="123"/>
      <c r="BN421" s="123"/>
      <c r="BO421" s="123"/>
      <c r="BP421" s="123"/>
      <c r="BQ421" s="123"/>
      <c r="BR421" s="123"/>
      <c r="BS421" s="123"/>
      <c r="BT421" s="123"/>
      <c r="BU421" s="123"/>
      <c r="BV421" s="123"/>
      <c r="BW421" s="123"/>
      <c r="BX421" s="123"/>
      <c r="BY421" s="123"/>
      <c r="BZ421" s="123"/>
      <c r="CA421" s="123"/>
      <c r="CB421" s="123"/>
      <c r="CC421" s="123"/>
      <c r="CD421" s="123"/>
      <c r="CE421" s="123"/>
      <c r="CF421" s="123"/>
      <c r="CG421" s="123"/>
      <c r="CH421" s="123"/>
      <c r="CI421" s="123"/>
      <c r="CJ421" s="123"/>
      <c r="CK421" s="123"/>
      <c r="CL421" s="123"/>
      <c r="CM421" s="123"/>
      <c r="CN421" s="123"/>
      <c r="CO421" s="123"/>
      <c r="CP421" s="123"/>
      <c r="CQ421" s="123"/>
      <c r="CR421" s="123"/>
      <c r="CS421" s="123"/>
      <c r="CT421" s="123"/>
      <c r="CU421" s="123"/>
      <c r="CV421" s="123"/>
      <c r="CW421" s="123"/>
      <c r="CX421" s="123"/>
      <c r="CY421" s="123"/>
      <c r="CZ421" s="123"/>
      <c r="DA421" s="123"/>
      <c r="DB421" s="123"/>
      <c r="DC421" s="123"/>
      <c r="DD421" s="123"/>
      <c r="DE421" s="123"/>
      <c r="DF421" s="123"/>
      <c r="DG421" s="123"/>
      <c r="DH421" s="123"/>
      <c r="DI421" s="123"/>
      <c r="DJ421" s="123"/>
      <c r="DK421" s="123"/>
      <c r="DL421" s="123"/>
      <c r="DM421" s="123"/>
      <c r="DN421" s="123"/>
      <c r="DO421" s="123"/>
      <c r="DP421" s="123"/>
      <c r="DQ421" s="123"/>
      <c r="DR421" s="123"/>
      <c r="DS421" s="123"/>
      <c r="DT421" s="123"/>
      <c r="DU421" s="123"/>
      <c r="DV421" s="123"/>
      <c r="DW421" s="123"/>
      <c r="DX421" s="123"/>
      <c r="DY421" s="123"/>
      <c r="DZ421" s="123"/>
      <c r="EA421" s="123"/>
      <c r="EB421" s="123"/>
      <c r="EC421" s="123"/>
    </row>
    <row r="422" spans="1:781" ht="15" customHeight="1" x14ac:dyDescent="0.3">
      <c r="A422" s="183"/>
      <c r="B422" s="184"/>
      <c r="C422" s="185"/>
      <c r="D422" s="186"/>
      <c r="E422" s="187"/>
      <c r="F422" s="188"/>
      <c r="G422" s="188"/>
      <c r="H422" s="188"/>
      <c r="I422" s="115"/>
      <c r="J422" s="186"/>
      <c r="K422" s="188"/>
      <c r="L422" s="189"/>
      <c r="M422" s="190"/>
      <c r="N422" s="191"/>
      <c r="O422" s="192"/>
      <c r="P422" s="193"/>
      <c r="Q422" s="194"/>
      <c r="R422" s="195"/>
      <c r="S422" s="196"/>
      <c r="T422" s="185"/>
      <c r="U422" s="185"/>
      <c r="V422" s="185"/>
      <c r="W422" s="185"/>
      <c r="X422" s="185"/>
      <c r="Y422" s="185"/>
      <c r="Z422" s="185"/>
      <c r="AA422" s="185"/>
      <c r="AB422" s="114"/>
      <c r="AC422" s="115"/>
      <c r="AD422" s="115"/>
      <c r="AE422" s="115"/>
      <c r="AF422" s="115"/>
      <c r="AG422" s="115"/>
      <c r="AH422" s="115"/>
      <c r="AI422" s="115"/>
      <c r="AJ422" s="115"/>
      <c r="AK422" s="115"/>
      <c r="AL422" s="115"/>
      <c r="AM422" s="115"/>
      <c r="AN422" s="115"/>
      <c r="AO422" s="115"/>
      <c r="AP422" s="115"/>
      <c r="AQ422" s="115"/>
      <c r="AR422" s="115"/>
      <c r="AS422" s="115"/>
      <c r="AT422" s="115"/>
      <c r="AU422" s="115"/>
      <c r="AV422" s="115"/>
      <c r="AW422" s="115"/>
      <c r="AX422" s="115"/>
      <c r="AY422" s="115"/>
      <c r="AZ422" s="115"/>
      <c r="BA422" s="115"/>
      <c r="BB422" s="115"/>
      <c r="BC422" s="115"/>
      <c r="BD422" s="115"/>
      <c r="BE422" s="115"/>
      <c r="BF422" s="115"/>
      <c r="BG422" s="115"/>
      <c r="BH422" s="115"/>
      <c r="BI422" s="115"/>
      <c r="BJ422" s="115"/>
      <c r="BK422" s="115"/>
      <c r="BL422" s="115"/>
      <c r="BM422" s="115"/>
      <c r="BN422" s="115"/>
      <c r="BO422" s="115"/>
      <c r="BP422" s="115"/>
      <c r="BQ422" s="115"/>
      <c r="BR422" s="115"/>
      <c r="BS422" s="115"/>
      <c r="BT422" s="115"/>
      <c r="BU422" s="115"/>
      <c r="BV422" s="115"/>
      <c r="BW422" s="115"/>
      <c r="BX422" s="115"/>
      <c r="BY422" s="115"/>
      <c r="BZ422" s="115"/>
      <c r="CA422" s="115"/>
      <c r="CB422" s="115"/>
      <c r="CC422" s="115"/>
      <c r="CD422" s="115"/>
      <c r="CE422" s="115"/>
      <c r="CF422" s="115"/>
      <c r="CG422" s="115"/>
      <c r="CH422" s="115"/>
      <c r="CI422" s="115"/>
      <c r="CJ422" s="115"/>
      <c r="CK422" s="115"/>
      <c r="CL422" s="115"/>
      <c r="CM422" s="115"/>
      <c r="CN422" s="115"/>
      <c r="CO422" s="115"/>
      <c r="CP422" s="115"/>
      <c r="CQ422" s="115"/>
      <c r="CR422" s="115"/>
      <c r="CS422" s="115"/>
      <c r="CT422" s="115"/>
      <c r="CU422" s="115"/>
      <c r="CV422" s="115"/>
      <c r="CW422" s="115"/>
      <c r="CX422" s="115"/>
      <c r="CY422" s="115"/>
      <c r="CZ422" s="115"/>
      <c r="DA422" s="115"/>
      <c r="DB422" s="115"/>
      <c r="DC422" s="115"/>
      <c r="DD422" s="115"/>
      <c r="DE422" s="115"/>
      <c r="DF422" s="115"/>
      <c r="DG422" s="115"/>
      <c r="DH422" s="115"/>
      <c r="DI422" s="115"/>
      <c r="DJ422" s="115"/>
      <c r="DK422" s="115"/>
      <c r="DL422" s="115"/>
      <c r="DM422" s="115"/>
      <c r="DN422" s="115"/>
      <c r="DO422" s="115"/>
      <c r="DP422" s="115"/>
      <c r="DQ422" s="115"/>
      <c r="DR422" s="115"/>
      <c r="DS422" s="115"/>
      <c r="DT422" s="115"/>
      <c r="DU422" s="115"/>
      <c r="DV422" s="115"/>
      <c r="DW422" s="115"/>
      <c r="DX422" s="115"/>
      <c r="DY422" s="115"/>
      <c r="DZ422" s="115"/>
      <c r="EA422" s="115"/>
      <c r="EB422" s="115"/>
      <c r="EC422" s="115"/>
      <c r="ED422" s="115"/>
      <c r="EE422" s="115"/>
      <c r="EF422" s="115"/>
      <c r="EG422" s="115"/>
      <c r="EH422" s="115"/>
      <c r="EI422" s="115"/>
      <c r="EJ422" s="115"/>
      <c r="EK422" s="115"/>
      <c r="EL422" s="115"/>
      <c r="EM422" s="115"/>
      <c r="EN422" s="115"/>
      <c r="EO422" s="115"/>
      <c r="EP422" s="115"/>
      <c r="EQ422" s="115"/>
      <c r="ER422" s="115"/>
      <c r="ES422" s="115"/>
      <c r="ET422" s="115"/>
      <c r="EU422" s="115"/>
      <c r="EV422" s="115"/>
      <c r="EW422" s="115"/>
      <c r="EX422" s="115"/>
      <c r="EY422" s="115"/>
      <c r="EZ422" s="115"/>
      <c r="FA422" s="115"/>
      <c r="FB422" s="115"/>
      <c r="FC422" s="115"/>
      <c r="FD422" s="115"/>
      <c r="FE422" s="115"/>
      <c r="FF422" s="115"/>
      <c r="FG422" s="115"/>
      <c r="FH422" s="115"/>
      <c r="FI422" s="115"/>
      <c r="FJ422" s="115"/>
      <c r="FK422" s="115"/>
      <c r="FL422" s="115"/>
      <c r="FM422" s="115"/>
      <c r="FN422" s="115"/>
      <c r="FO422" s="115"/>
      <c r="FP422" s="115"/>
      <c r="FQ422" s="115"/>
      <c r="FR422" s="115"/>
      <c r="FS422" s="115"/>
      <c r="FT422" s="115"/>
      <c r="FU422" s="115"/>
      <c r="FV422" s="115"/>
      <c r="FW422" s="115"/>
      <c r="FX422" s="115"/>
      <c r="FY422" s="115"/>
      <c r="FZ422" s="115"/>
      <c r="GA422" s="115"/>
      <c r="GB422" s="115"/>
      <c r="GC422" s="115"/>
      <c r="GD422" s="115"/>
      <c r="GE422" s="115"/>
      <c r="GF422" s="115"/>
      <c r="GG422" s="115"/>
      <c r="GH422" s="115"/>
      <c r="GI422" s="115"/>
      <c r="GJ422" s="115"/>
      <c r="GK422" s="115"/>
      <c r="GL422" s="115"/>
      <c r="GM422" s="115"/>
      <c r="GN422" s="115"/>
      <c r="GO422" s="115"/>
      <c r="GP422" s="115"/>
      <c r="GQ422" s="115"/>
      <c r="GR422" s="115"/>
      <c r="GS422" s="115"/>
      <c r="GT422" s="115"/>
      <c r="GU422" s="115"/>
      <c r="GV422" s="115"/>
      <c r="GW422" s="115"/>
      <c r="GX422" s="115"/>
      <c r="GY422" s="115"/>
      <c r="GZ422" s="115"/>
      <c r="HA422" s="115"/>
      <c r="HB422" s="115"/>
      <c r="HC422" s="115"/>
      <c r="HD422" s="115"/>
      <c r="HE422" s="115"/>
      <c r="HF422" s="115"/>
      <c r="HG422" s="115"/>
      <c r="HH422" s="115"/>
      <c r="HI422" s="115"/>
      <c r="HJ422" s="115"/>
      <c r="HK422" s="115"/>
      <c r="HL422" s="115"/>
      <c r="HM422" s="115"/>
      <c r="HN422" s="115"/>
      <c r="HO422" s="115"/>
      <c r="HP422" s="115"/>
      <c r="HQ422" s="115"/>
      <c r="HR422" s="115"/>
      <c r="HS422" s="115"/>
      <c r="HT422" s="115"/>
      <c r="HU422" s="115"/>
      <c r="HV422" s="115"/>
      <c r="HW422" s="115"/>
      <c r="HX422" s="115"/>
      <c r="HY422" s="115"/>
      <c r="HZ422" s="115"/>
      <c r="IA422" s="115"/>
      <c r="IB422" s="115"/>
      <c r="IC422" s="115"/>
      <c r="ID422" s="115"/>
      <c r="IE422" s="115"/>
      <c r="IF422" s="115"/>
      <c r="IG422" s="115"/>
      <c r="IH422" s="115"/>
      <c r="II422" s="115"/>
      <c r="IJ422" s="115"/>
      <c r="IK422" s="115"/>
      <c r="IL422" s="115"/>
      <c r="IM422" s="115"/>
      <c r="IN422" s="115"/>
      <c r="IO422" s="115"/>
      <c r="IP422" s="115"/>
      <c r="IQ422" s="115"/>
      <c r="IR422" s="115"/>
      <c r="IS422" s="115"/>
      <c r="IT422" s="115"/>
      <c r="IU422" s="115"/>
      <c r="IV422" s="115"/>
      <c r="IW422" s="115"/>
      <c r="IX422" s="115"/>
      <c r="IY422" s="115"/>
      <c r="IZ422" s="115"/>
      <c r="JA422" s="115"/>
      <c r="JB422" s="115"/>
      <c r="JC422" s="115"/>
      <c r="JD422" s="115"/>
      <c r="JE422" s="115"/>
      <c r="JF422" s="115"/>
      <c r="JG422" s="115"/>
      <c r="JH422" s="115"/>
      <c r="JI422" s="115"/>
      <c r="JJ422" s="115"/>
      <c r="JK422" s="115"/>
      <c r="JL422" s="115"/>
      <c r="JM422" s="115"/>
      <c r="JN422" s="115"/>
      <c r="JO422" s="115"/>
      <c r="JP422" s="115"/>
      <c r="JQ422" s="115"/>
      <c r="JR422" s="115"/>
      <c r="JS422" s="115"/>
      <c r="JT422" s="115"/>
      <c r="JU422" s="115"/>
      <c r="JV422" s="115"/>
      <c r="JW422" s="115"/>
      <c r="JX422" s="115"/>
      <c r="JY422" s="115"/>
      <c r="JZ422" s="115"/>
      <c r="KA422" s="115"/>
      <c r="KB422" s="115"/>
      <c r="KC422" s="115"/>
      <c r="KD422" s="115"/>
      <c r="KE422" s="115"/>
      <c r="KF422" s="115"/>
      <c r="KG422" s="115"/>
      <c r="KH422" s="115"/>
      <c r="KI422" s="115"/>
      <c r="KJ422" s="115"/>
      <c r="KK422" s="115"/>
      <c r="KL422" s="115"/>
      <c r="KM422" s="115"/>
      <c r="KN422" s="115"/>
      <c r="KO422" s="115"/>
      <c r="KP422" s="115"/>
      <c r="KQ422" s="115"/>
      <c r="KR422" s="115"/>
      <c r="KS422" s="115"/>
      <c r="KT422" s="115"/>
      <c r="KU422" s="115"/>
      <c r="KV422" s="115"/>
      <c r="KW422" s="115"/>
      <c r="KX422" s="115"/>
      <c r="KY422" s="115"/>
      <c r="KZ422" s="115"/>
      <c r="LA422" s="115"/>
      <c r="LB422" s="115"/>
      <c r="LC422" s="115"/>
      <c r="LD422" s="115"/>
      <c r="LE422" s="115"/>
      <c r="LF422" s="115"/>
      <c r="LG422" s="115"/>
      <c r="LH422" s="115"/>
      <c r="LI422" s="115"/>
      <c r="LJ422" s="115"/>
      <c r="LK422" s="115"/>
      <c r="LL422" s="115"/>
      <c r="LM422" s="115"/>
      <c r="LN422" s="115"/>
      <c r="LO422" s="115"/>
      <c r="LP422" s="115"/>
      <c r="LQ422" s="115"/>
      <c r="LR422" s="115"/>
      <c r="LS422" s="115"/>
      <c r="LT422" s="115"/>
      <c r="LU422" s="115"/>
      <c r="LV422" s="115"/>
      <c r="LW422" s="115"/>
      <c r="LX422" s="115"/>
      <c r="LY422" s="115"/>
      <c r="LZ422" s="115"/>
      <c r="MA422" s="115"/>
      <c r="MB422" s="115"/>
      <c r="MC422" s="115"/>
      <c r="MD422" s="115"/>
      <c r="ME422" s="115"/>
      <c r="MF422" s="115"/>
      <c r="MG422" s="115"/>
      <c r="MH422" s="115"/>
      <c r="MI422" s="115"/>
      <c r="MJ422" s="115"/>
      <c r="MK422" s="115"/>
      <c r="ML422" s="115"/>
      <c r="MM422" s="115"/>
      <c r="MN422" s="115"/>
      <c r="MO422" s="115"/>
      <c r="MP422" s="115"/>
      <c r="MQ422" s="115"/>
      <c r="MR422" s="115"/>
      <c r="MS422" s="115"/>
      <c r="MT422" s="115"/>
      <c r="MU422" s="115"/>
      <c r="MV422" s="115"/>
      <c r="MW422" s="115"/>
      <c r="MX422" s="115"/>
      <c r="MY422" s="115"/>
      <c r="MZ422" s="115"/>
      <c r="NA422" s="115"/>
      <c r="NB422" s="115"/>
      <c r="NC422" s="115"/>
      <c r="ND422" s="115"/>
      <c r="NE422" s="115"/>
      <c r="NF422" s="115"/>
      <c r="NG422" s="115"/>
      <c r="NH422" s="115"/>
      <c r="NI422" s="115"/>
      <c r="NJ422" s="115"/>
      <c r="NK422" s="115"/>
      <c r="NL422" s="115"/>
      <c r="NM422" s="115"/>
      <c r="NN422" s="115"/>
      <c r="NO422" s="115"/>
      <c r="NP422" s="115"/>
      <c r="NQ422" s="115"/>
      <c r="NR422" s="115"/>
      <c r="NS422" s="115"/>
      <c r="NT422" s="115"/>
      <c r="NU422" s="115"/>
      <c r="NV422" s="115"/>
      <c r="NW422" s="115"/>
      <c r="NX422" s="115"/>
      <c r="NY422" s="115"/>
      <c r="NZ422" s="115"/>
      <c r="OA422" s="115"/>
      <c r="OB422" s="115"/>
      <c r="OC422" s="115"/>
      <c r="OD422" s="115"/>
      <c r="OE422" s="115"/>
      <c r="OF422" s="115"/>
      <c r="OG422" s="115"/>
      <c r="OH422" s="115"/>
      <c r="OI422" s="115"/>
      <c r="OJ422" s="115"/>
      <c r="OK422" s="115"/>
      <c r="OL422" s="115"/>
      <c r="OM422" s="115"/>
      <c r="ON422" s="115"/>
      <c r="OO422" s="115"/>
      <c r="OP422" s="115"/>
      <c r="OQ422" s="115"/>
      <c r="OR422" s="115"/>
      <c r="OS422" s="115"/>
      <c r="OT422" s="115"/>
      <c r="OU422" s="115"/>
      <c r="OV422" s="115"/>
      <c r="OW422" s="115"/>
      <c r="OX422" s="115"/>
      <c r="OY422" s="115"/>
      <c r="OZ422" s="115"/>
      <c r="PA422" s="115"/>
      <c r="PB422" s="115"/>
      <c r="PC422" s="115"/>
      <c r="PD422" s="115"/>
      <c r="PE422" s="115"/>
      <c r="PF422" s="115"/>
      <c r="PG422" s="115"/>
      <c r="PH422" s="115"/>
      <c r="PI422" s="115"/>
      <c r="PJ422" s="115"/>
      <c r="PK422" s="115"/>
      <c r="PL422" s="115"/>
      <c r="PM422" s="115"/>
      <c r="PN422" s="115"/>
      <c r="PO422" s="115"/>
      <c r="PP422" s="115"/>
      <c r="PQ422" s="115"/>
      <c r="PR422" s="115"/>
      <c r="PS422" s="115"/>
      <c r="PT422" s="115"/>
      <c r="PU422" s="115"/>
      <c r="PV422" s="115"/>
      <c r="PW422" s="115"/>
      <c r="PX422" s="115"/>
      <c r="PY422" s="115"/>
      <c r="PZ422" s="115"/>
      <c r="QA422" s="115"/>
      <c r="QB422" s="115"/>
      <c r="QC422" s="115"/>
      <c r="QD422" s="115"/>
      <c r="QE422" s="115"/>
      <c r="QF422" s="115"/>
      <c r="QG422" s="115"/>
      <c r="QH422" s="115"/>
      <c r="QI422" s="115"/>
      <c r="QJ422" s="115"/>
      <c r="QK422" s="115"/>
      <c r="QL422" s="115"/>
      <c r="QM422" s="115"/>
      <c r="QN422" s="115"/>
      <c r="QO422" s="115"/>
      <c r="QP422" s="115"/>
      <c r="QQ422" s="115"/>
      <c r="QR422" s="115"/>
      <c r="QS422" s="115"/>
      <c r="QT422" s="115"/>
      <c r="QU422" s="115"/>
      <c r="QV422" s="115"/>
      <c r="QW422" s="115"/>
      <c r="QX422" s="115"/>
      <c r="QY422" s="115"/>
      <c r="QZ422" s="115"/>
      <c r="RA422" s="115"/>
      <c r="RB422" s="115"/>
      <c r="RC422" s="115"/>
      <c r="RD422" s="115"/>
      <c r="RE422" s="115"/>
      <c r="RF422" s="115"/>
      <c r="RG422" s="115"/>
      <c r="RH422" s="115"/>
      <c r="RI422" s="115"/>
      <c r="RJ422" s="115"/>
      <c r="RK422" s="115"/>
      <c r="RL422" s="115"/>
      <c r="RM422" s="115"/>
      <c r="RN422" s="115"/>
      <c r="RO422" s="115"/>
      <c r="RP422" s="115"/>
      <c r="RQ422" s="115"/>
      <c r="RR422" s="115"/>
      <c r="RS422" s="115"/>
      <c r="RT422" s="115"/>
      <c r="RU422" s="115"/>
      <c r="RV422" s="115"/>
      <c r="RW422" s="115"/>
      <c r="RX422" s="115"/>
      <c r="RY422" s="115"/>
      <c r="RZ422" s="115"/>
      <c r="SA422" s="115"/>
      <c r="SB422" s="115"/>
      <c r="SC422" s="115"/>
      <c r="SD422" s="115"/>
      <c r="SE422" s="115"/>
      <c r="SF422" s="115"/>
      <c r="SG422" s="115"/>
      <c r="SH422" s="115"/>
      <c r="SI422" s="115"/>
      <c r="SJ422" s="115"/>
      <c r="SK422" s="115"/>
      <c r="SL422" s="115"/>
      <c r="SM422" s="115"/>
      <c r="SN422" s="115"/>
      <c r="SO422" s="115"/>
      <c r="SP422" s="115"/>
      <c r="SQ422" s="115"/>
      <c r="SR422" s="115"/>
      <c r="SS422" s="115"/>
      <c r="ST422" s="115"/>
      <c r="SU422" s="115"/>
      <c r="SV422" s="115"/>
      <c r="SW422" s="115"/>
      <c r="SX422" s="115"/>
      <c r="SY422" s="115"/>
      <c r="SZ422" s="115"/>
      <c r="TA422" s="115"/>
      <c r="TB422" s="115"/>
      <c r="TC422" s="115"/>
      <c r="TD422" s="115"/>
      <c r="TE422" s="115"/>
      <c r="TF422" s="115"/>
      <c r="TG422" s="115"/>
      <c r="TH422" s="115"/>
      <c r="TI422" s="115"/>
      <c r="TJ422" s="115"/>
      <c r="TK422" s="115"/>
      <c r="TL422" s="115"/>
      <c r="TM422" s="115"/>
      <c r="TN422" s="115"/>
      <c r="TO422" s="115"/>
      <c r="TP422" s="115"/>
      <c r="TQ422" s="115"/>
      <c r="TR422" s="115"/>
      <c r="TS422" s="115"/>
      <c r="TT422" s="115"/>
      <c r="TU422" s="115"/>
      <c r="TV422" s="115"/>
      <c r="TW422" s="115"/>
      <c r="TX422" s="115"/>
      <c r="TY422" s="115"/>
      <c r="TZ422" s="115"/>
      <c r="UA422" s="115"/>
      <c r="UB422" s="115"/>
      <c r="UC422" s="115"/>
      <c r="UD422" s="115"/>
      <c r="UE422" s="115"/>
      <c r="UF422" s="115"/>
      <c r="UG422" s="115"/>
      <c r="UH422" s="115"/>
      <c r="UI422" s="115"/>
      <c r="UJ422" s="115"/>
      <c r="UK422" s="115"/>
      <c r="UL422" s="115"/>
      <c r="UM422" s="115"/>
      <c r="UN422" s="115"/>
      <c r="UO422" s="115"/>
      <c r="UP422" s="115"/>
      <c r="UQ422" s="115"/>
      <c r="UR422" s="115"/>
      <c r="US422" s="115"/>
      <c r="UT422" s="115"/>
      <c r="UU422" s="115"/>
      <c r="UV422" s="115"/>
      <c r="UW422" s="115"/>
      <c r="UX422" s="115"/>
      <c r="UY422" s="115"/>
      <c r="UZ422" s="115"/>
      <c r="VA422" s="115"/>
      <c r="VB422" s="115"/>
      <c r="VC422" s="115"/>
      <c r="VD422" s="115"/>
      <c r="VE422" s="115"/>
      <c r="VF422" s="115"/>
      <c r="VG422" s="115"/>
      <c r="VH422" s="115"/>
      <c r="VI422" s="115"/>
      <c r="VJ422" s="115"/>
      <c r="VK422" s="115"/>
      <c r="VL422" s="115"/>
      <c r="VM422" s="115"/>
      <c r="VN422" s="115"/>
      <c r="VO422" s="115"/>
      <c r="VP422" s="115"/>
      <c r="VQ422" s="115"/>
      <c r="VR422" s="115"/>
      <c r="VS422" s="115"/>
      <c r="VT422" s="115"/>
      <c r="VU422" s="115"/>
      <c r="VV422" s="115"/>
      <c r="VW422" s="115"/>
      <c r="VX422" s="115"/>
      <c r="VY422" s="115"/>
      <c r="VZ422" s="115"/>
      <c r="WA422" s="115"/>
      <c r="WB422" s="115"/>
      <c r="WC422" s="115"/>
      <c r="WD422" s="115"/>
      <c r="WE422" s="115"/>
      <c r="WF422" s="115"/>
      <c r="WG422" s="115"/>
      <c r="WH422" s="115"/>
      <c r="WI422" s="115"/>
      <c r="WJ422" s="115"/>
      <c r="WK422" s="115"/>
      <c r="WL422" s="115"/>
      <c r="WM422" s="115"/>
      <c r="WN422" s="115"/>
      <c r="WO422" s="115"/>
      <c r="WP422" s="115"/>
      <c r="WQ422" s="115"/>
      <c r="WR422" s="115"/>
      <c r="WS422" s="115"/>
      <c r="WT422" s="115"/>
      <c r="WU422" s="115"/>
      <c r="WV422" s="115"/>
      <c r="WW422" s="115"/>
      <c r="WX422" s="115"/>
      <c r="WY422" s="115"/>
      <c r="WZ422" s="115"/>
      <c r="XA422" s="115"/>
      <c r="XB422" s="115"/>
      <c r="XC422" s="115"/>
      <c r="XD422" s="115"/>
      <c r="XE422" s="115"/>
      <c r="XF422" s="115"/>
      <c r="XG422" s="115"/>
      <c r="XH422" s="115"/>
      <c r="XI422" s="115"/>
      <c r="XJ422" s="115"/>
      <c r="XK422" s="115"/>
      <c r="XL422" s="115"/>
      <c r="XM422" s="115"/>
      <c r="XN422" s="115"/>
      <c r="XO422" s="115"/>
      <c r="XP422" s="115"/>
      <c r="XQ422" s="115"/>
      <c r="XR422" s="115"/>
      <c r="XS422" s="115"/>
      <c r="XT422" s="115"/>
      <c r="XU422" s="115"/>
      <c r="XV422" s="115"/>
      <c r="XW422" s="115"/>
      <c r="XX422" s="115"/>
      <c r="XY422" s="115"/>
      <c r="XZ422" s="115"/>
      <c r="YA422" s="115"/>
      <c r="YB422" s="115"/>
      <c r="YC422" s="115"/>
      <c r="YD422" s="115"/>
      <c r="YE422" s="115"/>
      <c r="YF422" s="115"/>
      <c r="YG422" s="115"/>
      <c r="YH422" s="115"/>
      <c r="YI422" s="115"/>
      <c r="YJ422" s="115"/>
      <c r="YK422" s="115"/>
      <c r="YL422" s="115"/>
      <c r="YM422" s="115"/>
      <c r="YN422" s="115"/>
      <c r="YO422" s="115"/>
      <c r="YP422" s="115"/>
      <c r="YQ422" s="115"/>
      <c r="YR422" s="115"/>
      <c r="YS422" s="115"/>
      <c r="YT422" s="115"/>
      <c r="YU422" s="115"/>
      <c r="YV422" s="115"/>
      <c r="YW422" s="115"/>
      <c r="YX422" s="115"/>
      <c r="YY422" s="115"/>
      <c r="YZ422" s="115"/>
      <c r="ZA422" s="115"/>
      <c r="ZB422" s="115"/>
      <c r="ZC422" s="115"/>
      <c r="ZD422" s="115"/>
      <c r="ZE422" s="115"/>
      <c r="ZF422" s="115"/>
      <c r="ZG422" s="115"/>
      <c r="ZH422" s="115"/>
      <c r="ZI422" s="115"/>
      <c r="ZJ422" s="115"/>
      <c r="ZK422" s="115"/>
      <c r="ZL422" s="115"/>
      <c r="ZM422" s="115"/>
      <c r="ZN422" s="115"/>
      <c r="ZO422" s="115"/>
      <c r="ZP422" s="115"/>
      <c r="ZQ422" s="115"/>
      <c r="ZR422" s="115"/>
      <c r="ZS422" s="115"/>
      <c r="ZT422" s="115"/>
      <c r="ZU422" s="115"/>
      <c r="ZV422" s="115"/>
      <c r="ZW422" s="115"/>
      <c r="ZX422" s="115"/>
      <c r="ZY422" s="115"/>
      <c r="ZZ422" s="115"/>
      <c r="AAA422" s="115"/>
      <c r="AAB422" s="115"/>
      <c r="AAC422" s="115"/>
      <c r="AAD422" s="115"/>
      <c r="AAE422" s="115"/>
      <c r="AAF422" s="115"/>
      <c r="AAG422" s="115"/>
      <c r="AAH422" s="115"/>
      <c r="AAI422" s="115"/>
      <c r="AAJ422" s="115"/>
      <c r="AAK422" s="115"/>
      <c r="AAL422" s="115"/>
      <c r="AAM422" s="115"/>
      <c r="AAN422" s="115"/>
      <c r="AAO422" s="115"/>
      <c r="AAP422" s="115"/>
      <c r="AAQ422" s="115"/>
      <c r="AAR422" s="115"/>
      <c r="AAS422" s="115"/>
      <c r="AAT422" s="115"/>
      <c r="AAU422" s="115"/>
      <c r="AAV422" s="115"/>
      <c r="AAW422" s="115"/>
      <c r="AAX422" s="115"/>
      <c r="AAY422" s="115"/>
      <c r="AAZ422" s="115"/>
      <c r="ABA422" s="115"/>
      <c r="ABB422" s="115"/>
      <c r="ABC422" s="115"/>
      <c r="ABD422" s="115"/>
      <c r="ABE422" s="115"/>
      <c r="ABF422" s="115"/>
      <c r="ABG422" s="115"/>
      <c r="ABH422" s="115"/>
      <c r="ABI422" s="115"/>
      <c r="ABJ422" s="115"/>
      <c r="ABK422" s="115"/>
      <c r="ABL422" s="115"/>
      <c r="ABM422" s="115"/>
      <c r="ABN422" s="115"/>
      <c r="ABO422" s="115"/>
      <c r="ABP422" s="115"/>
      <c r="ABQ422" s="115"/>
      <c r="ABR422" s="115"/>
      <c r="ABS422" s="115"/>
      <c r="ABT422" s="115"/>
      <c r="ABU422" s="115"/>
      <c r="ABV422" s="115"/>
      <c r="ABW422" s="115"/>
      <c r="ABX422" s="115"/>
      <c r="ABY422" s="115"/>
      <c r="ABZ422" s="115"/>
      <c r="ACA422" s="115"/>
      <c r="ACB422" s="115"/>
      <c r="ACC422" s="115"/>
      <c r="ACD422" s="115"/>
      <c r="ACE422" s="115"/>
      <c r="ACF422" s="115"/>
      <c r="ACG422" s="115"/>
      <c r="ACH422" s="115"/>
      <c r="ACI422" s="115"/>
      <c r="ACJ422" s="115"/>
      <c r="ACK422" s="115"/>
      <c r="ACL422" s="115"/>
      <c r="ACM422" s="115"/>
      <c r="ACN422" s="115"/>
      <c r="ACO422" s="115"/>
      <c r="ACP422" s="115"/>
      <c r="ACQ422" s="115"/>
      <c r="ACR422" s="115"/>
      <c r="ACS422" s="115"/>
      <c r="ACT422" s="115"/>
      <c r="ACU422" s="115"/>
      <c r="ACV422" s="115"/>
      <c r="ACW422" s="115"/>
      <c r="ACX422" s="115"/>
      <c r="ACY422" s="115"/>
      <c r="ACZ422" s="115"/>
      <c r="ADA422" s="115"/>
    </row>
    <row r="423" spans="1:781" ht="15" customHeight="1" x14ac:dyDescent="0.3">
      <c r="A423" s="189"/>
      <c r="B423" s="194"/>
      <c r="C423" s="194"/>
      <c r="D423" s="197"/>
      <c r="E423" s="192"/>
      <c r="F423" s="198"/>
      <c r="G423" s="191"/>
      <c r="H423" s="198"/>
      <c r="I423" s="199"/>
      <c r="J423" s="115"/>
      <c r="K423" s="189"/>
      <c r="L423" s="190"/>
      <c r="M423" s="191"/>
      <c r="N423" s="192"/>
      <c r="O423" s="197"/>
      <c r="P423" s="194"/>
      <c r="Q423" s="200"/>
      <c r="R423" s="195"/>
      <c r="S423" s="196"/>
      <c r="T423" s="185"/>
      <c r="U423" s="185"/>
      <c r="V423" s="185"/>
      <c r="W423" s="185"/>
      <c r="X423" s="185"/>
      <c r="Y423" s="185"/>
      <c r="Z423" s="185"/>
      <c r="AA423" s="185"/>
      <c r="AB423" s="114"/>
      <c r="AC423" s="115"/>
      <c r="AD423" s="115"/>
      <c r="AE423" s="115"/>
      <c r="AF423" s="115"/>
      <c r="AG423" s="115"/>
      <c r="AH423" s="115"/>
      <c r="AI423" s="115"/>
      <c r="AJ423" s="115"/>
      <c r="AK423" s="115"/>
      <c r="AL423" s="115"/>
      <c r="AM423" s="115"/>
      <c r="AN423" s="115"/>
      <c r="AO423" s="115"/>
      <c r="AP423" s="115"/>
      <c r="AQ423" s="115"/>
      <c r="AR423" s="115"/>
      <c r="AS423" s="115"/>
      <c r="AT423" s="115"/>
      <c r="AU423" s="115"/>
      <c r="AV423" s="115"/>
      <c r="AW423" s="115"/>
      <c r="AX423" s="115"/>
      <c r="AY423" s="115"/>
      <c r="AZ423" s="115"/>
      <c r="BA423" s="115"/>
      <c r="BB423" s="115"/>
      <c r="BC423" s="115"/>
      <c r="BD423" s="115"/>
      <c r="BE423" s="115"/>
      <c r="BF423" s="115"/>
      <c r="BG423" s="115"/>
      <c r="BH423" s="115"/>
      <c r="BI423" s="115"/>
      <c r="BJ423" s="115"/>
      <c r="BK423" s="115"/>
      <c r="BL423" s="115"/>
      <c r="BM423" s="115"/>
      <c r="BN423" s="115"/>
      <c r="BO423" s="115"/>
      <c r="BP423" s="115"/>
      <c r="BQ423" s="115"/>
      <c r="BR423" s="115"/>
      <c r="BS423" s="115"/>
      <c r="BT423" s="115"/>
      <c r="BU423" s="115"/>
      <c r="BV423" s="115"/>
      <c r="BW423" s="115"/>
      <c r="BX423" s="115"/>
      <c r="BY423" s="115"/>
      <c r="BZ423" s="115"/>
      <c r="CA423" s="115"/>
      <c r="CB423" s="115"/>
      <c r="CC423" s="115"/>
      <c r="CD423" s="115"/>
      <c r="CE423" s="115"/>
      <c r="CF423" s="115"/>
      <c r="CG423" s="115"/>
      <c r="CH423" s="115"/>
      <c r="CI423" s="115"/>
      <c r="CJ423" s="115"/>
      <c r="CK423" s="115"/>
      <c r="CL423" s="115"/>
      <c r="CM423" s="115"/>
      <c r="CN423" s="115"/>
      <c r="CO423" s="115"/>
      <c r="CP423" s="115"/>
      <c r="CQ423" s="115"/>
      <c r="CR423" s="115"/>
      <c r="CS423" s="115"/>
      <c r="CT423" s="115"/>
      <c r="CU423" s="115"/>
      <c r="CV423" s="115"/>
      <c r="CW423" s="115"/>
      <c r="CX423" s="115"/>
      <c r="CY423" s="115"/>
      <c r="CZ423" s="115"/>
      <c r="DA423" s="115"/>
      <c r="DB423" s="115"/>
      <c r="DC423" s="115"/>
      <c r="DD423" s="115"/>
      <c r="DE423" s="115"/>
      <c r="DF423" s="115"/>
      <c r="DG423" s="115"/>
      <c r="DH423" s="115"/>
      <c r="DI423" s="115"/>
      <c r="DJ423" s="115"/>
      <c r="DK423" s="115"/>
      <c r="DL423" s="115"/>
      <c r="DM423" s="115"/>
      <c r="DN423" s="115"/>
      <c r="DO423" s="115"/>
      <c r="DP423" s="115"/>
      <c r="DQ423" s="115"/>
      <c r="DR423" s="115"/>
      <c r="DS423" s="115"/>
      <c r="DT423" s="115"/>
      <c r="DU423" s="115"/>
      <c r="DV423" s="115"/>
      <c r="DW423" s="115"/>
      <c r="DX423" s="115"/>
      <c r="DY423" s="115"/>
      <c r="DZ423" s="115"/>
      <c r="EA423" s="115"/>
      <c r="EB423" s="115"/>
      <c r="EC423" s="115"/>
      <c r="ED423" s="115"/>
      <c r="EE423" s="115"/>
      <c r="EF423" s="115"/>
      <c r="EG423" s="115"/>
      <c r="EH423" s="115"/>
      <c r="EI423" s="115"/>
      <c r="EJ423" s="115"/>
      <c r="EK423" s="115"/>
      <c r="EL423" s="115"/>
      <c r="EM423" s="115"/>
      <c r="EN423" s="115"/>
      <c r="EO423" s="115"/>
      <c r="EP423" s="115"/>
      <c r="EQ423" s="115"/>
      <c r="ER423" s="115"/>
      <c r="ES423" s="115"/>
      <c r="ET423" s="115"/>
      <c r="EU423" s="115"/>
      <c r="EV423" s="115"/>
      <c r="EW423" s="115"/>
      <c r="EX423" s="115"/>
      <c r="EY423" s="115"/>
      <c r="EZ423" s="115"/>
      <c r="FA423" s="115"/>
      <c r="FB423" s="115"/>
      <c r="FC423" s="115"/>
      <c r="FD423" s="115"/>
      <c r="FE423" s="115"/>
      <c r="FF423" s="115"/>
      <c r="FG423" s="115"/>
      <c r="FH423" s="115"/>
      <c r="FI423" s="115"/>
      <c r="FJ423" s="115"/>
      <c r="FK423" s="115"/>
      <c r="FL423" s="115"/>
      <c r="FM423" s="115"/>
      <c r="FN423" s="115"/>
      <c r="FO423" s="115"/>
      <c r="FP423" s="115"/>
      <c r="FQ423" s="115"/>
      <c r="FR423" s="115"/>
      <c r="FS423" s="115"/>
      <c r="FT423" s="115"/>
      <c r="FU423" s="115"/>
      <c r="FV423" s="115"/>
      <c r="FW423" s="115"/>
      <c r="FX423" s="115"/>
      <c r="FY423" s="115"/>
      <c r="FZ423" s="115"/>
      <c r="GA423" s="115"/>
      <c r="GB423" s="115"/>
      <c r="GC423" s="115"/>
      <c r="GD423" s="115"/>
      <c r="GE423" s="115"/>
      <c r="GF423" s="115"/>
      <c r="GG423" s="115"/>
      <c r="GH423" s="115"/>
      <c r="GI423" s="115"/>
      <c r="GJ423" s="115"/>
      <c r="GK423" s="115"/>
      <c r="GL423" s="115"/>
      <c r="GM423" s="115"/>
      <c r="GN423" s="115"/>
      <c r="GO423" s="115"/>
      <c r="GP423" s="115"/>
      <c r="GQ423" s="115"/>
      <c r="GR423" s="115"/>
      <c r="GS423" s="115"/>
      <c r="GT423" s="115"/>
      <c r="GU423" s="115"/>
      <c r="GV423" s="115"/>
      <c r="GW423" s="115"/>
      <c r="GX423" s="115"/>
      <c r="GY423" s="115"/>
      <c r="GZ423" s="115"/>
      <c r="HA423" s="115"/>
      <c r="HB423" s="115"/>
      <c r="HC423" s="115"/>
      <c r="HD423" s="115"/>
      <c r="HE423" s="115"/>
      <c r="HF423" s="115"/>
      <c r="HG423" s="115"/>
      <c r="HH423" s="115"/>
      <c r="HI423" s="115"/>
      <c r="HJ423" s="115"/>
      <c r="HK423" s="115"/>
      <c r="HL423" s="115"/>
      <c r="HM423" s="115"/>
      <c r="HN423" s="115"/>
      <c r="HO423" s="115"/>
      <c r="HP423" s="115"/>
      <c r="HQ423" s="115"/>
      <c r="HR423" s="115"/>
      <c r="HS423" s="115"/>
      <c r="HT423" s="115"/>
      <c r="HU423" s="115"/>
      <c r="HV423" s="115"/>
      <c r="HW423" s="115"/>
      <c r="HX423" s="115"/>
      <c r="HY423" s="115"/>
      <c r="HZ423" s="115"/>
      <c r="IA423" s="115"/>
      <c r="IB423" s="115"/>
      <c r="IC423" s="115"/>
      <c r="ID423" s="115"/>
      <c r="IE423" s="115"/>
      <c r="IF423" s="115"/>
      <c r="IG423" s="115"/>
      <c r="IH423" s="115"/>
      <c r="II423" s="115"/>
      <c r="IJ423" s="115"/>
      <c r="IK423" s="115"/>
      <c r="IL423" s="115"/>
      <c r="IM423" s="115"/>
      <c r="IN423" s="115"/>
      <c r="IO423" s="115"/>
      <c r="IP423" s="115"/>
      <c r="IQ423" s="115"/>
      <c r="IR423" s="115"/>
      <c r="IS423" s="115"/>
      <c r="IT423" s="115"/>
      <c r="IU423" s="115"/>
      <c r="IV423" s="115"/>
      <c r="IW423" s="115"/>
      <c r="IX423" s="115"/>
      <c r="IY423" s="115"/>
      <c r="IZ423" s="115"/>
      <c r="JA423" s="115"/>
      <c r="JB423" s="115"/>
      <c r="JC423" s="115"/>
      <c r="JD423" s="115"/>
      <c r="JE423" s="115"/>
      <c r="JF423" s="115"/>
      <c r="JG423" s="115"/>
      <c r="JH423" s="115"/>
      <c r="JI423" s="115"/>
      <c r="JJ423" s="115"/>
      <c r="JK423" s="115"/>
      <c r="JL423" s="115"/>
      <c r="JM423" s="115"/>
      <c r="JN423" s="115"/>
      <c r="JO423" s="115"/>
      <c r="JP423" s="115"/>
      <c r="JQ423" s="115"/>
      <c r="JR423" s="115"/>
      <c r="JS423" s="115"/>
      <c r="JT423" s="115"/>
      <c r="JU423" s="115"/>
      <c r="JV423" s="115"/>
      <c r="JW423" s="115"/>
      <c r="JX423" s="115"/>
      <c r="JY423" s="115"/>
      <c r="JZ423" s="115"/>
      <c r="KA423" s="115"/>
      <c r="KB423" s="115"/>
      <c r="KC423" s="115"/>
      <c r="KD423" s="115"/>
      <c r="KE423" s="115"/>
      <c r="KF423" s="115"/>
      <c r="KG423" s="115"/>
      <c r="KH423" s="115"/>
      <c r="KI423" s="115"/>
      <c r="KJ423" s="115"/>
      <c r="KK423" s="115"/>
      <c r="KL423" s="115"/>
      <c r="KM423" s="115"/>
      <c r="KN423" s="115"/>
      <c r="KO423" s="115"/>
      <c r="KP423" s="115"/>
      <c r="KQ423" s="115"/>
      <c r="KR423" s="115"/>
      <c r="KS423" s="115"/>
      <c r="KT423" s="115"/>
      <c r="KU423" s="115"/>
      <c r="KV423" s="115"/>
      <c r="KW423" s="115"/>
      <c r="KX423" s="115"/>
      <c r="KY423" s="115"/>
      <c r="KZ423" s="115"/>
      <c r="LA423" s="115"/>
      <c r="LB423" s="115"/>
      <c r="LC423" s="115"/>
      <c r="LD423" s="115"/>
      <c r="LE423" s="115"/>
      <c r="LF423" s="115"/>
      <c r="LG423" s="115"/>
      <c r="LH423" s="115"/>
      <c r="LI423" s="115"/>
      <c r="LJ423" s="115"/>
      <c r="LK423" s="115"/>
      <c r="LL423" s="115"/>
      <c r="LM423" s="115"/>
      <c r="LN423" s="115"/>
      <c r="LO423" s="115"/>
      <c r="LP423" s="115"/>
      <c r="LQ423" s="115"/>
      <c r="LR423" s="115"/>
      <c r="LS423" s="115"/>
      <c r="LT423" s="115"/>
      <c r="LU423" s="115"/>
      <c r="LV423" s="115"/>
      <c r="LW423" s="115"/>
      <c r="LX423" s="115"/>
      <c r="LY423" s="115"/>
      <c r="LZ423" s="115"/>
      <c r="MA423" s="115"/>
      <c r="MB423" s="115"/>
      <c r="MC423" s="115"/>
      <c r="MD423" s="115"/>
      <c r="ME423" s="115"/>
      <c r="MF423" s="115"/>
      <c r="MG423" s="115"/>
      <c r="MH423" s="115"/>
      <c r="MI423" s="115"/>
      <c r="MJ423" s="115"/>
      <c r="MK423" s="115"/>
      <c r="ML423" s="115"/>
      <c r="MM423" s="115"/>
      <c r="MN423" s="115"/>
      <c r="MO423" s="115"/>
      <c r="MP423" s="115"/>
      <c r="MQ423" s="115"/>
      <c r="MR423" s="115"/>
      <c r="MS423" s="115"/>
      <c r="MT423" s="115"/>
      <c r="MU423" s="115"/>
      <c r="MV423" s="115"/>
      <c r="MW423" s="115"/>
      <c r="MX423" s="115"/>
      <c r="MY423" s="115"/>
      <c r="MZ423" s="115"/>
      <c r="NA423" s="115"/>
      <c r="NB423" s="115"/>
      <c r="NC423" s="115"/>
      <c r="ND423" s="115"/>
      <c r="NE423" s="115"/>
      <c r="NF423" s="115"/>
      <c r="NG423" s="115"/>
      <c r="NH423" s="115"/>
      <c r="NI423" s="115"/>
      <c r="NJ423" s="115"/>
      <c r="NK423" s="115"/>
      <c r="NL423" s="115"/>
      <c r="NM423" s="115"/>
      <c r="NN423" s="115"/>
      <c r="NO423" s="115"/>
      <c r="NP423" s="115"/>
      <c r="NQ423" s="115"/>
      <c r="NR423" s="115"/>
      <c r="NS423" s="115"/>
      <c r="NT423" s="115"/>
      <c r="NU423" s="115"/>
      <c r="NV423" s="115"/>
      <c r="NW423" s="115"/>
      <c r="NX423" s="115"/>
      <c r="NY423" s="115"/>
      <c r="NZ423" s="115"/>
      <c r="OA423" s="115"/>
      <c r="OB423" s="115"/>
      <c r="OC423" s="115"/>
      <c r="OD423" s="115"/>
      <c r="OE423" s="115"/>
      <c r="OF423" s="115"/>
      <c r="OG423" s="115"/>
      <c r="OH423" s="115"/>
      <c r="OI423" s="115"/>
      <c r="OJ423" s="115"/>
      <c r="OK423" s="115"/>
      <c r="OL423" s="115"/>
      <c r="OM423" s="115"/>
      <c r="ON423" s="115"/>
      <c r="OO423" s="115"/>
      <c r="OP423" s="115"/>
      <c r="OQ423" s="115"/>
      <c r="OR423" s="115"/>
      <c r="OS423" s="115"/>
      <c r="OT423" s="115"/>
      <c r="OU423" s="115"/>
      <c r="OV423" s="115"/>
      <c r="OW423" s="115"/>
      <c r="OX423" s="115"/>
      <c r="OY423" s="115"/>
      <c r="OZ423" s="115"/>
      <c r="PA423" s="115"/>
      <c r="PB423" s="115"/>
      <c r="PC423" s="115"/>
      <c r="PD423" s="115"/>
      <c r="PE423" s="115"/>
      <c r="PF423" s="115"/>
      <c r="PG423" s="115"/>
      <c r="PH423" s="115"/>
      <c r="PI423" s="115"/>
      <c r="PJ423" s="115"/>
      <c r="PK423" s="115"/>
      <c r="PL423" s="115"/>
      <c r="PM423" s="115"/>
      <c r="PN423" s="115"/>
      <c r="PO423" s="115"/>
      <c r="PP423" s="115"/>
      <c r="PQ423" s="115"/>
      <c r="PR423" s="115"/>
      <c r="PS423" s="115"/>
      <c r="PT423" s="115"/>
      <c r="PU423" s="115"/>
      <c r="PV423" s="115"/>
      <c r="PW423" s="115"/>
      <c r="PX423" s="115"/>
      <c r="PY423" s="115"/>
      <c r="PZ423" s="115"/>
      <c r="QA423" s="115"/>
      <c r="QB423" s="115"/>
      <c r="QC423" s="115"/>
      <c r="QD423" s="115"/>
      <c r="QE423" s="115"/>
      <c r="QF423" s="115"/>
      <c r="QG423" s="115"/>
      <c r="QH423" s="115"/>
      <c r="QI423" s="115"/>
      <c r="QJ423" s="115"/>
      <c r="QK423" s="115"/>
      <c r="QL423" s="115"/>
      <c r="QM423" s="115"/>
      <c r="QN423" s="115"/>
      <c r="QO423" s="115"/>
      <c r="QP423" s="115"/>
      <c r="QQ423" s="115"/>
      <c r="QR423" s="115"/>
      <c r="QS423" s="115"/>
      <c r="QT423" s="115"/>
      <c r="QU423" s="115"/>
      <c r="QV423" s="115"/>
      <c r="QW423" s="115"/>
      <c r="QX423" s="115"/>
      <c r="QY423" s="115"/>
      <c r="QZ423" s="115"/>
      <c r="RA423" s="115"/>
      <c r="RB423" s="115"/>
      <c r="RC423" s="115"/>
      <c r="RD423" s="115"/>
      <c r="RE423" s="115"/>
      <c r="RF423" s="115"/>
      <c r="RG423" s="115"/>
      <c r="RH423" s="115"/>
      <c r="RI423" s="115"/>
      <c r="RJ423" s="115"/>
      <c r="RK423" s="115"/>
      <c r="RL423" s="115"/>
      <c r="RM423" s="115"/>
      <c r="RN423" s="115"/>
      <c r="RO423" s="115"/>
      <c r="RP423" s="115"/>
      <c r="RQ423" s="115"/>
      <c r="RR423" s="115"/>
      <c r="RS423" s="115"/>
      <c r="RT423" s="115"/>
      <c r="RU423" s="115"/>
      <c r="RV423" s="115"/>
      <c r="RW423" s="115"/>
      <c r="RX423" s="115"/>
      <c r="RY423" s="115"/>
      <c r="RZ423" s="115"/>
      <c r="SA423" s="115"/>
      <c r="SB423" s="115"/>
      <c r="SC423" s="115"/>
      <c r="SD423" s="115"/>
      <c r="SE423" s="115"/>
      <c r="SF423" s="115"/>
      <c r="SG423" s="115"/>
      <c r="SH423" s="115"/>
      <c r="SI423" s="115"/>
      <c r="SJ423" s="115"/>
      <c r="SK423" s="115"/>
      <c r="SL423" s="115"/>
      <c r="SM423" s="115"/>
      <c r="SN423" s="115"/>
      <c r="SO423" s="115"/>
      <c r="SP423" s="115"/>
      <c r="SQ423" s="115"/>
      <c r="SR423" s="115"/>
      <c r="SS423" s="115"/>
      <c r="ST423" s="115"/>
      <c r="SU423" s="115"/>
      <c r="SV423" s="115"/>
      <c r="SW423" s="115"/>
      <c r="SX423" s="115"/>
      <c r="SY423" s="115"/>
      <c r="SZ423" s="115"/>
      <c r="TA423" s="115"/>
      <c r="TB423" s="115"/>
      <c r="TC423" s="115"/>
      <c r="TD423" s="115"/>
      <c r="TE423" s="115"/>
      <c r="TF423" s="115"/>
      <c r="TG423" s="115"/>
      <c r="TH423" s="115"/>
      <c r="TI423" s="115"/>
      <c r="TJ423" s="115"/>
      <c r="TK423" s="115"/>
      <c r="TL423" s="115"/>
      <c r="TM423" s="115"/>
      <c r="TN423" s="115"/>
      <c r="TO423" s="115"/>
      <c r="TP423" s="115"/>
      <c r="TQ423" s="115"/>
      <c r="TR423" s="115"/>
      <c r="TS423" s="115"/>
      <c r="TT423" s="115"/>
      <c r="TU423" s="115"/>
      <c r="TV423" s="115"/>
      <c r="TW423" s="115"/>
      <c r="TX423" s="115"/>
      <c r="TY423" s="115"/>
      <c r="TZ423" s="115"/>
      <c r="UA423" s="115"/>
      <c r="UB423" s="115"/>
      <c r="UC423" s="115"/>
      <c r="UD423" s="115"/>
      <c r="UE423" s="115"/>
      <c r="UF423" s="115"/>
      <c r="UG423" s="115"/>
      <c r="UH423" s="115"/>
      <c r="UI423" s="115"/>
      <c r="UJ423" s="115"/>
      <c r="UK423" s="115"/>
      <c r="UL423" s="115"/>
      <c r="UM423" s="115"/>
      <c r="UN423" s="115"/>
      <c r="UO423" s="115"/>
      <c r="UP423" s="115"/>
      <c r="UQ423" s="115"/>
      <c r="UR423" s="115"/>
      <c r="US423" s="115"/>
      <c r="UT423" s="115"/>
      <c r="UU423" s="115"/>
      <c r="UV423" s="115"/>
      <c r="UW423" s="115"/>
      <c r="UX423" s="115"/>
      <c r="UY423" s="115"/>
      <c r="UZ423" s="115"/>
      <c r="VA423" s="115"/>
      <c r="VB423" s="115"/>
      <c r="VC423" s="115"/>
      <c r="VD423" s="115"/>
      <c r="VE423" s="115"/>
      <c r="VF423" s="115"/>
      <c r="VG423" s="115"/>
      <c r="VH423" s="115"/>
      <c r="VI423" s="115"/>
      <c r="VJ423" s="115"/>
      <c r="VK423" s="115"/>
      <c r="VL423" s="115"/>
      <c r="VM423" s="115"/>
      <c r="VN423" s="115"/>
      <c r="VO423" s="115"/>
      <c r="VP423" s="115"/>
      <c r="VQ423" s="115"/>
      <c r="VR423" s="115"/>
      <c r="VS423" s="115"/>
      <c r="VT423" s="115"/>
      <c r="VU423" s="115"/>
      <c r="VV423" s="115"/>
      <c r="VW423" s="115"/>
      <c r="VX423" s="115"/>
      <c r="VY423" s="115"/>
      <c r="VZ423" s="115"/>
      <c r="WA423" s="115"/>
      <c r="WB423" s="115"/>
      <c r="WC423" s="115"/>
      <c r="WD423" s="115"/>
      <c r="WE423" s="115"/>
      <c r="WF423" s="115"/>
      <c r="WG423" s="115"/>
      <c r="WH423" s="115"/>
      <c r="WI423" s="115"/>
      <c r="WJ423" s="115"/>
      <c r="WK423" s="115"/>
      <c r="WL423" s="115"/>
      <c r="WM423" s="115"/>
      <c r="WN423" s="115"/>
      <c r="WO423" s="115"/>
      <c r="WP423" s="115"/>
      <c r="WQ423" s="115"/>
      <c r="WR423" s="115"/>
      <c r="WS423" s="115"/>
      <c r="WT423" s="115"/>
      <c r="WU423" s="115"/>
      <c r="WV423" s="115"/>
      <c r="WW423" s="115"/>
      <c r="WX423" s="115"/>
      <c r="WY423" s="115"/>
      <c r="WZ423" s="115"/>
      <c r="XA423" s="115"/>
      <c r="XB423" s="115"/>
      <c r="XC423" s="115"/>
      <c r="XD423" s="115"/>
      <c r="XE423" s="115"/>
      <c r="XF423" s="115"/>
      <c r="XG423" s="115"/>
      <c r="XH423" s="115"/>
      <c r="XI423" s="115"/>
      <c r="XJ423" s="115"/>
      <c r="XK423" s="115"/>
      <c r="XL423" s="115"/>
      <c r="XM423" s="115"/>
      <c r="XN423" s="115"/>
      <c r="XO423" s="115"/>
      <c r="XP423" s="115"/>
      <c r="XQ423" s="115"/>
      <c r="XR423" s="115"/>
      <c r="XS423" s="115"/>
      <c r="XT423" s="115"/>
      <c r="XU423" s="115"/>
      <c r="XV423" s="115"/>
      <c r="XW423" s="115"/>
      <c r="XX423" s="115"/>
      <c r="XY423" s="115"/>
      <c r="XZ423" s="115"/>
      <c r="YA423" s="115"/>
      <c r="YB423" s="115"/>
      <c r="YC423" s="115"/>
      <c r="YD423" s="115"/>
      <c r="YE423" s="115"/>
      <c r="YF423" s="115"/>
      <c r="YG423" s="115"/>
      <c r="YH423" s="115"/>
      <c r="YI423" s="115"/>
      <c r="YJ423" s="115"/>
      <c r="YK423" s="115"/>
      <c r="YL423" s="115"/>
      <c r="YM423" s="115"/>
      <c r="YN423" s="115"/>
      <c r="YO423" s="115"/>
      <c r="YP423" s="115"/>
      <c r="YQ423" s="115"/>
      <c r="YR423" s="115"/>
      <c r="YS423" s="115"/>
      <c r="YT423" s="115"/>
      <c r="YU423" s="115"/>
      <c r="YV423" s="115"/>
      <c r="YW423" s="115"/>
      <c r="YX423" s="115"/>
      <c r="YY423" s="115"/>
      <c r="YZ423" s="115"/>
      <c r="ZA423" s="115"/>
      <c r="ZB423" s="115"/>
      <c r="ZC423" s="115"/>
      <c r="ZD423" s="115"/>
      <c r="ZE423" s="115"/>
      <c r="ZF423" s="115"/>
      <c r="ZG423" s="115"/>
      <c r="ZH423" s="115"/>
      <c r="ZI423" s="115"/>
      <c r="ZJ423" s="115"/>
      <c r="ZK423" s="115"/>
      <c r="ZL423" s="115"/>
      <c r="ZM423" s="115"/>
      <c r="ZN423" s="115"/>
      <c r="ZO423" s="115"/>
      <c r="ZP423" s="115"/>
      <c r="ZQ423" s="115"/>
      <c r="ZR423" s="115"/>
      <c r="ZS423" s="115"/>
      <c r="ZT423" s="115"/>
      <c r="ZU423" s="115"/>
      <c r="ZV423" s="115"/>
      <c r="ZW423" s="115"/>
      <c r="ZX423" s="115"/>
      <c r="ZY423" s="115"/>
      <c r="ZZ423" s="115"/>
      <c r="AAA423" s="115"/>
      <c r="AAB423" s="115"/>
      <c r="AAC423" s="115"/>
      <c r="AAD423" s="115"/>
      <c r="AAE423" s="115"/>
      <c r="AAF423" s="115"/>
      <c r="AAG423" s="115"/>
      <c r="AAH423" s="115"/>
      <c r="AAI423" s="115"/>
      <c r="AAJ423" s="115"/>
      <c r="AAK423" s="115"/>
      <c r="AAL423" s="115"/>
      <c r="AAM423" s="115"/>
      <c r="AAN423" s="115"/>
      <c r="AAO423" s="115"/>
      <c r="AAP423" s="115"/>
      <c r="AAQ423" s="115"/>
      <c r="AAR423" s="115"/>
      <c r="AAS423" s="115"/>
      <c r="AAT423" s="115"/>
      <c r="AAU423" s="115"/>
      <c r="AAV423" s="115"/>
      <c r="AAW423" s="115"/>
      <c r="AAX423" s="115"/>
      <c r="AAY423" s="115"/>
      <c r="AAZ423" s="115"/>
      <c r="ABA423" s="115"/>
      <c r="ABB423" s="115"/>
      <c r="ABC423" s="115"/>
      <c r="ABD423" s="115"/>
      <c r="ABE423" s="115"/>
      <c r="ABF423" s="115"/>
      <c r="ABG423" s="115"/>
      <c r="ABH423" s="115"/>
      <c r="ABI423" s="115"/>
      <c r="ABJ423" s="115"/>
      <c r="ABK423" s="115"/>
      <c r="ABL423" s="115"/>
      <c r="ABM423" s="115"/>
      <c r="ABN423" s="115"/>
      <c r="ABO423" s="115"/>
      <c r="ABP423" s="115"/>
      <c r="ABQ423" s="115"/>
      <c r="ABR423" s="115"/>
      <c r="ABS423" s="115"/>
      <c r="ABT423" s="115"/>
      <c r="ABU423" s="115"/>
      <c r="ABV423" s="115"/>
      <c r="ABW423" s="115"/>
      <c r="ABX423" s="115"/>
      <c r="ABY423" s="115"/>
      <c r="ABZ423" s="115"/>
      <c r="ACA423" s="115"/>
      <c r="ACB423" s="115"/>
      <c r="ACC423" s="115"/>
      <c r="ACD423" s="115"/>
      <c r="ACE423" s="115"/>
      <c r="ACF423" s="115"/>
      <c r="ACG423" s="115"/>
      <c r="ACH423" s="115"/>
      <c r="ACI423" s="115"/>
      <c r="ACJ423" s="115"/>
      <c r="ACK423" s="115"/>
      <c r="ACL423" s="115"/>
      <c r="ACM423" s="115"/>
      <c r="ACN423" s="115"/>
      <c r="ACO423" s="115"/>
      <c r="ACP423" s="115"/>
      <c r="ACQ423" s="115"/>
      <c r="ACR423" s="115"/>
      <c r="ACS423" s="115"/>
      <c r="ACT423" s="115"/>
      <c r="ACU423" s="115"/>
      <c r="ACV423" s="115"/>
      <c r="ACW423" s="115"/>
      <c r="ACX423" s="115"/>
      <c r="ACY423" s="115"/>
      <c r="ACZ423" s="115"/>
      <c r="ADA423" s="115"/>
    </row>
    <row r="424" spans="1:781" s="166" customFormat="1" ht="15" customHeight="1" x14ac:dyDescent="0.25">
      <c r="A424" s="42"/>
      <c r="B424" s="201"/>
      <c r="C424" s="202"/>
      <c r="D424" s="203"/>
      <c r="E424" s="203"/>
      <c r="F424" s="203"/>
      <c r="G424" s="203"/>
      <c r="H424" s="203"/>
      <c r="I424" s="204"/>
      <c r="J424" s="205"/>
      <c r="K424" s="205"/>
      <c r="L424" s="203"/>
      <c r="M424" s="203"/>
      <c r="N424" s="203"/>
      <c r="O424" s="203"/>
      <c r="P424" s="206"/>
      <c r="Q424" s="207"/>
      <c r="R424" s="208"/>
      <c r="S424" s="209" t="s">
        <v>1128</v>
      </c>
      <c r="T424" s="210"/>
      <c r="U424" s="210"/>
      <c r="V424" s="211"/>
      <c r="W424" s="211"/>
      <c r="X424" s="211"/>
      <c r="Y424" s="211"/>
      <c r="Z424" s="211"/>
      <c r="AA424" s="211"/>
      <c r="AB424" s="212"/>
      <c r="AC424" s="213"/>
      <c r="AD424" s="213"/>
      <c r="AE424" s="213"/>
      <c r="AF424" s="213"/>
      <c r="AG424" s="213"/>
      <c r="AH424" s="213"/>
      <c r="AI424" s="213"/>
      <c r="AJ424" s="213"/>
      <c r="AK424" s="213"/>
      <c r="AL424" s="213"/>
      <c r="AM424" s="213"/>
      <c r="AN424" s="213"/>
      <c r="AO424" s="213"/>
    </row>
    <row r="425" spans="1:781" s="166" customFormat="1" ht="30" customHeight="1" x14ac:dyDescent="0.3">
      <c r="B425" s="201"/>
      <c r="C425" s="202"/>
      <c r="D425" s="214" t="s">
        <v>1129</v>
      </c>
      <c r="E425" s="215"/>
      <c r="F425" s="347" t="s">
        <v>1130</v>
      </c>
      <c r="G425" s="347"/>
      <c r="H425" s="216" t="s">
        <v>1131</v>
      </c>
      <c r="I425" s="215"/>
      <c r="J425" s="215"/>
      <c r="K425" s="215"/>
      <c r="L425" s="215" t="s">
        <v>1132</v>
      </c>
      <c r="M425" s="215"/>
      <c r="N425" s="217"/>
      <c r="O425" s="217"/>
      <c r="P425" s="217"/>
      <c r="Q425" s="218"/>
      <c r="R425" s="208"/>
      <c r="S425" s="219" t="s">
        <v>1133</v>
      </c>
      <c r="T425" s="210" t="s">
        <v>1134</v>
      </c>
      <c r="U425" s="210"/>
      <c r="V425" s="211"/>
      <c r="W425" s="211"/>
      <c r="X425" s="211"/>
      <c r="Y425" s="211"/>
      <c r="Z425" s="211"/>
      <c r="AA425" s="211"/>
      <c r="AB425" s="212"/>
      <c r="AC425" s="213"/>
      <c r="AD425" s="213"/>
      <c r="AE425" s="213"/>
      <c r="AF425" s="213"/>
      <c r="AG425" s="213"/>
      <c r="AH425" s="213"/>
      <c r="AI425" s="213"/>
      <c r="AJ425" s="213"/>
      <c r="AK425" s="213"/>
      <c r="AL425" s="213"/>
      <c r="AM425" s="213"/>
      <c r="AN425" s="213"/>
      <c r="AO425" s="213"/>
    </row>
    <row r="426" spans="1:781" s="166" customFormat="1" ht="15" customHeight="1" x14ac:dyDescent="0.25">
      <c r="B426" s="201"/>
      <c r="C426" s="220"/>
      <c r="D426" s="221" t="s">
        <v>204</v>
      </c>
      <c r="E426" s="222" t="s">
        <v>1135</v>
      </c>
      <c r="F426" s="223" t="s">
        <v>222</v>
      </c>
      <c r="G426" s="222" t="s">
        <v>530</v>
      </c>
      <c r="H426" s="223" t="s">
        <v>1136</v>
      </c>
      <c r="I426" s="224" t="s">
        <v>1137</v>
      </c>
      <c r="J426" s="225"/>
      <c r="K426" s="222"/>
      <c r="L426" s="223" t="s">
        <v>72</v>
      </c>
      <c r="M426" s="226" t="s">
        <v>1138</v>
      </c>
      <c r="N426" s="227"/>
      <c r="O426" s="227"/>
      <c r="P426" s="228"/>
      <c r="Q426" s="229"/>
      <c r="R426" s="230"/>
      <c r="S426" s="219" t="s">
        <v>1139</v>
      </c>
      <c r="T426" s="210" t="s">
        <v>1140</v>
      </c>
      <c r="U426" s="210"/>
      <c r="V426" s="211"/>
      <c r="W426" s="211"/>
      <c r="X426" s="211"/>
      <c r="Y426" s="211"/>
      <c r="Z426" s="211"/>
      <c r="AA426" s="211"/>
      <c r="AB426" s="231"/>
      <c r="AC426" s="232"/>
      <c r="AD426" s="232"/>
      <c r="AE426" s="213"/>
      <c r="AF426" s="213"/>
      <c r="AG426" s="213"/>
      <c r="AH426" s="213"/>
      <c r="AI426" s="213"/>
      <c r="AJ426" s="213"/>
      <c r="AK426" s="213"/>
      <c r="AL426" s="213"/>
      <c r="AM426" s="213"/>
      <c r="AN426" s="213"/>
      <c r="AO426" s="213"/>
    </row>
    <row r="427" spans="1:781" s="166" customFormat="1" ht="15" customHeight="1" x14ac:dyDescent="0.25">
      <c r="B427" s="201"/>
      <c r="C427" s="220"/>
      <c r="D427" s="223" t="s">
        <v>123</v>
      </c>
      <c r="E427" s="222" t="s">
        <v>1141</v>
      </c>
      <c r="F427" s="223" t="s">
        <v>403</v>
      </c>
      <c r="G427" s="222" t="s">
        <v>1142</v>
      </c>
      <c r="H427" s="223" t="s">
        <v>1143</v>
      </c>
      <c r="I427" s="224" t="s">
        <v>1144</v>
      </c>
      <c r="J427" s="225"/>
      <c r="K427" s="222"/>
      <c r="L427" s="223" t="s">
        <v>86</v>
      </c>
      <c r="M427" s="226" t="s">
        <v>1145</v>
      </c>
      <c r="N427" s="227"/>
      <c r="O427" s="227"/>
      <c r="P427" s="228"/>
      <c r="Q427" s="229"/>
      <c r="R427" s="207"/>
      <c r="S427" s="219" t="s">
        <v>1146</v>
      </c>
      <c r="T427" s="210" t="s">
        <v>1147</v>
      </c>
      <c r="U427" s="210"/>
      <c r="V427" s="211"/>
      <c r="W427" s="211"/>
      <c r="X427" s="211"/>
      <c r="Y427" s="211"/>
      <c r="Z427" s="211"/>
      <c r="AA427" s="211"/>
      <c r="AB427" s="231"/>
      <c r="AC427" s="232"/>
      <c r="AD427" s="232"/>
      <c r="AE427" s="213"/>
      <c r="AF427" s="213"/>
      <c r="AG427" s="213"/>
      <c r="AH427" s="213"/>
      <c r="AI427" s="213"/>
      <c r="AJ427" s="213"/>
      <c r="AK427" s="213"/>
      <c r="AL427" s="213"/>
      <c r="AM427" s="213"/>
      <c r="AN427" s="213"/>
      <c r="AO427" s="213"/>
    </row>
    <row r="428" spans="1:781" s="166" customFormat="1" ht="13.8" x14ac:dyDescent="0.25">
      <c r="B428" s="201"/>
      <c r="C428" s="220"/>
      <c r="D428" s="223" t="s">
        <v>101</v>
      </c>
      <c r="E428" s="222" t="s">
        <v>1148</v>
      </c>
      <c r="F428" s="223" t="s">
        <v>244</v>
      </c>
      <c r="G428" s="222" t="s">
        <v>1149</v>
      </c>
      <c r="H428" s="223" t="s">
        <v>1150</v>
      </c>
      <c r="I428" s="224" t="s">
        <v>1151</v>
      </c>
      <c r="J428" s="225"/>
      <c r="K428" s="222"/>
      <c r="L428" s="223" t="s">
        <v>133</v>
      </c>
      <c r="M428" s="338" t="s">
        <v>1152</v>
      </c>
      <c r="N428" s="338"/>
      <c r="O428" s="338"/>
      <c r="P428" s="338"/>
      <c r="Q428" s="233"/>
      <c r="R428" s="230"/>
      <c r="S428" s="219" t="s">
        <v>1153</v>
      </c>
      <c r="T428" s="210" t="s">
        <v>1154</v>
      </c>
      <c r="U428" s="210"/>
      <c r="V428" s="211"/>
      <c r="W428" s="211"/>
      <c r="X428" s="211"/>
      <c r="Y428" s="211"/>
      <c r="Z428" s="211"/>
      <c r="AA428" s="211"/>
      <c r="AB428" s="231"/>
      <c r="AC428" s="232"/>
      <c r="AD428" s="232"/>
      <c r="AE428" s="213"/>
      <c r="AF428" s="213"/>
      <c r="AG428" s="213"/>
      <c r="AH428" s="213"/>
      <c r="AI428" s="213"/>
      <c r="AJ428" s="213"/>
      <c r="AK428" s="213"/>
      <c r="AL428" s="213"/>
      <c r="AM428" s="213"/>
      <c r="AN428" s="213"/>
      <c r="AO428" s="213"/>
    </row>
    <row r="429" spans="1:781" s="166" customFormat="1" ht="15" customHeight="1" x14ac:dyDescent="0.25">
      <c r="B429" s="201"/>
      <c r="C429" s="220"/>
      <c r="D429" s="223" t="s">
        <v>1155</v>
      </c>
      <c r="E429" s="222" t="s">
        <v>1156</v>
      </c>
      <c r="F429" s="223" t="s">
        <v>356</v>
      </c>
      <c r="G429" s="222" t="s">
        <v>1157</v>
      </c>
      <c r="H429" s="223" t="s">
        <v>1158</v>
      </c>
      <c r="I429" s="224" t="s">
        <v>1159</v>
      </c>
      <c r="J429" s="225"/>
      <c r="K429" s="222"/>
      <c r="L429" s="223" t="s">
        <v>42</v>
      </c>
      <c r="M429" s="226" t="s">
        <v>1160</v>
      </c>
      <c r="N429" s="227"/>
      <c r="O429" s="227"/>
      <c r="P429" s="228"/>
      <c r="Q429" s="229"/>
      <c r="R429" s="234"/>
      <c r="S429" s="219" t="s">
        <v>1161</v>
      </c>
      <c r="T429" s="210" t="s">
        <v>1162</v>
      </c>
      <c r="U429" s="210"/>
      <c r="V429" s="211"/>
      <c r="W429" s="211"/>
      <c r="X429" s="211"/>
      <c r="Y429" s="211"/>
      <c r="Z429" s="211"/>
      <c r="AA429" s="211"/>
      <c r="AB429" s="231"/>
      <c r="AC429" s="232"/>
      <c r="AD429" s="232"/>
      <c r="AE429" s="213"/>
      <c r="AF429" s="213"/>
      <c r="AG429" s="213"/>
      <c r="AH429" s="213"/>
      <c r="AI429" s="213"/>
      <c r="AJ429" s="213"/>
      <c r="AK429" s="213"/>
      <c r="AL429" s="213"/>
      <c r="AM429" s="213"/>
      <c r="AN429" s="213"/>
      <c r="AO429" s="213"/>
    </row>
    <row r="430" spans="1:781" s="166" customFormat="1" ht="15" customHeight="1" x14ac:dyDescent="0.25">
      <c r="B430" s="201"/>
      <c r="C430" s="220"/>
      <c r="D430" s="223" t="s">
        <v>53</v>
      </c>
      <c r="E430" s="222" t="s">
        <v>1163</v>
      </c>
      <c r="F430" s="223" t="s">
        <v>591</v>
      </c>
      <c r="G430" s="222" t="s">
        <v>1164</v>
      </c>
      <c r="H430" s="223">
        <v>3</v>
      </c>
      <c r="I430" s="224" t="s">
        <v>1165</v>
      </c>
      <c r="J430" s="225"/>
      <c r="K430" s="222"/>
      <c r="L430" s="223" t="s">
        <v>47</v>
      </c>
      <c r="M430" s="226" t="s">
        <v>1166</v>
      </c>
      <c r="N430" s="227"/>
      <c r="O430" s="227"/>
      <c r="P430" s="228"/>
      <c r="Q430" s="229"/>
      <c r="R430" s="230"/>
      <c r="S430" s="219" t="s">
        <v>1167</v>
      </c>
      <c r="T430" s="210" t="s">
        <v>1168</v>
      </c>
      <c r="U430" s="210"/>
      <c r="V430" s="211"/>
      <c r="W430" s="211"/>
      <c r="X430" s="211"/>
      <c r="Y430" s="211"/>
      <c r="Z430" s="211"/>
      <c r="AA430" s="211"/>
      <c r="AB430" s="231"/>
      <c r="AC430" s="232"/>
      <c r="AD430" s="232"/>
      <c r="AE430" s="213"/>
      <c r="AF430" s="213"/>
      <c r="AG430" s="213"/>
      <c r="AH430" s="213"/>
      <c r="AI430" s="213"/>
      <c r="AJ430" s="213"/>
      <c r="AK430" s="213"/>
      <c r="AL430" s="213"/>
      <c r="AM430" s="213"/>
      <c r="AN430" s="213"/>
      <c r="AO430" s="213"/>
    </row>
    <row r="431" spans="1:781" s="166" customFormat="1" ht="15" customHeight="1" x14ac:dyDescent="0.25">
      <c r="B431" s="201"/>
      <c r="C431" s="220"/>
      <c r="D431" s="223" t="s">
        <v>104</v>
      </c>
      <c r="E431" s="222" t="s">
        <v>1169</v>
      </c>
      <c r="G431" s="222"/>
      <c r="H431" s="222"/>
      <c r="I431" s="225"/>
      <c r="J431" s="224"/>
      <c r="K431" s="222"/>
      <c r="L431" s="223" t="s">
        <v>386</v>
      </c>
      <c r="M431" s="226" t="s">
        <v>1170</v>
      </c>
      <c r="N431" s="227"/>
      <c r="O431" s="227"/>
      <c r="P431" s="228"/>
      <c r="Q431" s="229"/>
      <c r="R431" s="230"/>
      <c r="S431" s="219" t="s">
        <v>1171</v>
      </c>
      <c r="T431" s="210" t="s">
        <v>1172</v>
      </c>
      <c r="U431" s="210"/>
      <c r="V431" s="211"/>
      <c r="W431" s="211"/>
      <c r="X431" s="211"/>
      <c r="Y431" s="211"/>
      <c r="Z431" s="211"/>
      <c r="AA431" s="211"/>
      <c r="AB431" s="212"/>
      <c r="AC431" s="213"/>
      <c r="AD431" s="213"/>
      <c r="AE431" s="213"/>
      <c r="AF431" s="213"/>
      <c r="AG431" s="213"/>
      <c r="AH431" s="213"/>
      <c r="AI431" s="213"/>
      <c r="AJ431" s="213"/>
      <c r="AK431" s="213"/>
      <c r="AL431" s="213"/>
      <c r="AM431" s="213"/>
      <c r="AN431" s="213"/>
      <c r="AO431" s="213"/>
    </row>
    <row r="432" spans="1:781" s="166" customFormat="1" ht="15" customHeight="1" x14ac:dyDescent="0.25">
      <c r="B432" s="201"/>
      <c r="C432" s="220"/>
      <c r="D432" s="223" t="s">
        <v>426</v>
      </c>
      <c r="E432" s="222" t="s">
        <v>1173</v>
      </c>
      <c r="F432" s="222"/>
      <c r="G432" s="222"/>
      <c r="H432" s="222"/>
      <c r="I432" s="222"/>
      <c r="J432" s="224"/>
      <c r="K432" s="222"/>
      <c r="L432" s="223" t="s">
        <v>500</v>
      </c>
      <c r="M432" s="226" t="s">
        <v>1174</v>
      </c>
      <c r="N432" s="227"/>
      <c r="O432" s="227"/>
      <c r="P432" s="228"/>
      <c r="Q432" s="229"/>
      <c r="R432" s="234"/>
      <c r="S432" s="219" t="s">
        <v>1175</v>
      </c>
      <c r="T432" s="210" t="s">
        <v>1176</v>
      </c>
      <c r="U432" s="210"/>
      <c r="V432" s="211"/>
      <c r="W432" s="211"/>
      <c r="X432" s="211"/>
      <c r="Y432" s="211"/>
      <c r="Z432" s="211"/>
      <c r="AA432" s="211"/>
      <c r="AB432" s="212"/>
      <c r="AC432" s="213"/>
      <c r="AD432" s="213"/>
      <c r="AE432" s="213"/>
      <c r="AF432" s="213"/>
      <c r="AG432" s="213"/>
      <c r="AH432" s="213"/>
      <c r="AI432" s="213"/>
      <c r="AJ432" s="213"/>
      <c r="AK432" s="213"/>
      <c r="AL432" s="213"/>
      <c r="AM432" s="213"/>
      <c r="AN432" s="213"/>
      <c r="AO432" s="213"/>
    </row>
    <row r="433" spans="1:781" s="166" customFormat="1" ht="15" customHeight="1" x14ac:dyDescent="0.25">
      <c r="B433" s="201"/>
      <c r="C433" s="220"/>
      <c r="D433" s="223" t="s">
        <v>70</v>
      </c>
      <c r="E433" s="222" t="s">
        <v>1177</v>
      </c>
      <c r="F433" s="222"/>
      <c r="G433" s="222"/>
      <c r="H433" s="222"/>
      <c r="I433" s="225"/>
      <c r="J433" s="224"/>
      <c r="K433" s="222"/>
      <c r="L433" s="223" t="s">
        <v>82</v>
      </c>
      <c r="M433" s="226" t="s">
        <v>1178</v>
      </c>
      <c r="N433" s="227"/>
      <c r="O433" s="227"/>
      <c r="P433" s="228"/>
      <c r="Q433" s="229"/>
      <c r="R433" s="230"/>
      <c r="S433" s="219" t="s">
        <v>1179</v>
      </c>
      <c r="T433" s="210" t="s">
        <v>1180</v>
      </c>
      <c r="U433" s="210"/>
      <c r="V433" s="211"/>
      <c r="W433" s="211"/>
      <c r="X433" s="211"/>
      <c r="Y433" s="211"/>
      <c r="Z433" s="211"/>
      <c r="AA433" s="211"/>
      <c r="AB433" s="212"/>
      <c r="AC433" s="213"/>
      <c r="AD433" s="213"/>
      <c r="AE433" s="213"/>
      <c r="AF433" s="213"/>
      <c r="AG433" s="213"/>
      <c r="AH433" s="213"/>
      <c r="AI433" s="213"/>
      <c r="AJ433" s="213"/>
      <c r="AK433" s="213"/>
      <c r="AL433" s="213"/>
      <c r="AM433" s="213"/>
      <c r="AN433" s="213"/>
      <c r="AO433" s="213"/>
    </row>
    <row r="434" spans="1:781" s="166" customFormat="1" ht="15" customHeight="1" x14ac:dyDescent="0.25">
      <c r="B434" s="201"/>
      <c r="C434" s="220"/>
      <c r="D434" s="223"/>
      <c r="E434" s="222"/>
      <c r="F434" s="222"/>
      <c r="G434" s="222"/>
      <c r="H434" s="222"/>
      <c r="I434" s="225"/>
      <c r="J434" s="224"/>
      <c r="L434" s="223" t="s">
        <v>235</v>
      </c>
      <c r="M434" s="226" t="s">
        <v>1181</v>
      </c>
      <c r="N434" s="227"/>
      <c r="O434" s="227"/>
      <c r="P434" s="228"/>
      <c r="Q434" s="229"/>
      <c r="R434" s="230"/>
      <c r="S434" s="219" t="s">
        <v>1182</v>
      </c>
      <c r="T434" s="210" t="s">
        <v>1183</v>
      </c>
      <c r="U434" s="210"/>
      <c r="V434" s="211"/>
      <c r="W434" s="211"/>
      <c r="X434" s="211"/>
      <c r="Y434" s="211"/>
      <c r="Z434" s="211"/>
      <c r="AA434" s="211"/>
      <c r="AB434" s="212"/>
      <c r="AC434" s="213"/>
      <c r="AD434" s="213"/>
      <c r="AE434" s="213"/>
      <c r="AF434" s="213"/>
      <c r="AG434" s="213"/>
      <c r="AH434" s="213"/>
      <c r="AI434" s="213"/>
      <c r="AJ434" s="213"/>
      <c r="AK434" s="213"/>
      <c r="AL434" s="213"/>
      <c r="AM434" s="213"/>
      <c r="AN434" s="213"/>
      <c r="AO434" s="213"/>
    </row>
    <row r="435" spans="1:781" s="166" customFormat="1" ht="15" customHeight="1" x14ac:dyDescent="0.25">
      <c r="B435" s="201"/>
      <c r="C435" s="235"/>
      <c r="D435" s="236"/>
      <c r="E435" s="236"/>
      <c r="F435" s="236"/>
      <c r="G435" s="236"/>
      <c r="H435" s="236"/>
      <c r="I435" s="237"/>
      <c r="J435" s="236"/>
      <c r="K435" s="236"/>
      <c r="L435" s="238"/>
      <c r="M435" s="238"/>
      <c r="N435" s="238"/>
      <c r="O435" s="238"/>
      <c r="P435" s="239"/>
      <c r="Q435" s="229"/>
      <c r="R435" s="234"/>
      <c r="S435" s="219" t="s">
        <v>1184</v>
      </c>
      <c r="T435" s="210" t="s">
        <v>1185</v>
      </c>
      <c r="U435" s="210"/>
      <c r="V435" s="211"/>
      <c r="W435" s="211"/>
      <c r="X435" s="211"/>
      <c r="Y435" s="211"/>
      <c r="Z435" s="211"/>
      <c r="AA435" s="211"/>
      <c r="AB435" s="212"/>
      <c r="AC435" s="213"/>
      <c r="AD435" s="213"/>
      <c r="AE435" s="213"/>
      <c r="AF435" s="213"/>
      <c r="AG435" s="213"/>
      <c r="AH435" s="213"/>
      <c r="AI435" s="213"/>
      <c r="AJ435" s="213"/>
      <c r="AK435" s="213"/>
      <c r="AL435" s="213"/>
      <c r="AM435" s="213"/>
      <c r="AN435" s="213"/>
      <c r="AO435" s="213"/>
    </row>
    <row r="436" spans="1:781" ht="15" customHeight="1" x14ac:dyDescent="0.3">
      <c r="A436" s="189"/>
      <c r="B436" s="194"/>
      <c r="C436" s="235"/>
      <c r="D436" s="197"/>
      <c r="E436" s="192"/>
      <c r="F436" s="198"/>
      <c r="G436" s="191"/>
      <c r="H436" s="198"/>
      <c r="I436" s="240"/>
      <c r="J436" s="115"/>
      <c r="K436" s="189"/>
      <c r="L436" s="190"/>
      <c r="M436" s="191"/>
      <c r="N436" s="192"/>
      <c r="O436" s="197"/>
      <c r="P436" s="194"/>
      <c r="Q436" s="229"/>
      <c r="R436" s="230"/>
      <c r="S436" s="241"/>
      <c r="T436" s="210"/>
      <c r="U436" s="210"/>
      <c r="V436" s="242"/>
      <c r="W436" s="242"/>
      <c r="X436" s="242"/>
      <c r="Y436" s="242"/>
      <c r="Z436" s="242"/>
      <c r="AA436" s="242"/>
      <c r="AB436" s="243"/>
      <c r="AC436" s="244"/>
      <c r="AD436" s="244"/>
      <c r="AE436" s="244"/>
      <c r="AF436" s="244"/>
      <c r="AG436" s="244"/>
      <c r="AH436" s="244"/>
      <c r="AI436" s="244"/>
      <c r="AJ436" s="244"/>
      <c r="AK436" s="244"/>
      <c r="AL436" s="244"/>
      <c r="AM436" s="244"/>
      <c r="AN436" s="244"/>
      <c r="AO436" s="244"/>
      <c r="AP436" s="115"/>
      <c r="AQ436" s="115"/>
      <c r="AR436" s="115"/>
      <c r="AS436" s="115"/>
      <c r="AT436" s="115"/>
      <c r="AU436" s="115"/>
      <c r="AV436" s="115"/>
      <c r="AW436" s="115"/>
      <c r="AX436" s="115"/>
      <c r="AY436" s="115"/>
      <c r="AZ436" s="115"/>
      <c r="BA436" s="115"/>
      <c r="BB436" s="115"/>
      <c r="BC436" s="115"/>
      <c r="BD436" s="115"/>
      <c r="BE436" s="115"/>
      <c r="BF436" s="115"/>
      <c r="BG436" s="115"/>
      <c r="BH436" s="115"/>
      <c r="BI436" s="115"/>
      <c r="BJ436" s="115"/>
      <c r="BK436" s="115"/>
      <c r="BL436" s="115"/>
      <c r="BM436" s="115"/>
      <c r="BN436" s="115"/>
      <c r="BO436" s="115"/>
      <c r="BP436" s="115"/>
      <c r="BQ436" s="115"/>
      <c r="BR436" s="115"/>
      <c r="BS436" s="115"/>
      <c r="BT436" s="115"/>
      <c r="BU436" s="115"/>
      <c r="BV436" s="115"/>
      <c r="BW436" s="115"/>
      <c r="BX436" s="115"/>
      <c r="BY436" s="115"/>
      <c r="BZ436" s="115"/>
      <c r="CA436" s="115"/>
      <c r="CB436" s="115"/>
      <c r="CC436" s="115"/>
      <c r="CD436" s="115"/>
      <c r="CE436" s="115"/>
      <c r="CF436" s="115"/>
      <c r="CG436" s="115"/>
      <c r="CH436" s="115"/>
      <c r="CI436" s="115"/>
      <c r="CJ436" s="115"/>
      <c r="CK436" s="115"/>
      <c r="CL436" s="115"/>
      <c r="CM436" s="115"/>
      <c r="CN436" s="115"/>
      <c r="CO436" s="115"/>
      <c r="CP436" s="115"/>
      <c r="CQ436" s="115"/>
      <c r="CR436" s="115"/>
      <c r="CS436" s="115"/>
      <c r="CT436" s="115"/>
      <c r="CU436" s="115"/>
      <c r="CV436" s="115"/>
      <c r="CW436" s="115"/>
      <c r="CX436" s="115"/>
      <c r="CY436" s="115"/>
      <c r="CZ436" s="115"/>
      <c r="DA436" s="115"/>
      <c r="DB436" s="115"/>
      <c r="DC436" s="115"/>
      <c r="DD436" s="115"/>
      <c r="DE436" s="115"/>
      <c r="DF436" s="115"/>
      <c r="DG436" s="115"/>
      <c r="DH436" s="115"/>
      <c r="DI436" s="115"/>
      <c r="DJ436" s="115"/>
      <c r="DK436" s="115"/>
      <c r="DL436" s="115"/>
      <c r="DM436" s="115"/>
      <c r="DN436" s="115"/>
      <c r="DO436" s="115"/>
      <c r="DP436" s="115"/>
      <c r="DQ436" s="115"/>
      <c r="DR436" s="115"/>
      <c r="DS436" s="115"/>
      <c r="DT436" s="115"/>
      <c r="DU436" s="115"/>
      <c r="DV436" s="115"/>
      <c r="DW436" s="115"/>
      <c r="DX436" s="115"/>
      <c r="DY436" s="115"/>
      <c r="DZ436" s="115"/>
      <c r="EA436" s="115"/>
      <c r="EB436" s="115"/>
      <c r="EC436" s="115"/>
      <c r="ED436" s="115"/>
      <c r="EE436" s="115"/>
      <c r="EF436" s="115"/>
      <c r="EG436" s="115"/>
      <c r="EH436" s="115"/>
      <c r="EI436" s="115"/>
      <c r="EJ436" s="115"/>
      <c r="EK436" s="115"/>
      <c r="EL436" s="115"/>
      <c r="EM436" s="115"/>
      <c r="EN436" s="115"/>
      <c r="EO436" s="115"/>
      <c r="EP436" s="115"/>
      <c r="EQ436" s="115"/>
      <c r="ER436" s="115"/>
      <c r="ES436" s="115"/>
      <c r="ET436" s="115"/>
      <c r="EU436" s="115"/>
      <c r="EV436" s="115"/>
      <c r="EW436" s="115"/>
      <c r="EX436" s="115"/>
      <c r="EY436" s="115"/>
      <c r="EZ436" s="115"/>
      <c r="FA436" s="115"/>
      <c r="FB436" s="115"/>
      <c r="FC436" s="115"/>
      <c r="FD436" s="115"/>
      <c r="FE436" s="115"/>
      <c r="FF436" s="115"/>
      <c r="FG436" s="115"/>
      <c r="FH436" s="115"/>
      <c r="FI436" s="115"/>
      <c r="FJ436" s="115"/>
      <c r="FK436" s="115"/>
      <c r="FL436" s="115"/>
      <c r="FM436" s="115"/>
      <c r="FN436" s="115"/>
      <c r="FO436" s="115"/>
      <c r="FP436" s="115"/>
      <c r="FQ436" s="115"/>
      <c r="FR436" s="115"/>
      <c r="FS436" s="115"/>
      <c r="FT436" s="115"/>
      <c r="FU436" s="115"/>
      <c r="FV436" s="115"/>
      <c r="FW436" s="115"/>
      <c r="FX436" s="115"/>
      <c r="FY436" s="115"/>
      <c r="FZ436" s="115"/>
      <c r="GA436" s="115"/>
      <c r="GB436" s="115"/>
      <c r="GC436" s="115"/>
      <c r="GD436" s="115"/>
      <c r="GE436" s="115"/>
      <c r="GF436" s="115"/>
      <c r="GG436" s="115"/>
      <c r="GH436" s="115"/>
      <c r="GI436" s="115"/>
      <c r="GJ436" s="115"/>
      <c r="GK436" s="115"/>
      <c r="GL436" s="115"/>
      <c r="GM436" s="115"/>
      <c r="GN436" s="115"/>
      <c r="GO436" s="115"/>
      <c r="GP436" s="115"/>
      <c r="GQ436" s="115"/>
      <c r="GR436" s="115"/>
      <c r="GS436" s="115"/>
      <c r="GT436" s="115"/>
      <c r="GU436" s="115"/>
      <c r="GV436" s="115"/>
      <c r="GW436" s="115"/>
      <c r="GX436" s="115"/>
      <c r="GY436" s="115"/>
      <c r="GZ436" s="115"/>
      <c r="HA436" s="115"/>
      <c r="HB436" s="115"/>
      <c r="HC436" s="115"/>
      <c r="HD436" s="115"/>
      <c r="HE436" s="115"/>
      <c r="HF436" s="115"/>
      <c r="HG436" s="115"/>
      <c r="HH436" s="115"/>
      <c r="HI436" s="115"/>
      <c r="HJ436" s="115"/>
      <c r="HK436" s="115"/>
      <c r="HL436" s="115"/>
      <c r="HM436" s="115"/>
      <c r="HN436" s="115"/>
      <c r="HO436" s="115"/>
      <c r="HP436" s="115"/>
      <c r="HQ436" s="115"/>
      <c r="HR436" s="115"/>
      <c r="HS436" s="115"/>
      <c r="HT436" s="115"/>
      <c r="HU436" s="115"/>
      <c r="HV436" s="115"/>
      <c r="HW436" s="115"/>
      <c r="HX436" s="115"/>
      <c r="HY436" s="115"/>
      <c r="HZ436" s="115"/>
      <c r="IA436" s="115"/>
      <c r="IB436" s="115"/>
      <c r="IC436" s="115"/>
      <c r="ID436" s="115"/>
      <c r="IE436" s="115"/>
      <c r="IF436" s="115"/>
      <c r="IG436" s="115"/>
      <c r="IH436" s="115"/>
      <c r="II436" s="115"/>
      <c r="IJ436" s="115"/>
      <c r="IK436" s="115"/>
      <c r="IL436" s="115"/>
      <c r="IM436" s="115"/>
      <c r="IN436" s="115"/>
      <c r="IO436" s="115"/>
      <c r="IP436" s="115"/>
      <c r="IQ436" s="115"/>
      <c r="IR436" s="115"/>
      <c r="IS436" s="115"/>
      <c r="IT436" s="115"/>
      <c r="IU436" s="115"/>
      <c r="IV436" s="115"/>
      <c r="IW436" s="115"/>
      <c r="IX436" s="115"/>
      <c r="IY436" s="115"/>
      <c r="IZ436" s="115"/>
      <c r="JA436" s="115"/>
      <c r="JB436" s="115"/>
      <c r="JC436" s="115"/>
      <c r="JD436" s="115"/>
      <c r="JE436" s="115"/>
      <c r="JF436" s="115"/>
      <c r="JG436" s="115"/>
      <c r="JH436" s="115"/>
      <c r="JI436" s="115"/>
      <c r="JJ436" s="115"/>
      <c r="JK436" s="115"/>
      <c r="JL436" s="115"/>
      <c r="JM436" s="115"/>
      <c r="JN436" s="115"/>
      <c r="JO436" s="115"/>
      <c r="JP436" s="115"/>
      <c r="JQ436" s="115"/>
      <c r="JR436" s="115"/>
      <c r="JS436" s="115"/>
      <c r="JT436" s="115"/>
      <c r="JU436" s="115"/>
      <c r="JV436" s="115"/>
      <c r="JW436" s="115"/>
      <c r="JX436" s="115"/>
      <c r="JY436" s="115"/>
      <c r="JZ436" s="115"/>
      <c r="KA436" s="115"/>
      <c r="KB436" s="115"/>
      <c r="KC436" s="115"/>
      <c r="KD436" s="115"/>
      <c r="KE436" s="115"/>
      <c r="KF436" s="115"/>
      <c r="KG436" s="115"/>
      <c r="KH436" s="115"/>
      <c r="KI436" s="115"/>
      <c r="KJ436" s="115"/>
      <c r="KK436" s="115"/>
      <c r="KL436" s="115"/>
      <c r="KM436" s="115"/>
      <c r="KN436" s="115"/>
      <c r="KO436" s="115"/>
      <c r="KP436" s="115"/>
      <c r="KQ436" s="115"/>
      <c r="KR436" s="115"/>
      <c r="KS436" s="115"/>
      <c r="KT436" s="115"/>
      <c r="KU436" s="115"/>
      <c r="KV436" s="115"/>
      <c r="KW436" s="115"/>
      <c r="KX436" s="115"/>
      <c r="KY436" s="115"/>
      <c r="KZ436" s="115"/>
      <c r="LA436" s="115"/>
      <c r="LB436" s="115"/>
      <c r="LC436" s="115"/>
      <c r="LD436" s="115"/>
      <c r="LE436" s="115"/>
      <c r="LF436" s="115"/>
      <c r="LG436" s="115"/>
      <c r="LH436" s="115"/>
      <c r="LI436" s="115"/>
      <c r="LJ436" s="115"/>
      <c r="LK436" s="115"/>
      <c r="LL436" s="115"/>
      <c r="LM436" s="115"/>
      <c r="LN436" s="115"/>
      <c r="LO436" s="115"/>
      <c r="LP436" s="115"/>
      <c r="LQ436" s="115"/>
      <c r="LR436" s="115"/>
      <c r="LS436" s="115"/>
      <c r="LT436" s="115"/>
      <c r="LU436" s="115"/>
      <c r="LV436" s="115"/>
      <c r="LW436" s="115"/>
      <c r="LX436" s="115"/>
      <c r="LY436" s="115"/>
      <c r="LZ436" s="115"/>
      <c r="MA436" s="115"/>
      <c r="MB436" s="115"/>
      <c r="MC436" s="115"/>
      <c r="MD436" s="115"/>
      <c r="ME436" s="115"/>
      <c r="MF436" s="115"/>
      <c r="MG436" s="115"/>
      <c r="MH436" s="115"/>
      <c r="MI436" s="115"/>
      <c r="MJ436" s="115"/>
      <c r="MK436" s="115"/>
      <c r="ML436" s="115"/>
      <c r="MM436" s="115"/>
      <c r="MN436" s="115"/>
      <c r="MO436" s="115"/>
      <c r="MP436" s="115"/>
      <c r="MQ436" s="115"/>
      <c r="MR436" s="115"/>
      <c r="MS436" s="115"/>
      <c r="MT436" s="115"/>
      <c r="MU436" s="115"/>
      <c r="MV436" s="115"/>
      <c r="MW436" s="115"/>
      <c r="MX436" s="115"/>
      <c r="MY436" s="115"/>
      <c r="MZ436" s="115"/>
      <c r="NA436" s="115"/>
      <c r="NB436" s="115"/>
      <c r="NC436" s="115"/>
      <c r="ND436" s="115"/>
      <c r="NE436" s="115"/>
      <c r="NF436" s="115"/>
      <c r="NG436" s="115"/>
      <c r="NH436" s="115"/>
      <c r="NI436" s="115"/>
      <c r="NJ436" s="115"/>
      <c r="NK436" s="115"/>
      <c r="NL436" s="115"/>
      <c r="NM436" s="115"/>
      <c r="NN436" s="115"/>
      <c r="NO436" s="115"/>
      <c r="NP436" s="115"/>
      <c r="NQ436" s="115"/>
      <c r="NR436" s="115"/>
      <c r="NS436" s="115"/>
      <c r="NT436" s="115"/>
      <c r="NU436" s="115"/>
      <c r="NV436" s="115"/>
      <c r="NW436" s="115"/>
      <c r="NX436" s="115"/>
      <c r="NY436" s="115"/>
      <c r="NZ436" s="115"/>
      <c r="OA436" s="115"/>
      <c r="OB436" s="115"/>
      <c r="OC436" s="115"/>
      <c r="OD436" s="115"/>
      <c r="OE436" s="115"/>
      <c r="OF436" s="115"/>
      <c r="OG436" s="115"/>
      <c r="OH436" s="115"/>
      <c r="OI436" s="115"/>
      <c r="OJ436" s="115"/>
      <c r="OK436" s="115"/>
      <c r="OL436" s="115"/>
      <c r="OM436" s="115"/>
      <c r="ON436" s="115"/>
      <c r="OO436" s="115"/>
      <c r="OP436" s="115"/>
      <c r="OQ436" s="115"/>
      <c r="OR436" s="115"/>
      <c r="OS436" s="115"/>
      <c r="OT436" s="115"/>
      <c r="OU436" s="115"/>
      <c r="OV436" s="115"/>
      <c r="OW436" s="115"/>
      <c r="OX436" s="115"/>
      <c r="OY436" s="115"/>
      <c r="OZ436" s="115"/>
      <c r="PA436" s="115"/>
      <c r="PB436" s="115"/>
      <c r="PC436" s="115"/>
      <c r="PD436" s="115"/>
      <c r="PE436" s="115"/>
      <c r="PF436" s="115"/>
      <c r="PG436" s="115"/>
      <c r="PH436" s="115"/>
      <c r="PI436" s="115"/>
      <c r="PJ436" s="115"/>
      <c r="PK436" s="115"/>
      <c r="PL436" s="115"/>
      <c r="PM436" s="115"/>
      <c r="PN436" s="115"/>
      <c r="PO436" s="115"/>
      <c r="PP436" s="115"/>
      <c r="PQ436" s="115"/>
      <c r="PR436" s="115"/>
      <c r="PS436" s="115"/>
      <c r="PT436" s="115"/>
      <c r="PU436" s="115"/>
      <c r="PV436" s="115"/>
      <c r="PW436" s="115"/>
      <c r="PX436" s="115"/>
      <c r="PY436" s="115"/>
      <c r="PZ436" s="115"/>
      <c r="QA436" s="115"/>
      <c r="QB436" s="115"/>
      <c r="QC436" s="115"/>
      <c r="QD436" s="115"/>
      <c r="QE436" s="115"/>
      <c r="QF436" s="115"/>
      <c r="QG436" s="115"/>
      <c r="QH436" s="115"/>
      <c r="QI436" s="115"/>
      <c r="QJ436" s="115"/>
      <c r="QK436" s="115"/>
      <c r="QL436" s="115"/>
      <c r="QM436" s="115"/>
      <c r="QN436" s="115"/>
      <c r="QO436" s="115"/>
      <c r="QP436" s="115"/>
      <c r="QQ436" s="115"/>
      <c r="QR436" s="115"/>
      <c r="QS436" s="115"/>
      <c r="QT436" s="115"/>
      <c r="QU436" s="115"/>
      <c r="QV436" s="115"/>
      <c r="QW436" s="115"/>
      <c r="QX436" s="115"/>
      <c r="QY436" s="115"/>
      <c r="QZ436" s="115"/>
      <c r="RA436" s="115"/>
      <c r="RB436" s="115"/>
      <c r="RC436" s="115"/>
      <c r="RD436" s="115"/>
      <c r="RE436" s="115"/>
      <c r="RF436" s="115"/>
      <c r="RG436" s="115"/>
      <c r="RH436" s="115"/>
      <c r="RI436" s="115"/>
      <c r="RJ436" s="115"/>
      <c r="RK436" s="115"/>
      <c r="RL436" s="115"/>
      <c r="RM436" s="115"/>
      <c r="RN436" s="115"/>
      <c r="RO436" s="115"/>
      <c r="RP436" s="115"/>
      <c r="RQ436" s="115"/>
      <c r="RR436" s="115"/>
      <c r="RS436" s="115"/>
      <c r="RT436" s="115"/>
      <c r="RU436" s="115"/>
      <c r="RV436" s="115"/>
      <c r="RW436" s="115"/>
      <c r="RX436" s="115"/>
      <c r="RY436" s="115"/>
      <c r="RZ436" s="115"/>
      <c r="SA436" s="115"/>
      <c r="SB436" s="115"/>
      <c r="SC436" s="115"/>
      <c r="SD436" s="115"/>
      <c r="SE436" s="115"/>
      <c r="SF436" s="115"/>
      <c r="SG436" s="115"/>
      <c r="SH436" s="115"/>
      <c r="SI436" s="115"/>
      <c r="SJ436" s="115"/>
      <c r="SK436" s="115"/>
      <c r="SL436" s="115"/>
      <c r="SM436" s="115"/>
      <c r="SN436" s="115"/>
      <c r="SO436" s="115"/>
      <c r="SP436" s="115"/>
      <c r="SQ436" s="115"/>
      <c r="SR436" s="115"/>
      <c r="SS436" s="115"/>
      <c r="ST436" s="115"/>
      <c r="SU436" s="115"/>
      <c r="SV436" s="115"/>
      <c r="SW436" s="115"/>
      <c r="SX436" s="115"/>
      <c r="SY436" s="115"/>
      <c r="SZ436" s="115"/>
      <c r="TA436" s="115"/>
      <c r="TB436" s="115"/>
      <c r="TC436" s="115"/>
      <c r="TD436" s="115"/>
      <c r="TE436" s="115"/>
      <c r="TF436" s="115"/>
      <c r="TG436" s="115"/>
      <c r="TH436" s="115"/>
      <c r="TI436" s="115"/>
      <c r="TJ436" s="115"/>
      <c r="TK436" s="115"/>
      <c r="TL436" s="115"/>
      <c r="TM436" s="115"/>
      <c r="TN436" s="115"/>
      <c r="TO436" s="115"/>
      <c r="TP436" s="115"/>
      <c r="TQ436" s="115"/>
      <c r="TR436" s="115"/>
      <c r="TS436" s="115"/>
      <c r="TT436" s="115"/>
      <c r="TU436" s="115"/>
      <c r="TV436" s="115"/>
      <c r="TW436" s="115"/>
      <c r="TX436" s="115"/>
      <c r="TY436" s="115"/>
      <c r="TZ436" s="115"/>
      <c r="UA436" s="115"/>
      <c r="UB436" s="115"/>
      <c r="UC436" s="115"/>
      <c r="UD436" s="115"/>
      <c r="UE436" s="115"/>
      <c r="UF436" s="115"/>
      <c r="UG436" s="115"/>
      <c r="UH436" s="115"/>
      <c r="UI436" s="115"/>
      <c r="UJ436" s="115"/>
      <c r="UK436" s="115"/>
      <c r="UL436" s="115"/>
      <c r="UM436" s="115"/>
      <c r="UN436" s="115"/>
      <c r="UO436" s="115"/>
      <c r="UP436" s="115"/>
      <c r="UQ436" s="115"/>
      <c r="UR436" s="115"/>
      <c r="US436" s="115"/>
      <c r="UT436" s="115"/>
      <c r="UU436" s="115"/>
      <c r="UV436" s="115"/>
      <c r="UW436" s="115"/>
      <c r="UX436" s="115"/>
      <c r="UY436" s="115"/>
      <c r="UZ436" s="115"/>
      <c r="VA436" s="115"/>
      <c r="VB436" s="115"/>
      <c r="VC436" s="115"/>
      <c r="VD436" s="115"/>
      <c r="VE436" s="115"/>
      <c r="VF436" s="115"/>
      <c r="VG436" s="115"/>
      <c r="VH436" s="115"/>
      <c r="VI436" s="115"/>
      <c r="VJ436" s="115"/>
      <c r="VK436" s="115"/>
      <c r="VL436" s="115"/>
      <c r="VM436" s="115"/>
      <c r="VN436" s="115"/>
      <c r="VO436" s="115"/>
      <c r="VP436" s="115"/>
      <c r="VQ436" s="115"/>
      <c r="VR436" s="115"/>
      <c r="VS436" s="115"/>
      <c r="VT436" s="115"/>
      <c r="VU436" s="115"/>
      <c r="VV436" s="115"/>
      <c r="VW436" s="115"/>
      <c r="VX436" s="115"/>
      <c r="VY436" s="115"/>
      <c r="VZ436" s="115"/>
      <c r="WA436" s="115"/>
      <c r="WB436" s="115"/>
      <c r="WC436" s="115"/>
      <c r="WD436" s="115"/>
      <c r="WE436" s="115"/>
      <c r="WF436" s="115"/>
      <c r="WG436" s="115"/>
      <c r="WH436" s="115"/>
      <c r="WI436" s="115"/>
      <c r="WJ436" s="115"/>
      <c r="WK436" s="115"/>
      <c r="WL436" s="115"/>
      <c r="WM436" s="115"/>
      <c r="WN436" s="115"/>
      <c r="WO436" s="115"/>
      <c r="WP436" s="115"/>
      <c r="WQ436" s="115"/>
      <c r="WR436" s="115"/>
      <c r="WS436" s="115"/>
      <c r="WT436" s="115"/>
      <c r="WU436" s="115"/>
      <c r="WV436" s="115"/>
      <c r="WW436" s="115"/>
      <c r="WX436" s="115"/>
      <c r="WY436" s="115"/>
      <c r="WZ436" s="115"/>
      <c r="XA436" s="115"/>
      <c r="XB436" s="115"/>
      <c r="XC436" s="115"/>
      <c r="XD436" s="115"/>
      <c r="XE436" s="115"/>
      <c r="XF436" s="115"/>
      <c r="XG436" s="115"/>
      <c r="XH436" s="115"/>
      <c r="XI436" s="115"/>
      <c r="XJ436" s="115"/>
      <c r="XK436" s="115"/>
      <c r="XL436" s="115"/>
      <c r="XM436" s="115"/>
      <c r="XN436" s="115"/>
      <c r="XO436" s="115"/>
      <c r="XP436" s="115"/>
      <c r="XQ436" s="115"/>
      <c r="XR436" s="115"/>
      <c r="XS436" s="115"/>
      <c r="XT436" s="115"/>
      <c r="XU436" s="115"/>
      <c r="XV436" s="115"/>
      <c r="XW436" s="115"/>
      <c r="XX436" s="115"/>
      <c r="XY436" s="115"/>
      <c r="XZ436" s="115"/>
      <c r="YA436" s="115"/>
      <c r="YB436" s="115"/>
      <c r="YC436" s="115"/>
      <c r="YD436" s="115"/>
      <c r="YE436" s="115"/>
      <c r="YF436" s="115"/>
      <c r="YG436" s="115"/>
      <c r="YH436" s="115"/>
      <c r="YI436" s="115"/>
      <c r="YJ436" s="115"/>
      <c r="YK436" s="115"/>
      <c r="YL436" s="115"/>
      <c r="YM436" s="115"/>
      <c r="YN436" s="115"/>
      <c r="YO436" s="115"/>
      <c r="YP436" s="115"/>
      <c r="YQ436" s="115"/>
      <c r="YR436" s="115"/>
      <c r="YS436" s="115"/>
      <c r="YT436" s="115"/>
      <c r="YU436" s="115"/>
      <c r="YV436" s="115"/>
      <c r="YW436" s="115"/>
      <c r="YX436" s="115"/>
      <c r="YY436" s="115"/>
      <c r="YZ436" s="115"/>
      <c r="ZA436" s="115"/>
      <c r="ZB436" s="115"/>
      <c r="ZC436" s="115"/>
      <c r="ZD436" s="115"/>
      <c r="ZE436" s="115"/>
      <c r="ZF436" s="115"/>
      <c r="ZG436" s="115"/>
      <c r="ZH436" s="115"/>
      <c r="ZI436" s="115"/>
      <c r="ZJ436" s="115"/>
      <c r="ZK436" s="115"/>
      <c r="ZL436" s="115"/>
      <c r="ZM436" s="115"/>
      <c r="ZN436" s="115"/>
      <c r="ZO436" s="115"/>
      <c r="ZP436" s="115"/>
      <c r="ZQ436" s="115"/>
      <c r="ZR436" s="115"/>
      <c r="ZS436" s="115"/>
      <c r="ZT436" s="115"/>
      <c r="ZU436" s="115"/>
      <c r="ZV436" s="115"/>
      <c r="ZW436" s="115"/>
      <c r="ZX436" s="115"/>
      <c r="ZY436" s="115"/>
      <c r="ZZ436" s="115"/>
      <c r="AAA436" s="115"/>
      <c r="AAB436" s="115"/>
      <c r="AAC436" s="115"/>
      <c r="AAD436" s="115"/>
      <c r="AAE436" s="115"/>
      <c r="AAF436" s="115"/>
      <c r="AAG436" s="115"/>
      <c r="AAH436" s="115"/>
      <c r="AAI436" s="115"/>
      <c r="AAJ436" s="115"/>
      <c r="AAK436" s="115"/>
      <c r="AAL436" s="115"/>
      <c r="AAM436" s="115"/>
      <c r="AAN436" s="115"/>
      <c r="AAO436" s="115"/>
      <c r="AAP436" s="115"/>
      <c r="AAQ436" s="115"/>
      <c r="AAR436" s="115"/>
      <c r="AAS436" s="115"/>
      <c r="AAT436" s="115"/>
      <c r="AAU436" s="115"/>
      <c r="AAV436" s="115"/>
      <c r="AAW436" s="115"/>
      <c r="AAX436" s="115"/>
      <c r="AAY436" s="115"/>
      <c r="AAZ436" s="115"/>
      <c r="ABA436" s="115"/>
      <c r="ABB436" s="115"/>
      <c r="ABC436" s="115"/>
      <c r="ABD436" s="115"/>
      <c r="ABE436" s="115"/>
      <c r="ABF436" s="115"/>
      <c r="ABG436" s="115"/>
      <c r="ABH436" s="115"/>
      <c r="ABI436" s="115"/>
      <c r="ABJ436" s="115"/>
      <c r="ABK436" s="115"/>
      <c r="ABL436" s="115"/>
      <c r="ABM436" s="115"/>
      <c r="ABN436" s="115"/>
      <c r="ABO436" s="115"/>
      <c r="ABP436" s="115"/>
      <c r="ABQ436" s="115"/>
      <c r="ABR436" s="115"/>
      <c r="ABS436" s="115"/>
      <c r="ABT436" s="115"/>
      <c r="ABU436" s="115"/>
      <c r="ABV436" s="115"/>
      <c r="ABW436" s="115"/>
      <c r="ABX436" s="115"/>
      <c r="ABY436" s="115"/>
      <c r="ABZ436" s="115"/>
      <c r="ACA436" s="115"/>
      <c r="ACB436" s="115"/>
      <c r="ACC436" s="115"/>
      <c r="ACD436" s="115"/>
      <c r="ACE436" s="115"/>
      <c r="ACF436" s="115"/>
      <c r="ACG436" s="115"/>
      <c r="ACH436" s="115"/>
      <c r="ACI436" s="115"/>
      <c r="ACJ436" s="115"/>
      <c r="ACK436" s="115"/>
      <c r="ACL436" s="115"/>
      <c r="ACM436" s="115"/>
      <c r="ACN436" s="115"/>
      <c r="ACO436" s="115"/>
      <c r="ACP436" s="115"/>
      <c r="ACQ436" s="115"/>
      <c r="ACR436" s="115"/>
      <c r="ACS436" s="115"/>
      <c r="ACT436" s="115"/>
      <c r="ACU436" s="115"/>
      <c r="ACV436" s="115"/>
      <c r="ACW436" s="115"/>
      <c r="ACX436" s="115"/>
      <c r="ACY436" s="115"/>
      <c r="ACZ436" s="115"/>
      <c r="ADA436" s="115"/>
    </row>
    <row r="437" spans="1:781" ht="15" customHeight="1" x14ac:dyDescent="0.3">
      <c r="A437" s="189"/>
      <c r="B437" s="194"/>
      <c r="C437" s="235"/>
      <c r="D437" s="197"/>
      <c r="E437" s="192"/>
      <c r="F437" s="198"/>
      <c r="G437" s="191"/>
      <c r="H437" s="198"/>
      <c r="I437" s="199"/>
      <c r="J437" s="245"/>
      <c r="K437" s="189"/>
      <c r="L437" s="190"/>
      <c r="M437" s="191"/>
      <c r="N437" s="192"/>
      <c r="O437" s="197"/>
      <c r="P437" s="194"/>
      <c r="Q437" s="229"/>
      <c r="R437" s="230"/>
      <c r="S437" s="219" t="s">
        <v>1186</v>
      </c>
      <c r="T437" s="210" t="s">
        <v>1187</v>
      </c>
      <c r="U437" s="210"/>
      <c r="V437" s="242"/>
      <c r="W437" s="242"/>
      <c r="X437" s="242"/>
      <c r="Y437" s="242"/>
      <c r="Z437" s="242"/>
      <c r="AA437" s="242"/>
      <c r="AB437" s="243"/>
      <c r="AC437" s="244"/>
      <c r="AD437" s="244"/>
      <c r="AE437" s="244"/>
      <c r="AF437" s="244"/>
      <c r="AG437" s="244"/>
      <c r="AH437" s="244"/>
      <c r="AI437" s="244"/>
      <c r="AJ437" s="244"/>
      <c r="AK437" s="244"/>
      <c r="AL437" s="244"/>
      <c r="AM437" s="244"/>
      <c r="AN437" s="244"/>
      <c r="AO437" s="244"/>
      <c r="AP437" s="115"/>
      <c r="AQ437" s="115"/>
      <c r="AR437" s="115"/>
      <c r="AS437" s="115"/>
      <c r="AT437" s="115"/>
      <c r="AU437" s="115"/>
      <c r="AV437" s="115"/>
      <c r="AW437" s="115"/>
      <c r="AX437" s="115"/>
      <c r="AY437" s="115"/>
      <c r="AZ437" s="115"/>
      <c r="BA437" s="115"/>
      <c r="BB437" s="115"/>
      <c r="BC437" s="115"/>
      <c r="BD437" s="115"/>
      <c r="BE437" s="115"/>
      <c r="BF437" s="115"/>
      <c r="BG437" s="115"/>
      <c r="BH437" s="115"/>
      <c r="BI437" s="115"/>
      <c r="BJ437" s="115"/>
      <c r="BK437" s="115"/>
      <c r="BL437" s="115"/>
      <c r="BM437" s="115"/>
      <c r="BN437" s="115"/>
      <c r="BO437" s="115"/>
      <c r="BP437" s="115"/>
      <c r="BQ437" s="115"/>
      <c r="BR437" s="115"/>
      <c r="BS437" s="115"/>
      <c r="BT437" s="115"/>
      <c r="BU437" s="115"/>
      <c r="BV437" s="115"/>
      <c r="BW437" s="115"/>
      <c r="BX437" s="115"/>
      <c r="BY437" s="115"/>
      <c r="BZ437" s="115"/>
      <c r="CA437" s="115"/>
      <c r="CB437" s="115"/>
      <c r="CC437" s="115"/>
      <c r="CD437" s="115"/>
      <c r="CE437" s="115"/>
      <c r="CF437" s="115"/>
      <c r="CG437" s="115"/>
      <c r="CH437" s="115"/>
      <c r="CI437" s="115"/>
      <c r="CJ437" s="115"/>
      <c r="CK437" s="115"/>
      <c r="CL437" s="115"/>
      <c r="CM437" s="115"/>
      <c r="CN437" s="115"/>
      <c r="CO437" s="115"/>
      <c r="CP437" s="115"/>
      <c r="CQ437" s="115"/>
      <c r="CR437" s="115"/>
      <c r="CS437" s="115"/>
      <c r="CT437" s="115"/>
      <c r="CU437" s="115"/>
      <c r="CV437" s="115"/>
      <c r="CW437" s="115"/>
      <c r="CX437" s="115"/>
      <c r="CY437" s="115"/>
      <c r="CZ437" s="115"/>
      <c r="DA437" s="115"/>
      <c r="DB437" s="115"/>
      <c r="DC437" s="115"/>
      <c r="DD437" s="115"/>
      <c r="DE437" s="115"/>
      <c r="DF437" s="115"/>
      <c r="DG437" s="115"/>
      <c r="DH437" s="115"/>
      <c r="DI437" s="115"/>
      <c r="DJ437" s="115"/>
      <c r="DK437" s="115"/>
      <c r="DL437" s="115"/>
      <c r="DM437" s="115"/>
      <c r="DN437" s="115"/>
      <c r="DO437" s="115"/>
      <c r="DP437" s="115"/>
      <c r="DQ437" s="115"/>
      <c r="DR437" s="115"/>
      <c r="DS437" s="115"/>
      <c r="DT437" s="115"/>
      <c r="DU437" s="115"/>
      <c r="DV437" s="115"/>
      <c r="DW437" s="115"/>
      <c r="DX437" s="115"/>
      <c r="DY437" s="115"/>
      <c r="DZ437" s="115"/>
      <c r="EA437" s="115"/>
      <c r="EB437" s="115"/>
      <c r="EC437" s="115"/>
      <c r="ED437" s="115"/>
      <c r="EE437" s="115"/>
      <c r="EF437" s="115"/>
      <c r="EG437" s="115"/>
      <c r="EH437" s="115"/>
      <c r="EI437" s="115"/>
      <c r="EJ437" s="115"/>
      <c r="EK437" s="115"/>
      <c r="EL437" s="115"/>
      <c r="EM437" s="115"/>
      <c r="EN437" s="115"/>
      <c r="EO437" s="115"/>
      <c r="EP437" s="115"/>
      <c r="EQ437" s="115"/>
      <c r="ER437" s="115"/>
      <c r="ES437" s="115"/>
      <c r="ET437" s="115"/>
      <c r="EU437" s="115"/>
      <c r="EV437" s="115"/>
      <c r="EW437" s="115"/>
      <c r="EX437" s="115"/>
      <c r="EY437" s="115"/>
      <c r="EZ437" s="115"/>
      <c r="FA437" s="115"/>
      <c r="FB437" s="115"/>
      <c r="FC437" s="115"/>
      <c r="FD437" s="115"/>
      <c r="FE437" s="115"/>
      <c r="FF437" s="115"/>
      <c r="FG437" s="115"/>
      <c r="FH437" s="115"/>
      <c r="FI437" s="115"/>
      <c r="FJ437" s="115"/>
      <c r="FK437" s="115"/>
      <c r="FL437" s="115"/>
      <c r="FM437" s="115"/>
      <c r="FN437" s="115"/>
      <c r="FO437" s="115"/>
      <c r="FP437" s="115"/>
      <c r="FQ437" s="115"/>
      <c r="FR437" s="115"/>
      <c r="FS437" s="115"/>
      <c r="FT437" s="115"/>
      <c r="FU437" s="115"/>
      <c r="FV437" s="115"/>
      <c r="FW437" s="115"/>
      <c r="FX437" s="115"/>
      <c r="FY437" s="115"/>
      <c r="FZ437" s="115"/>
      <c r="GA437" s="115"/>
      <c r="GB437" s="115"/>
      <c r="GC437" s="115"/>
      <c r="GD437" s="115"/>
      <c r="GE437" s="115"/>
      <c r="GF437" s="115"/>
      <c r="GG437" s="115"/>
      <c r="GH437" s="115"/>
      <c r="GI437" s="115"/>
      <c r="GJ437" s="115"/>
      <c r="GK437" s="115"/>
      <c r="GL437" s="115"/>
      <c r="GM437" s="115"/>
      <c r="GN437" s="115"/>
      <c r="GO437" s="115"/>
      <c r="GP437" s="115"/>
      <c r="GQ437" s="115"/>
      <c r="GR437" s="115"/>
      <c r="GS437" s="115"/>
      <c r="GT437" s="115"/>
      <c r="GU437" s="115"/>
      <c r="GV437" s="115"/>
      <c r="GW437" s="115"/>
      <c r="GX437" s="115"/>
      <c r="GY437" s="115"/>
      <c r="GZ437" s="115"/>
      <c r="HA437" s="115"/>
      <c r="HB437" s="115"/>
      <c r="HC437" s="115"/>
      <c r="HD437" s="115"/>
      <c r="HE437" s="115"/>
      <c r="HF437" s="115"/>
      <c r="HG437" s="115"/>
      <c r="HH437" s="115"/>
      <c r="HI437" s="115"/>
      <c r="HJ437" s="115"/>
      <c r="HK437" s="115"/>
      <c r="HL437" s="115"/>
      <c r="HM437" s="115"/>
      <c r="HN437" s="115"/>
      <c r="HO437" s="115"/>
      <c r="HP437" s="115"/>
      <c r="HQ437" s="115"/>
      <c r="HR437" s="115"/>
      <c r="HS437" s="115"/>
      <c r="HT437" s="115"/>
      <c r="HU437" s="115"/>
      <c r="HV437" s="115"/>
      <c r="HW437" s="115"/>
      <c r="HX437" s="115"/>
      <c r="HY437" s="115"/>
      <c r="HZ437" s="115"/>
      <c r="IA437" s="115"/>
      <c r="IB437" s="115"/>
      <c r="IC437" s="115"/>
      <c r="ID437" s="115"/>
      <c r="IE437" s="115"/>
      <c r="IF437" s="115"/>
      <c r="IG437" s="115"/>
      <c r="IH437" s="115"/>
      <c r="II437" s="115"/>
      <c r="IJ437" s="115"/>
      <c r="IK437" s="115"/>
      <c r="IL437" s="115"/>
      <c r="IM437" s="115"/>
      <c r="IN437" s="115"/>
      <c r="IO437" s="115"/>
      <c r="IP437" s="115"/>
      <c r="IQ437" s="115"/>
      <c r="IR437" s="115"/>
      <c r="IS437" s="115"/>
      <c r="IT437" s="115"/>
      <c r="IU437" s="115"/>
      <c r="IV437" s="115"/>
      <c r="IW437" s="115"/>
      <c r="IX437" s="115"/>
      <c r="IY437" s="115"/>
      <c r="IZ437" s="115"/>
      <c r="JA437" s="115"/>
      <c r="JB437" s="115"/>
      <c r="JC437" s="115"/>
      <c r="JD437" s="115"/>
      <c r="JE437" s="115"/>
      <c r="JF437" s="115"/>
      <c r="JG437" s="115"/>
      <c r="JH437" s="115"/>
      <c r="JI437" s="115"/>
      <c r="JJ437" s="115"/>
      <c r="JK437" s="115"/>
      <c r="JL437" s="115"/>
      <c r="JM437" s="115"/>
      <c r="JN437" s="115"/>
      <c r="JO437" s="115"/>
      <c r="JP437" s="115"/>
      <c r="JQ437" s="115"/>
      <c r="JR437" s="115"/>
      <c r="JS437" s="115"/>
      <c r="JT437" s="115"/>
      <c r="JU437" s="115"/>
      <c r="JV437" s="115"/>
      <c r="JW437" s="115"/>
      <c r="JX437" s="115"/>
      <c r="JY437" s="115"/>
      <c r="JZ437" s="115"/>
      <c r="KA437" s="115"/>
      <c r="KB437" s="115"/>
      <c r="KC437" s="115"/>
      <c r="KD437" s="115"/>
      <c r="KE437" s="115"/>
      <c r="KF437" s="115"/>
      <c r="KG437" s="115"/>
      <c r="KH437" s="115"/>
      <c r="KI437" s="115"/>
      <c r="KJ437" s="115"/>
      <c r="KK437" s="115"/>
      <c r="KL437" s="115"/>
      <c r="KM437" s="115"/>
      <c r="KN437" s="115"/>
      <c r="KO437" s="115"/>
      <c r="KP437" s="115"/>
      <c r="KQ437" s="115"/>
      <c r="KR437" s="115"/>
      <c r="KS437" s="115"/>
      <c r="KT437" s="115"/>
      <c r="KU437" s="115"/>
      <c r="KV437" s="115"/>
      <c r="KW437" s="115"/>
      <c r="KX437" s="115"/>
      <c r="KY437" s="115"/>
      <c r="KZ437" s="115"/>
      <c r="LA437" s="115"/>
      <c r="LB437" s="115"/>
      <c r="LC437" s="115"/>
      <c r="LD437" s="115"/>
      <c r="LE437" s="115"/>
      <c r="LF437" s="115"/>
      <c r="LG437" s="115"/>
      <c r="LH437" s="115"/>
      <c r="LI437" s="115"/>
      <c r="LJ437" s="115"/>
      <c r="LK437" s="115"/>
      <c r="LL437" s="115"/>
      <c r="LM437" s="115"/>
      <c r="LN437" s="115"/>
      <c r="LO437" s="115"/>
      <c r="LP437" s="115"/>
      <c r="LQ437" s="115"/>
      <c r="LR437" s="115"/>
      <c r="LS437" s="115"/>
      <c r="LT437" s="115"/>
      <c r="LU437" s="115"/>
      <c r="LV437" s="115"/>
      <c r="LW437" s="115"/>
      <c r="LX437" s="115"/>
      <c r="LY437" s="115"/>
      <c r="LZ437" s="115"/>
      <c r="MA437" s="115"/>
      <c r="MB437" s="115"/>
      <c r="MC437" s="115"/>
      <c r="MD437" s="115"/>
      <c r="ME437" s="115"/>
      <c r="MF437" s="115"/>
      <c r="MG437" s="115"/>
      <c r="MH437" s="115"/>
      <c r="MI437" s="115"/>
      <c r="MJ437" s="115"/>
      <c r="MK437" s="115"/>
      <c r="ML437" s="115"/>
      <c r="MM437" s="115"/>
      <c r="MN437" s="115"/>
      <c r="MO437" s="115"/>
      <c r="MP437" s="115"/>
      <c r="MQ437" s="115"/>
      <c r="MR437" s="115"/>
      <c r="MS437" s="115"/>
      <c r="MT437" s="115"/>
      <c r="MU437" s="115"/>
      <c r="MV437" s="115"/>
      <c r="MW437" s="115"/>
      <c r="MX437" s="115"/>
      <c r="MY437" s="115"/>
      <c r="MZ437" s="115"/>
      <c r="NA437" s="115"/>
      <c r="NB437" s="115"/>
      <c r="NC437" s="115"/>
      <c r="ND437" s="115"/>
      <c r="NE437" s="115"/>
      <c r="NF437" s="115"/>
      <c r="NG437" s="115"/>
      <c r="NH437" s="115"/>
      <c r="NI437" s="115"/>
      <c r="NJ437" s="115"/>
      <c r="NK437" s="115"/>
      <c r="NL437" s="115"/>
      <c r="NM437" s="115"/>
      <c r="NN437" s="115"/>
      <c r="NO437" s="115"/>
      <c r="NP437" s="115"/>
      <c r="NQ437" s="115"/>
      <c r="NR437" s="115"/>
      <c r="NS437" s="115"/>
      <c r="NT437" s="115"/>
      <c r="NU437" s="115"/>
      <c r="NV437" s="115"/>
      <c r="NW437" s="115"/>
      <c r="NX437" s="115"/>
      <c r="NY437" s="115"/>
      <c r="NZ437" s="115"/>
      <c r="OA437" s="115"/>
      <c r="OB437" s="115"/>
      <c r="OC437" s="115"/>
      <c r="OD437" s="115"/>
      <c r="OE437" s="115"/>
      <c r="OF437" s="115"/>
      <c r="OG437" s="115"/>
      <c r="OH437" s="115"/>
      <c r="OI437" s="115"/>
      <c r="OJ437" s="115"/>
      <c r="OK437" s="115"/>
      <c r="OL437" s="115"/>
      <c r="OM437" s="115"/>
      <c r="ON437" s="115"/>
      <c r="OO437" s="115"/>
      <c r="OP437" s="115"/>
      <c r="OQ437" s="115"/>
      <c r="OR437" s="115"/>
      <c r="OS437" s="115"/>
      <c r="OT437" s="115"/>
      <c r="OU437" s="115"/>
      <c r="OV437" s="115"/>
      <c r="OW437" s="115"/>
      <c r="OX437" s="115"/>
      <c r="OY437" s="115"/>
      <c r="OZ437" s="115"/>
      <c r="PA437" s="115"/>
      <c r="PB437" s="115"/>
      <c r="PC437" s="115"/>
      <c r="PD437" s="115"/>
      <c r="PE437" s="115"/>
      <c r="PF437" s="115"/>
      <c r="PG437" s="115"/>
      <c r="PH437" s="115"/>
      <c r="PI437" s="115"/>
      <c r="PJ437" s="115"/>
      <c r="PK437" s="115"/>
      <c r="PL437" s="115"/>
      <c r="PM437" s="115"/>
      <c r="PN437" s="115"/>
      <c r="PO437" s="115"/>
      <c r="PP437" s="115"/>
      <c r="PQ437" s="115"/>
      <c r="PR437" s="115"/>
      <c r="PS437" s="115"/>
      <c r="PT437" s="115"/>
      <c r="PU437" s="115"/>
      <c r="PV437" s="115"/>
      <c r="PW437" s="115"/>
      <c r="PX437" s="115"/>
      <c r="PY437" s="115"/>
      <c r="PZ437" s="115"/>
      <c r="QA437" s="115"/>
      <c r="QB437" s="115"/>
      <c r="QC437" s="115"/>
      <c r="QD437" s="115"/>
      <c r="QE437" s="115"/>
      <c r="QF437" s="115"/>
      <c r="QG437" s="115"/>
      <c r="QH437" s="115"/>
      <c r="QI437" s="115"/>
      <c r="QJ437" s="115"/>
      <c r="QK437" s="115"/>
      <c r="QL437" s="115"/>
      <c r="QM437" s="115"/>
      <c r="QN437" s="115"/>
      <c r="QO437" s="115"/>
      <c r="QP437" s="115"/>
      <c r="QQ437" s="115"/>
      <c r="QR437" s="115"/>
      <c r="QS437" s="115"/>
      <c r="QT437" s="115"/>
      <c r="QU437" s="115"/>
      <c r="QV437" s="115"/>
      <c r="QW437" s="115"/>
      <c r="QX437" s="115"/>
      <c r="QY437" s="115"/>
      <c r="QZ437" s="115"/>
      <c r="RA437" s="115"/>
      <c r="RB437" s="115"/>
      <c r="RC437" s="115"/>
      <c r="RD437" s="115"/>
      <c r="RE437" s="115"/>
      <c r="RF437" s="115"/>
      <c r="RG437" s="115"/>
      <c r="RH437" s="115"/>
      <c r="RI437" s="115"/>
      <c r="RJ437" s="115"/>
      <c r="RK437" s="115"/>
      <c r="RL437" s="115"/>
      <c r="RM437" s="115"/>
      <c r="RN437" s="115"/>
      <c r="RO437" s="115"/>
      <c r="RP437" s="115"/>
      <c r="RQ437" s="115"/>
      <c r="RR437" s="115"/>
      <c r="RS437" s="115"/>
      <c r="RT437" s="115"/>
      <c r="RU437" s="115"/>
      <c r="RV437" s="115"/>
      <c r="RW437" s="115"/>
      <c r="RX437" s="115"/>
      <c r="RY437" s="115"/>
      <c r="RZ437" s="115"/>
      <c r="SA437" s="115"/>
      <c r="SB437" s="115"/>
      <c r="SC437" s="115"/>
      <c r="SD437" s="115"/>
      <c r="SE437" s="115"/>
      <c r="SF437" s="115"/>
      <c r="SG437" s="115"/>
      <c r="SH437" s="115"/>
      <c r="SI437" s="115"/>
      <c r="SJ437" s="115"/>
      <c r="SK437" s="115"/>
      <c r="SL437" s="115"/>
      <c r="SM437" s="115"/>
      <c r="SN437" s="115"/>
      <c r="SO437" s="115"/>
      <c r="SP437" s="115"/>
      <c r="SQ437" s="115"/>
      <c r="SR437" s="115"/>
      <c r="SS437" s="115"/>
      <c r="ST437" s="115"/>
      <c r="SU437" s="115"/>
      <c r="SV437" s="115"/>
      <c r="SW437" s="115"/>
      <c r="SX437" s="115"/>
      <c r="SY437" s="115"/>
      <c r="SZ437" s="115"/>
      <c r="TA437" s="115"/>
      <c r="TB437" s="115"/>
      <c r="TC437" s="115"/>
      <c r="TD437" s="115"/>
      <c r="TE437" s="115"/>
      <c r="TF437" s="115"/>
      <c r="TG437" s="115"/>
      <c r="TH437" s="115"/>
      <c r="TI437" s="115"/>
      <c r="TJ437" s="115"/>
      <c r="TK437" s="115"/>
      <c r="TL437" s="115"/>
      <c r="TM437" s="115"/>
      <c r="TN437" s="115"/>
      <c r="TO437" s="115"/>
      <c r="TP437" s="115"/>
      <c r="TQ437" s="115"/>
      <c r="TR437" s="115"/>
      <c r="TS437" s="115"/>
      <c r="TT437" s="115"/>
      <c r="TU437" s="115"/>
      <c r="TV437" s="115"/>
      <c r="TW437" s="115"/>
      <c r="TX437" s="115"/>
      <c r="TY437" s="115"/>
      <c r="TZ437" s="115"/>
      <c r="UA437" s="115"/>
      <c r="UB437" s="115"/>
      <c r="UC437" s="115"/>
      <c r="UD437" s="115"/>
      <c r="UE437" s="115"/>
      <c r="UF437" s="115"/>
      <c r="UG437" s="115"/>
      <c r="UH437" s="115"/>
      <c r="UI437" s="115"/>
      <c r="UJ437" s="115"/>
      <c r="UK437" s="115"/>
      <c r="UL437" s="115"/>
      <c r="UM437" s="115"/>
      <c r="UN437" s="115"/>
      <c r="UO437" s="115"/>
      <c r="UP437" s="115"/>
      <c r="UQ437" s="115"/>
      <c r="UR437" s="115"/>
      <c r="US437" s="115"/>
      <c r="UT437" s="115"/>
      <c r="UU437" s="115"/>
      <c r="UV437" s="115"/>
      <c r="UW437" s="115"/>
      <c r="UX437" s="115"/>
      <c r="UY437" s="115"/>
      <c r="UZ437" s="115"/>
      <c r="VA437" s="115"/>
      <c r="VB437" s="115"/>
      <c r="VC437" s="115"/>
      <c r="VD437" s="115"/>
      <c r="VE437" s="115"/>
      <c r="VF437" s="115"/>
      <c r="VG437" s="115"/>
      <c r="VH437" s="115"/>
      <c r="VI437" s="115"/>
      <c r="VJ437" s="115"/>
      <c r="VK437" s="115"/>
      <c r="VL437" s="115"/>
      <c r="VM437" s="115"/>
      <c r="VN437" s="115"/>
      <c r="VO437" s="115"/>
      <c r="VP437" s="115"/>
      <c r="VQ437" s="115"/>
      <c r="VR437" s="115"/>
      <c r="VS437" s="115"/>
      <c r="VT437" s="115"/>
      <c r="VU437" s="115"/>
      <c r="VV437" s="115"/>
      <c r="VW437" s="115"/>
      <c r="VX437" s="115"/>
      <c r="VY437" s="115"/>
      <c r="VZ437" s="115"/>
      <c r="WA437" s="115"/>
      <c r="WB437" s="115"/>
      <c r="WC437" s="115"/>
      <c r="WD437" s="115"/>
      <c r="WE437" s="115"/>
      <c r="WF437" s="115"/>
      <c r="WG437" s="115"/>
      <c r="WH437" s="115"/>
      <c r="WI437" s="115"/>
      <c r="WJ437" s="115"/>
      <c r="WK437" s="115"/>
      <c r="WL437" s="115"/>
      <c r="WM437" s="115"/>
      <c r="WN437" s="115"/>
      <c r="WO437" s="115"/>
      <c r="WP437" s="115"/>
      <c r="WQ437" s="115"/>
      <c r="WR437" s="115"/>
      <c r="WS437" s="115"/>
      <c r="WT437" s="115"/>
      <c r="WU437" s="115"/>
      <c r="WV437" s="115"/>
      <c r="WW437" s="115"/>
      <c r="WX437" s="115"/>
      <c r="WY437" s="115"/>
      <c r="WZ437" s="115"/>
      <c r="XA437" s="115"/>
      <c r="XB437" s="115"/>
      <c r="XC437" s="115"/>
      <c r="XD437" s="115"/>
      <c r="XE437" s="115"/>
      <c r="XF437" s="115"/>
      <c r="XG437" s="115"/>
      <c r="XH437" s="115"/>
      <c r="XI437" s="115"/>
      <c r="XJ437" s="115"/>
      <c r="XK437" s="115"/>
      <c r="XL437" s="115"/>
      <c r="XM437" s="115"/>
      <c r="XN437" s="115"/>
      <c r="XO437" s="115"/>
      <c r="XP437" s="115"/>
      <c r="XQ437" s="115"/>
      <c r="XR437" s="115"/>
      <c r="XS437" s="115"/>
      <c r="XT437" s="115"/>
      <c r="XU437" s="115"/>
      <c r="XV437" s="115"/>
      <c r="XW437" s="115"/>
      <c r="XX437" s="115"/>
      <c r="XY437" s="115"/>
      <c r="XZ437" s="115"/>
      <c r="YA437" s="115"/>
      <c r="YB437" s="115"/>
      <c r="YC437" s="115"/>
      <c r="YD437" s="115"/>
      <c r="YE437" s="115"/>
      <c r="YF437" s="115"/>
      <c r="YG437" s="115"/>
      <c r="YH437" s="115"/>
      <c r="YI437" s="115"/>
      <c r="YJ437" s="115"/>
      <c r="YK437" s="115"/>
      <c r="YL437" s="115"/>
      <c r="YM437" s="115"/>
      <c r="YN437" s="115"/>
      <c r="YO437" s="115"/>
      <c r="YP437" s="115"/>
      <c r="YQ437" s="115"/>
      <c r="YR437" s="115"/>
      <c r="YS437" s="115"/>
      <c r="YT437" s="115"/>
      <c r="YU437" s="115"/>
      <c r="YV437" s="115"/>
      <c r="YW437" s="115"/>
      <c r="YX437" s="115"/>
      <c r="YY437" s="115"/>
      <c r="YZ437" s="115"/>
      <c r="ZA437" s="115"/>
      <c r="ZB437" s="115"/>
      <c r="ZC437" s="115"/>
      <c r="ZD437" s="115"/>
      <c r="ZE437" s="115"/>
      <c r="ZF437" s="115"/>
      <c r="ZG437" s="115"/>
      <c r="ZH437" s="115"/>
      <c r="ZI437" s="115"/>
      <c r="ZJ437" s="115"/>
      <c r="ZK437" s="115"/>
      <c r="ZL437" s="115"/>
      <c r="ZM437" s="115"/>
      <c r="ZN437" s="115"/>
      <c r="ZO437" s="115"/>
      <c r="ZP437" s="115"/>
      <c r="ZQ437" s="115"/>
      <c r="ZR437" s="115"/>
      <c r="ZS437" s="115"/>
      <c r="ZT437" s="115"/>
      <c r="ZU437" s="115"/>
      <c r="ZV437" s="115"/>
      <c r="ZW437" s="115"/>
      <c r="ZX437" s="115"/>
      <c r="ZY437" s="115"/>
      <c r="ZZ437" s="115"/>
      <c r="AAA437" s="115"/>
      <c r="AAB437" s="115"/>
      <c r="AAC437" s="115"/>
      <c r="AAD437" s="115"/>
      <c r="AAE437" s="115"/>
      <c r="AAF437" s="115"/>
      <c r="AAG437" s="115"/>
      <c r="AAH437" s="115"/>
      <c r="AAI437" s="115"/>
      <c r="AAJ437" s="115"/>
      <c r="AAK437" s="115"/>
      <c r="AAL437" s="115"/>
      <c r="AAM437" s="115"/>
      <c r="AAN437" s="115"/>
      <c r="AAO437" s="115"/>
      <c r="AAP437" s="115"/>
      <c r="AAQ437" s="115"/>
      <c r="AAR437" s="115"/>
      <c r="AAS437" s="115"/>
      <c r="AAT437" s="115"/>
      <c r="AAU437" s="115"/>
      <c r="AAV437" s="115"/>
      <c r="AAW437" s="115"/>
      <c r="AAX437" s="115"/>
      <c r="AAY437" s="115"/>
      <c r="AAZ437" s="115"/>
      <c r="ABA437" s="115"/>
      <c r="ABB437" s="115"/>
      <c r="ABC437" s="115"/>
      <c r="ABD437" s="115"/>
      <c r="ABE437" s="115"/>
      <c r="ABF437" s="115"/>
      <c r="ABG437" s="115"/>
      <c r="ABH437" s="115"/>
      <c r="ABI437" s="115"/>
      <c r="ABJ437" s="115"/>
      <c r="ABK437" s="115"/>
      <c r="ABL437" s="115"/>
      <c r="ABM437" s="115"/>
      <c r="ABN437" s="115"/>
      <c r="ABO437" s="115"/>
      <c r="ABP437" s="115"/>
      <c r="ABQ437" s="115"/>
      <c r="ABR437" s="115"/>
      <c r="ABS437" s="115"/>
      <c r="ABT437" s="115"/>
      <c r="ABU437" s="115"/>
      <c r="ABV437" s="115"/>
      <c r="ABW437" s="115"/>
      <c r="ABX437" s="115"/>
      <c r="ABY437" s="115"/>
      <c r="ABZ437" s="115"/>
      <c r="ACA437" s="115"/>
      <c r="ACB437" s="115"/>
      <c r="ACC437" s="115"/>
      <c r="ACD437" s="115"/>
      <c r="ACE437" s="115"/>
      <c r="ACF437" s="115"/>
      <c r="ACG437" s="115"/>
      <c r="ACH437" s="115"/>
      <c r="ACI437" s="115"/>
      <c r="ACJ437" s="115"/>
      <c r="ACK437" s="115"/>
      <c r="ACL437" s="115"/>
      <c r="ACM437" s="115"/>
      <c r="ACN437" s="115"/>
      <c r="ACO437" s="115"/>
      <c r="ACP437" s="115"/>
      <c r="ACQ437" s="115"/>
      <c r="ACR437" s="115"/>
      <c r="ACS437" s="115"/>
      <c r="ACT437" s="115"/>
      <c r="ACU437" s="115"/>
      <c r="ACV437" s="115"/>
      <c r="ACW437" s="115"/>
      <c r="ACX437" s="115"/>
      <c r="ACY437" s="115"/>
      <c r="ACZ437" s="115"/>
      <c r="ADA437" s="115"/>
    </row>
    <row r="438" spans="1:781" ht="15" customHeight="1" x14ac:dyDescent="0.3">
      <c r="A438" s="189"/>
      <c r="B438" s="194"/>
      <c r="C438" s="235"/>
      <c r="D438" s="197"/>
      <c r="E438" s="192"/>
      <c r="F438" s="198"/>
      <c r="G438" s="191"/>
      <c r="H438" s="198"/>
      <c r="I438" s="199"/>
      <c r="J438" s="245"/>
      <c r="K438" s="189"/>
      <c r="L438" s="190"/>
      <c r="M438" s="191"/>
      <c r="N438" s="192"/>
      <c r="O438" s="197"/>
      <c r="P438" s="194"/>
      <c r="Q438" s="229"/>
      <c r="R438" s="234"/>
      <c r="S438" s="241"/>
      <c r="T438" s="210"/>
      <c r="U438" s="210"/>
      <c r="V438" s="242"/>
      <c r="W438" s="242"/>
      <c r="X438" s="242"/>
      <c r="Y438" s="242"/>
      <c r="Z438" s="242"/>
      <c r="AA438" s="242"/>
      <c r="AB438" s="243"/>
      <c r="AC438" s="244"/>
      <c r="AD438" s="244"/>
      <c r="AE438" s="244"/>
      <c r="AF438" s="244"/>
      <c r="AG438" s="244"/>
      <c r="AH438" s="244"/>
      <c r="AI438" s="244"/>
      <c r="AJ438" s="244"/>
      <c r="AK438" s="244"/>
      <c r="AL438" s="244"/>
      <c r="AM438" s="244"/>
      <c r="AN438" s="244"/>
      <c r="AO438" s="244"/>
      <c r="AP438" s="115"/>
      <c r="AQ438" s="115"/>
      <c r="AR438" s="115"/>
      <c r="AS438" s="115"/>
      <c r="AT438" s="115"/>
      <c r="AU438" s="115"/>
      <c r="AV438" s="115"/>
      <c r="AW438" s="115"/>
      <c r="AX438" s="115"/>
      <c r="AY438" s="115"/>
      <c r="AZ438" s="115"/>
      <c r="BA438" s="115"/>
      <c r="BB438" s="115"/>
      <c r="BC438" s="115"/>
      <c r="BD438" s="115"/>
      <c r="BE438" s="115"/>
      <c r="BF438" s="115"/>
      <c r="BG438" s="115"/>
      <c r="BH438" s="115"/>
      <c r="BI438" s="115"/>
      <c r="BJ438" s="115"/>
      <c r="BK438" s="115"/>
      <c r="BL438" s="115"/>
      <c r="BM438" s="115"/>
      <c r="BN438" s="115"/>
      <c r="BO438" s="115"/>
      <c r="BP438" s="115"/>
      <c r="BQ438" s="115"/>
      <c r="BR438" s="115"/>
      <c r="BS438" s="115"/>
      <c r="BT438" s="115"/>
      <c r="BU438" s="115"/>
      <c r="BV438" s="115"/>
      <c r="BW438" s="115"/>
      <c r="BX438" s="115"/>
      <c r="BY438" s="115"/>
      <c r="BZ438" s="115"/>
      <c r="CA438" s="115"/>
      <c r="CB438" s="115"/>
      <c r="CC438" s="115"/>
      <c r="CD438" s="115"/>
      <c r="CE438" s="115"/>
      <c r="CF438" s="115"/>
      <c r="CG438" s="115"/>
      <c r="CH438" s="115"/>
      <c r="CI438" s="115"/>
      <c r="CJ438" s="115"/>
      <c r="CK438" s="115"/>
      <c r="CL438" s="115"/>
      <c r="CM438" s="115"/>
      <c r="CN438" s="115"/>
      <c r="CO438" s="115"/>
      <c r="CP438" s="115"/>
      <c r="CQ438" s="115"/>
      <c r="CR438" s="115"/>
      <c r="CS438" s="115"/>
      <c r="CT438" s="115"/>
      <c r="CU438" s="115"/>
      <c r="CV438" s="115"/>
      <c r="CW438" s="115"/>
      <c r="CX438" s="115"/>
      <c r="CY438" s="115"/>
      <c r="CZ438" s="115"/>
      <c r="DA438" s="115"/>
      <c r="DB438" s="115"/>
      <c r="DC438" s="115"/>
      <c r="DD438" s="115"/>
      <c r="DE438" s="115"/>
      <c r="DF438" s="115"/>
      <c r="DG438" s="115"/>
      <c r="DH438" s="115"/>
      <c r="DI438" s="115"/>
      <c r="DJ438" s="115"/>
      <c r="DK438" s="115"/>
      <c r="DL438" s="115"/>
      <c r="DM438" s="115"/>
      <c r="DN438" s="115"/>
      <c r="DO438" s="115"/>
      <c r="DP438" s="115"/>
      <c r="DQ438" s="115"/>
      <c r="DR438" s="115"/>
      <c r="DS438" s="115"/>
      <c r="DT438" s="115"/>
      <c r="DU438" s="115"/>
      <c r="DV438" s="115"/>
      <c r="DW438" s="115"/>
      <c r="DX438" s="115"/>
      <c r="DY438" s="115"/>
      <c r="DZ438" s="115"/>
      <c r="EA438" s="115"/>
      <c r="EB438" s="115"/>
      <c r="EC438" s="115"/>
      <c r="ED438" s="115"/>
      <c r="EE438" s="115"/>
      <c r="EF438" s="115"/>
      <c r="EG438" s="115"/>
      <c r="EH438" s="115"/>
      <c r="EI438" s="115"/>
      <c r="EJ438" s="115"/>
      <c r="EK438" s="115"/>
      <c r="EL438" s="115"/>
      <c r="EM438" s="115"/>
      <c r="EN438" s="115"/>
      <c r="EO438" s="115"/>
      <c r="EP438" s="115"/>
      <c r="EQ438" s="115"/>
      <c r="ER438" s="115"/>
      <c r="ES438" s="115"/>
      <c r="ET438" s="115"/>
      <c r="EU438" s="115"/>
      <c r="EV438" s="115"/>
      <c r="EW438" s="115"/>
      <c r="EX438" s="115"/>
      <c r="EY438" s="115"/>
      <c r="EZ438" s="115"/>
      <c r="FA438" s="115"/>
      <c r="FB438" s="115"/>
      <c r="FC438" s="115"/>
      <c r="FD438" s="115"/>
      <c r="FE438" s="115"/>
      <c r="FF438" s="115"/>
      <c r="FG438" s="115"/>
      <c r="FH438" s="115"/>
      <c r="FI438" s="115"/>
      <c r="FJ438" s="115"/>
      <c r="FK438" s="115"/>
      <c r="FL438" s="115"/>
      <c r="FM438" s="115"/>
      <c r="FN438" s="115"/>
      <c r="FO438" s="115"/>
      <c r="FP438" s="115"/>
      <c r="FQ438" s="115"/>
      <c r="FR438" s="115"/>
      <c r="FS438" s="115"/>
      <c r="FT438" s="115"/>
      <c r="FU438" s="115"/>
      <c r="FV438" s="115"/>
      <c r="FW438" s="115"/>
      <c r="FX438" s="115"/>
      <c r="FY438" s="115"/>
      <c r="FZ438" s="115"/>
      <c r="GA438" s="115"/>
      <c r="GB438" s="115"/>
      <c r="GC438" s="115"/>
      <c r="GD438" s="115"/>
      <c r="GE438" s="115"/>
      <c r="GF438" s="115"/>
      <c r="GG438" s="115"/>
      <c r="GH438" s="115"/>
      <c r="GI438" s="115"/>
      <c r="GJ438" s="115"/>
      <c r="GK438" s="115"/>
      <c r="GL438" s="115"/>
      <c r="GM438" s="115"/>
      <c r="GN438" s="115"/>
      <c r="GO438" s="115"/>
      <c r="GP438" s="115"/>
      <c r="GQ438" s="115"/>
      <c r="GR438" s="115"/>
      <c r="GS438" s="115"/>
      <c r="GT438" s="115"/>
      <c r="GU438" s="115"/>
      <c r="GV438" s="115"/>
      <c r="GW438" s="115"/>
      <c r="GX438" s="115"/>
      <c r="GY438" s="115"/>
      <c r="GZ438" s="115"/>
      <c r="HA438" s="115"/>
      <c r="HB438" s="115"/>
      <c r="HC438" s="115"/>
      <c r="HD438" s="115"/>
      <c r="HE438" s="115"/>
      <c r="HF438" s="115"/>
      <c r="HG438" s="115"/>
      <c r="HH438" s="115"/>
      <c r="HI438" s="115"/>
      <c r="HJ438" s="115"/>
      <c r="HK438" s="115"/>
      <c r="HL438" s="115"/>
      <c r="HM438" s="115"/>
      <c r="HN438" s="115"/>
      <c r="HO438" s="115"/>
      <c r="HP438" s="115"/>
      <c r="HQ438" s="115"/>
      <c r="HR438" s="115"/>
      <c r="HS438" s="115"/>
      <c r="HT438" s="115"/>
      <c r="HU438" s="115"/>
      <c r="HV438" s="115"/>
      <c r="HW438" s="115"/>
      <c r="HX438" s="115"/>
      <c r="HY438" s="115"/>
      <c r="HZ438" s="115"/>
      <c r="IA438" s="115"/>
      <c r="IB438" s="115"/>
      <c r="IC438" s="115"/>
      <c r="ID438" s="115"/>
      <c r="IE438" s="115"/>
      <c r="IF438" s="115"/>
      <c r="IG438" s="115"/>
      <c r="IH438" s="115"/>
      <c r="II438" s="115"/>
      <c r="IJ438" s="115"/>
      <c r="IK438" s="115"/>
      <c r="IL438" s="115"/>
      <c r="IM438" s="115"/>
      <c r="IN438" s="115"/>
      <c r="IO438" s="115"/>
      <c r="IP438" s="115"/>
      <c r="IQ438" s="115"/>
      <c r="IR438" s="115"/>
      <c r="IS438" s="115"/>
      <c r="IT438" s="115"/>
      <c r="IU438" s="115"/>
      <c r="IV438" s="115"/>
      <c r="IW438" s="115"/>
      <c r="IX438" s="115"/>
      <c r="IY438" s="115"/>
      <c r="IZ438" s="115"/>
      <c r="JA438" s="115"/>
      <c r="JB438" s="115"/>
      <c r="JC438" s="115"/>
      <c r="JD438" s="115"/>
      <c r="JE438" s="115"/>
      <c r="JF438" s="115"/>
      <c r="JG438" s="115"/>
      <c r="JH438" s="115"/>
      <c r="JI438" s="115"/>
      <c r="JJ438" s="115"/>
      <c r="JK438" s="115"/>
      <c r="JL438" s="115"/>
      <c r="JM438" s="115"/>
      <c r="JN438" s="115"/>
      <c r="JO438" s="115"/>
      <c r="JP438" s="115"/>
      <c r="JQ438" s="115"/>
      <c r="JR438" s="115"/>
      <c r="JS438" s="115"/>
      <c r="JT438" s="115"/>
      <c r="JU438" s="115"/>
      <c r="JV438" s="115"/>
      <c r="JW438" s="115"/>
      <c r="JX438" s="115"/>
      <c r="JY438" s="115"/>
      <c r="JZ438" s="115"/>
      <c r="KA438" s="115"/>
      <c r="KB438" s="115"/>
      <c r="KC438" s="115"/>
      <c r="KD438" s="115"/>
      <c r="KE438" s="115"/>
      <c r="KF438" s="115"/>
      <c r="KG438" s="115"/>
      <c r="KH438" s="115"/>
      <c r="KI438" s="115"/>
      <c r="KJ438" s="115"/>
      <c r="KK438" s="115"/>
      <c r="KL438" s="115"/>
      <c r="KM438" s="115"/>
      <c r="KN438" s="115"/>
      <c r="KO438" s="115"/>
      <c r="KP438" s="115"/>
      <c r="KQ438" s="115"/>
      <c r="KR438" s="115"/>
      <c r="KS438" s="115"/>
      <c r="KT438" s="115"/>
      <c r="KU438" s="115"/>
      <c r="KV438" s="115"/>
      <c r="KW438" s="115"/>
      <c r="KX438" s="115"/>
      <c r="KY438" s="115"/>
      <c r="KZ438" s="115"/>
      <c r="LA438" s="115"/>
      <c r="LB438" s="115"/>
      <c r="LC438" s="115"/>
      <c r="LD438" s="115"/>
      <c r="LE438" s="115"/>
      <c r="LF438" s="115"/>
      <c r="LG438" s="115"/>
      <c r="LH438" s="115"/>
      <c r="LI438" s="115"/>
      <c r="LJ438" s="115"/>
      <c r="LK438" s="115"/>
      <c r="LL438" s="115"/>
      <c r="LM438" s="115"/>
      <c r="LN438" s="115"/>
      <c r="LO438" s="115"/>
      <c r="LP438" s="115"/>
      <c r="LQ438" s="115"/>
      <c r="LR438" s="115"/>
      <c r="LS438" s="115"/>
      <c r="LT438" s="115"/>
      <c r="LU438" s="115"/>
      <c r="LV438" s="115"/>
      <c r="LW438" s="115"/>
      <c r="LX438" s="115"/>
      <c r="LY438" s="115"/>
      <c r="LZ438" s="115"/>
      <c r="MA438" s="115"/>
      <c r="MB438" s="115"/>
      <c r="MC438" s="115"/>
      <c r="MD438" s="115"/>
      <c r="ME438" s="115"/>
      <c r="MF438" s="115"/>
      <c r="MG438" s="115"/>
      <c r="MH438" s="115"/>
      <c r="MI438" s="115"/>
      <c r="MJ438" s="115"/>
      <c r="MK438" s="115"/>
      <c r="ML438" s="115"/>
      <c r="MM438" s="115"/>
      <c r="MN438" s="115"/>
      <c r="MO438" s="115"/>
      <c r="MP438" s="115"/>
      <c r="MQ438" s="115"/>
      <c r="MR438" s="115"/>
      <c r="MS438" s="115"/>
      <c r="MT438" s="115"/>
      <c r="MU438" s="115"/>
      <c r="MV438" s="115"/>
      <c r="MW438" s="115"/>
      <c r="MX438" s="115"/>
      <c r="MY438" s="115"/>
      <c r="MZ438" s="115"/>
      <c r="NA438" s="115"/>
      <c r="NB438" s="115"/>
      <c r="NC438" s="115"/>
      <c r="ND438" s="115"/>
      <c r="NE438" s="115"/>
      <c r="NF438" s="115"/>
      <c r="NG438" s="115"/>
      <c r="NH438" s="115"/>
      <c r="NI438" s="115"/>
      <c r="NJ438" s="115"/>
      <c r="NK438" s="115"/>
      <c r="NL438" s="115"/>
      <c r="NM438" s="115"/>
      <c r="NN438" s="115"/>
      <c r="NO438" s="115"/>
      <c r="NP438" s="115"/>
      <c r="NQ438" s="115"/>
      <c r="NR438" s="115"/>
      <c r="NS438" s="115"/>
      <c r="NT438" s="115"/>
      <c r="NU438" s="115"/>
      <c r="NV438" s="115"/>
      <c r="NW438" s="115"/>
      <c r="NX438" s="115"/>
      <c r="NY438" s="115"/>
      <c r="NZ438" s="115"/>
      <c r="OA438" s="115"/>
      <c r="OB438" s="115"/>
      <c r="OC438" s="115"/>
      <c r="OD438" s="115"/>
      <c r="OE438" s="115"/>
      <c r="OF438" s="115"/>
      <c r="OG438" s="115"/>
      <c r="OH438" s="115"/>
      <c r="OI438" s="115"/>
      <c r="OJ438" s="115"/>
      <c r="OK438" s="115"/>
      <c r="OL438" s="115"/>
      <c r="OM438" s="115"/>
      <c r="ON438" s="115"/>
      <c r="OO438" s="115"/>
      <c r="OP438" s="115"/>
      <c r="OQ438" s="115"/>
      <c r="OR438" s="115"/>
      <c r="OS438" s="115"/>
      <c r="OT438" s="115"/>
      <c r="OU438" s="115"/>
      <c r="OV438" s="115"/>
      <c r="OW438" s="115"/>
      <c r="OX438" s="115"/>
      <c r="OY438" s="115"/>
      <c r="OZ438" s="115"/>
      <c r="PA438" s="115"/>
      <c r="PB438" s="115"/>
      <c r="PC438" s="115"/>
      <c r="PD438" s="115"/>
      <c r="PE438" s="115"/>
      <c r="PF438" s="115"/>
      <c r="PG438" s="115"/>
      <c r="PH438" s="115"/>
      <c r="PI438" s="115"/>
      <c r="PJ438" s="115"/>
      <c r="PK438" s="115"/>
      <c r="PL438" s="115"/>
      <c r="PM438" s="115"/>
      <c r="PN438" s="115"/>
      <c r="PO438" s="115"/>
      <c r="PP438" s="115"/>
      <c r="PQ438" s="115"/>
      <c r="PR438" s="115"/>
      <c r="PS438" s="115"/>
      <c r="PT438" s="115"/>
      <c r="PU438" s="115"/>
      <c r="PV438" s="115"/>
      <c r="PW438" s="115"/>
      <c r="PX438" s="115"/>
      <c r="PY438" s="115"/>
      <c r="PZ438" s="115"/>
      <c r="QA438" s="115"/>
      <c r="QB438" s="115"/>
      <c r="QC438" s="115"/>
      <c r="QD438" s="115"/>
      <c r="QE438" s="115"/>
      <c r="QF438" s="115"/>
      <c r="QG438" s="115"/>
      <c r="QH438" s="115"/>
      <c r="QI438" s="115"/>
      <c r="QJ438" s="115"/>
      <c r="QK438" s="115"/>
      <c r="QL438" s="115"/>
      <c r="QM438" s="115"/>
      <c r="QN438" s="115"/>
      <c r="QO438" s="115"/>
      <c r="QP438" s="115"/>
      <c r="QQ438" s="115"/>
      <c r="QR438" s="115"/>
      <c r="QS438" s="115"/>
      <c r="QT438" s="115"/>
      <c r="QU438" s="115"/>
      <c r="QV438" s="115"/>
      <c r="QW438" s="115"/>
      <c r="QX438" s="115"/>
      <c r="QY438" s="115"/>
      <c r="QZ438" s="115"/>
      <c r="RA438" s="115"/>
      <c r="RB438" s="115"/>
      <c r="RC438" s="115"/>
      <c r="RD438" s="115"/>
      <c r="RE438" s="115"/>
      <c r="RF438" s="115"/>
      <c r="RG438" s="115"/>
      <c r="RH438" s="115"/>
      <c r="RI438" s="115"/>
      <c r="RJ438" s="115"/>
      <c r="RK438" s="115"/>
      <c r="RL438" s="115"/>
      <c r="RM438" s="115"/>
      <c r="RN438" s="115"/>
      <c r="RO438" s="115"/>
      <c r="RP438" s="115"/>
      <c r="RQ438" s="115"/>
      <c r="RR438" s="115"/>
      <c r="RS438" s="115"/>
      <c r="RT438" s="115"/>
      <c r="RU438" s="115"/>
      <c r="RV438" s="115"/>
      <c r="RW438" s="115"/>
      <c r="RX438" s="115"/>
      <c r="RY438" s="115"/>
      <c r="RZ438" s="115"/>
      <c r="SA438" s="115"/>
      <c r="SB438" s="115"/>
      <c r="SC438" s="115"/>
      <c r="SD438" s="115"/>
      <c r="SE438" s="115"/>
      <c r="SF438" s="115"/>
      <c r="SG438" s="115"/>
      <c r="SH438" s="115"/>
      <c r="SI438" s="115"/>
      <c r="SJ438" s="115"/>
      <c r="SK438" s="115"/>
      <c r="SL438" s="115"/>
      <c r="SM438" s="115"/>
      <c r="SN438" s="115"/>
      <c r="SO438" s="115"/>
      <c r="SP438" s="115"/>
      <c r="SQ438" s="115"/>
      <c r="SR438" s="115"/>
      <c r="SS438" s="115"/>
      <c r="ST438" s="115"/>
      <c r="SU438" s="115"/>
      <c r="SV438" s="115"/>
      <c r="SW438" s="115"/>
      <c r="SX438" s="115"/>
      <c r="SY438" s="115"/>
      <c r="SZ438" s="115"/>
      <c r="TA438" s="115"/>
      <c r="TB438" s="115"/>
      <c r="TC438" s="115"/>
      <c r="TD438" s="115"/>
      <c r="TE438" s="115"/>
      <c r="TF438" s="115"/>
      <c r="TG438" s="115"/>
      <c r="TH438" s="115"/>
      <c r="TI438" s="115"/>
      <c r="TJ438" s="115"/>
      <c r="TK438" s="115"/>
      <c r="TL438" s="115"/>
      <c r="TM438" s="115"/>
      <c r="TN438" s="115"/>
      <c r="TO438" s="115"/>
      <c r="TP438" s="115"/>
      <c r="TQ438" s="115"/>
      <c r="TR438" s="115"/>
      <c r="TS438" s="115"/>
      <c r="TT438" s="115"/>
      <c r="TU438" s="115"/>
      <c r="TV438" s="115"/>
      <c r="TW438" s="115"/>
      <c r="TX438" s="115"/>
      <c r="TY438" s="115"/>
      <c r="TZ438" s="115"/>
      <c r="UA438" s="115"/>
      <c r="UB438" s="115"/>
      <c r="UC438" s="115"/>
      <c r="UD438" s="115"/>
      <c r="UE438" s="115"/>
      <c r="UF438" s="115"/>
      <c r="UG438" s="115"/>
      <c r="UH438" s="115"/>
      <c r="UI438" s="115"/>
      <c r="UJ438" s="115"/>
      <c r="UK438" s="115"/>
      <c r="UL438" s="115"/>
      <c r="UM438" s="115"/>
      <c r="UN438" s="115"/>
      <c r="UO438" s="115"/>
      <c r="UP438" s="115"/>
      <c r="UQ438" s="115"/>
      <c r="UR438" s="115"/>
      <c r="US438" s="115"/>
      <c r="UT438" s="115"/>
      <c r="UU438" s="115"/>
      <c r="UV438" s="115"/>
      <c r="UW438" s="115"/>
      <c r="UX438" s="115"/>
      <c r="UY438" s="115"/>
      <c r="UZ438" s="115"/>
      <c r="VA438" s="115"/>
      <c r="VB438" s="115"/>
      <c r="VC438" s="115"/>
      <c r="VD438" s="115"/>
      <c r="VE438" s="115"/>
      <c r="VF438" s="115"/>
      <c r="VG438" s="115"/>
      <c r="VH438" s="115"/>
      <c r="VI438" s="115"/>
      <c r="VJ438" s="115"/>
      <c r="VK438" s="115"/>
      <c r="VL438" s="115"/>
      <c r="VM438" s="115"/>
      <c r="VN438" s="115"/>
      <c r="VO438" s="115"/>
      <c r="VP438" s="115"/>
      <c r="VQ438" s="115"/>
      <c r="VR438" s="115"/>
      <c r="VS438" s="115"/>
      <c r="VT438" s="115"/>
      <c r="VU438" s="115"/>
      <c r="VV438" s="115"/>
      <c r="VW438" s="115"/>
      <c r="VX438" s="115"/>
      <c r="VY438" s="115"/>
      <c r="VZ438" s="115"/>
      <c r="WA438" s="115"/>
      <c r="WB438" s="115"/>
      <c r="WC438" s="115"/>
      <c r="WD438" s="115"/>
      <c r="WE438" s="115"/>
      <c r="WF438" s="115"/>
      <c r="WG438" s="115"/>
      <c r="WH438" s="115"/>
      <c r="WI438" s="115"/>
      <c r="WJ438" s="115"/>
      <c r="WK438" s="115"/>
      <c r="WL438" s="115"/>
      <c r="WM438" s="115"/>
      <c r="WN438" s="115"/>
      <c r="WO438" s="115"/>
      <c r="WP438" s="115"/>
      <c r="WQ438" s="115"/>
      <c r="WR438" s="115"/>
      <c r="WS438" s="115"/>
      <c r="WT438" s="115"/>
      <c r="WU438" s="115"/>
      <c r="WV438" s="115"/>
      <c r="WW438" s="115"/>
      <c r="WX438" s="115"/>
      <c r="WY438" s="115"/>
      <c r="WZ438" s="115"/>
      <c r="XA438" s="115"/>
      <c r="XB438" s="115"/>
      <c r="XC438" s="115"/>
      <c r="XD438" s="115"/>
      <c r="XE438" s="115"/>
      <c r="XF438" s="115"/>
      <c r="XG438" s="115"/>
      <c r="XH438" s="115"/>
      <c r="XI438" s="115"/>
      <c r="XJ438" s="115"/>
      <c r="XK438" s="115"/>
      <c r="XL438" s="115"/>
      <c r="XM438" s="115"/>
      <c r="XN438" s="115"/>
      <c r="XO438" s="115"/>
      <c r="XP438" s="115"/>
      <c r="XQ438" s="115"/>
      <c r="XR438" s="115"/>
      <c r="XS438" s="115"/>
      <c r="XT438" s="115"/>
      <c r="XU438" s="115"/>
      <c r="XV438" s="115"/>
      <c r="XW438" s="115"/>
      <c r="XX438" s="115"/>
      <c r="XY438" s="115"/>
      <c r="XZ438" s="115"/>
      <c r="YA438" s="115"/>
      <c r="YB438" s="115"/>
      <c r="YC438" s="115"/>
      <c r="YD438" s="115"/>
      <c r="YE438" s="115"/>
      <c r="YF438" s="115"/>
      <c r="YG438" s="115"/>
      <c r="YH438" s="115"/>
      <c r="YI438" s="115"/>
      <c r="YJ438" s="115"/>
      <c r="YK438" s="115"/>
      <c r="YL438" s="115"/>
      <c r="YM438" s="115"/>
      <c r="YN438" s="115"/>
      <c r="YO438" s="115"/>
      <c r="YP438" s="115"/>
      <c r="YQ438" s="115"/>
      <c r="YR438" s="115"/>
      <c r="YS438" s="115"/>
      <c r="YT438" s="115"/>
      <c r="YU438" s="115"/>
      <c r="YV438" s="115"/>
      <c r="YW438" s="115"/>
      <c r="YX438" s="115"/>
      <c r="YY438" s="115"/>
      <c r="YZ438" s="115"/>
      <c r="ZA438" s="115"/>
      <c r="ZB438" s="115"/>
      <c r="ZC438" s="115"/>
      <c r="ZD438" s="115"/>
      <c r="ZE438" s="115"/>
      <c r="ZF438" s="115"/>
      <c r="ZG438" s="115"/>
      <c r="ZH438" s="115"/>
      <c r="ZI438" s="115"/>
      <c r="ZJ438" s="115"/>
      <c r="ZK438" s="115"/>
      <c r="ZL438" s="115"/>
      <c r="ZM438" s="115"/>
      <c r="ZN438" s="115"/>
      <c r="ZO438" s="115"/>
      <c r="ZP438" s="115"/>
      <c r="ZQ438" s="115"/>
      <c r="ZR438" s="115"/>
      <c r="ZS438" s="115"/>
      <c r="ZT438" s="115"/>
      <c r="ZU438" s="115"/>
      <c r="ZV438" s="115"/>
      <c r="ZW438" s="115"/>
      <c r="ZX438" s="115"/>
      <c r="ZY438" s="115"/>
      <c r="ZZ438" s="115"/>
      <c r="AAA438" s="115"/>
      <c r="AAB438" s="115"/>
      <c r="AAC438" s="115"/>
      <c r="AAD438" s="115"/>
      <c r="AAE438" s="115"/>
      <c r="AAF438" s="115"/>
      <c r="AAG438" s="115"/>
      <c r="AAH438" s="115"/>
      <c r="AAI438" s="115"/>
      <c r="AAJ438" s="115"/>
      <c r="AAK438" s="115"/>
      <c r="AAL438" s="115"/>
      <c r="AAM438" s="115"/>
      <c r="AAN438" s="115"/>
      <c r="AAO438" s="115"/>
      <c r="AAP438" s="115"/>
      <c r="AAQ438" s="115"/>
      <c r="AAR438" s="115"/>
      <c r="AAS438" s="115"/>
      <c r="AAT438" s="115"/>
      <c r="AAU438" s="115"/>
      <c r="AAV438" s="115"/>
      <c r="AAW438" s="115"/>
      <c r="AAX438" s="115"/>
      <c r="AAY438" s="115"/>
      <c r="AAZ438" s="115"/>
      <c r="ABA438" s="115"/>
      <c r="ABB438" s="115"/>
      <c r="ABC438" s="115"/>
      <c r="ABD438" s="115"/>
      <c r="ABE438" s="115"/>
      <c r="ABF438" s="115"/>
      <c r="ABG438" s="115"/>
      <c r="ABH438" s="115"/>
      <c r="ABI438" s="115"/>
      <c r="ABJ438" s="115"/>
      <c r="ABK438" s="115"/>
      <c r="ABL438" s="115"/>
      <c r="ABM438" s="115"/>
      <c r="ABN438" s="115"/>
      <c r="ABO438" s="115"/>
      <c r="ABP438" s="115"/>
      <c r="ABQ438" s="115"/>
      <c r="ABR438" s="115"/>
      <c r="ABS438" s="115"/>
      <c r="ABT438" s="115"/>
      <c r="ABU438" s="115"/>
      <c r="ABV438" s="115"/>
      <c r="ABW438" s="115"/>
      <c r="ABX438" s="115"/>
      <c r="ABY438" s="115"/>
      <c r="ABZ438" s="115"/>
      <c r="ACA438" s="115"/>
      <c r="ACB438" s="115"/>
      <c r="ACC438" s="115"/>
      <c r="ACD438" s="115"/>
      <c r="ACE438" s="115"/>
      <c r="ACF438" s="115"/>
      <c r="ACG438" s="115"/>
      <c r="ACH438" s="115"/>
      <c r="ACI438" s="115"/>
      <c r="ACJ438" s="115"/>
      <c r="ACK438" s="115"/>
      <c r="ACL438" s="115"/>
      <c r="ACM438" s="115"/>
      <c r="ACN438" s="115"/>
      <c r="ACO438" s="115"/>
      <c r="ACP438" s="115"/>
      <c r="ACQ438" s="115"/>
      <c r="ACR438" s="115"/>
      <c r="ACS438" s="115"/>
      <c r="ACT438" s="115"/>
      <c r="ACU438" s="115"/>
      <c r="ACV438" s="115"/>
      <c r="ACW438" s="115"/>
      <c r="ACX438" s="115"/>
      <c r="ACY438" s="115"/>
      <c r="ACZ438" s="115"/>
      <c r="ADA438" s="115"/>
    </row>
    <row r="439" spans="1:781" ht="15" customHeight="1" x14ac:dyDescent="0.3">
      <c r="A439" s="189"/>
      <c r="B439" s="194"/>
      <c r="C439" s="235"/>
      <c r="D439" s="197"/>
      <c r="E439" s="192"/>
      <c r="F439" s="198"/>
      <c r="G439" s="191"/>
      <c r="H439" s="198"/>
      <c r="I439" s="199"/>
      <c r="J439" s="245"/>
      <c r="K439" s="189"/>
      <c r="L439" s="190"/>
      <c r="M439" s="191"/>
      <c r="N439" s="192"/>
      <c r="O439" s="197"/>
      <c r="P439" s="194"/>
      <c r="Q439" s="229"/>
      <c r="R439" s="230"/>
      <c r="S439" s="219" t="s">
        <v>1188</v>
      </c>
      <c r="T439" s="210" t="s">
        <v>1189</v>
      </c>
      <c r="U439" s="210"/>
      <c r="V439" s="242"/>
      <c r="W439" s="242"/>
      <c r="X439" s="242"/>
      <c r="Y439" s="242"/>
      <c r="Z439" s="242"/>
      <c r="AA439" s="242"/>
      <c r="AB439" s="243"/>
      <c r="AC439" s="244"/>
      <c r="AD439" s="244"/>
      <c r="AE439" s="244"/>
      <c r="AF439" s="244"/>
      <c r="AG439" s="244"/>
      <c r="AH439" s="244"/>
      <c r="AI439" s="244"/>
      <c r="AJ439" s="244"/>
      <c r="AK439" s="244"/>
      <c r="AL439" s="244"/>
      <c r="AM439" s="244"/>
      <c r="AN439" s="244"/>
      <c r="AO439" s="244"/>
      <c r="AP439" s="115"/>
      <c r="AQ439" s="115"/>
      <c r="AR439" s="115"/>
      <c r="AS439" s="115"/>
      <c r="AT439" s="115"/>
      <c r="AU439" s="115"/>
      <c r="AV439" s="115"/>
      <c r="AW439" s="115"/>
      <c r="AX439" s="115"/>
      <c r="AY439" s="115"/>
      <c r="AZ439" s="115"/>
      <c r="BA439" s="115"/>
      <c r="BB439" s="115"/>
      <c r="BC439" s="115"/>
      <c r="BD439" s="115"/>
      <c r="BE439" s="115"/>
      <c r="BF439" s="115"/>
      <c r="BG439" s="115"/>
      <c r="BH439" s="115"/>
      <c r="BI439" s="115"/>
      <c r="BJ439" s="115"/>
      <c r="BK439" s="115"/>
      <c r="BL439" s="115"/>
      <c r="BM439" s="115"/>
      <c r="BN439" s="115"/>
      <c r="BO439" s="115"/>
      <c r="BP439" s="115"/>
      <c r="BQ439" s="115"/>
      <c r="BR439" s="115"/>
      <c r="BS439" s="115"/>
      <c r="BT439" s="115"/>
      <c r="BU439" s="115"/>
      <c r="BV439" s="115"/>
      <c r="BW439" s="115"/>
      <c r="BX439" s="115"/>
      <c r="BY439" s="115"/>
      <c r="BZ439" s="115"/>
      <c r="CA439" s="115"/>
      <c r="CB439" s="115"/>
      <c r="CC439" s="115"/>
      <c r="CD439" s="115"/>
      <c r="CE439" s="115"/>
      <c r="CF439" s="115"/>
      <c r="CG439" s="115"/>
      <c r="CH439" s="115"/>
      <c r="CI439" s="115"/>
      <c r="CJ439" s="115"/>
      <c r="CK439" s="115"/>
      <c r="CL439" s="115"/>
      <c r="CM439" s="115"/>
      <c r="CN439" s="115"/>
      <c r="CO439" s="115"/>
      <c r="CP439" s="115"/>
      <c r="CQ439" s="115"/>
      <c r="CR439" s="115"/>
      <c r="CS439" s="115"/>
      <c r="CT439" s="115"/>
      <c r="CU439" s="115"/>
      <c r="CV439" s="115"/>
      <c r="CW439" s="115"/>
      <c r="CX439" s="115"/>
      <c r="CY439" s="115"/>
      <c r="CZ439" s="115"/>
      <c r="DA439" s="115"/>
      <c r="DB439" s="115"/>
      <c r="DC439" s="115"/>
      <c r="DD439" s="115"/>
      <c r="DE439" s="115"/>
      <c r="DF439" s="115"/>
      <c r="DG439" s="115"/>
      <c r="DH439" s="115"/>
      <c r="DI439" s="115"/>
      <c r="DJ439" s="115"/>
      <c r="DK439" s="115"/>
      <c r="DL439" s="115"/>
      <c r="DM439" s="115"/>
      <c r="DN439" s="115"/>
      <c r="DO439" s="115"/>
      <c r="DP439" s="115"/>
      <c r="DQ439" s="115"/>
      <c r="DR439" s="115"/>
      <c r="DS439" s="115"/>
      <c r="DT439" s="115"/>
      <c r="DU439" s="115"/>
      <c r="DV439" s="115"/>
      <c r="DW439" s="115"/>
      <c r="DX439" s="115"/>
      <c r="DY439" s="115"/>
      <c r="DZ439" s="115"/>
      <c r="EA439" s="115"/>
      <c r="EB439" s="115"/>
      <c r="EC439" s="115"/>
      <c r="ED439" s="115"/>
      <c r="EE439" s="115"/>
      <c r="EF439" s="115"/>
      <c r="EG439" s="115"/>
      <c r="EH439" s="115"/>
      <c r="EI439" s="115"/>
      <c r="EJ439" s="115"/>
      <c r="EK439" s="115"/>
      <c r="EL439" s="115"/>
      <c r="EM439" s="115"/>
      <c r="EN439" s="115"/>
      <c r="EO439" s="115"/>
      <c r="EP439" s="115"/>
      <c r="EQ439" s="115"/>
      <c r="ER439" s="115"/>
      <c r="ES439" s="115"/>
      <c r="ET439" s="115"/>
      <c r="EU439" s="115"/>
      <c r="EV439" s="115"/>
      <c r="EW439" s="115"/>
      <c r="EX439" s="115"/>
      <c r="EY439" s="115"/>
      <c r="EZ439" s="115"/>
      <c r="FA439" s="115"/>
      <c r="FB439" s="115"/>
      <c r="FC439" s="115"/>
      <c r="FD439" s="115"/>
      <c r="FE439" s="115"/>
      <c r="FF439" s="115"/>
      <c r="FG439" s="115"/>
      <c r="FH439" s="115"/>
      <c r="FI439" s="115"/>
      <c r="FJ439" s="115"/>
      <c r="FK439" s="115"/>
      <c r="FL439" s="115"/>
      <c r="FM439" s="115"/>
      <c r="FN439" s="115"/>
      <c r="FO439" s="115"/>
      <c r="FP439" s="115"/>
      <c r="FQ439" s="115"/>
      <c r="FR439" s="115"/>
      <c r="FS439" s="115"/>
      <c r="FT439" s="115"/>
      <c r="FU439" s="115"/>
      <c r="FV439" s="115"/>
      <c r="FW439" s="115"/>
      <c r="FX439" s="115"/>
      <c r="FY439" s="115"/>
      <c r="FZ439" s="115"/>
      <c r="GA439" s="115"/>
      <c r="GB439" s="115"/>
      <c r="GC439" s="115"/>
      <c r="GD439" s="115"/>
      <c r="GE439" s="115"/>
      <c r="GF439" s="115"/>
      <c r="GG439" s="115"/>
      <c r="GH439" s="115"/>
      <c r="GI439" s="115"/>
      <c r="GJ439" s="115"/>
      <c r="GK439" s="115"/>
      <c r="GL439" s="115"/>
      <c r="GM439" s="115"/>
      <c r="GN439" s="115"/>
      <c r="GO439" s="115"/>
      <c r="GP439" s="115"/>
      <c r="GQ439" s="115"/>
      <c r="GR439" s="115"/>
      <c r="GS439" s="115"/>
      <c r="GT439" s="115"/>
      <c r="GU439" s="115"/>
      <c r="GV439" s="115"/>
      <c r="GW439" s="115"/>
      <c r="GX439" s="115"/>
      <c r="GY439" s="115"/>
      <c r="GZ439" s="115"/>
      <c r="HA439" s="115"/>
      <c r="HB439" s="115"/>
      <c r="HC439" s="115"/>
      <c r="HD439" s="115"/>
      <c r="HE439" s="115"/>
      <c r="HF439" s="115"/>
      <c r="HG439" s="115"/>
      <c r="HH439" s="115"/>
      <c r="HI439" s="115"/>
      <c r="HJ439" s="115"/>
      <c r="HK439" s="115"/>
      <c r="HL439" s="115"/>
      <c r="HM439" s="115"/>
      <c r="HN439" s="115"/>
      <c r="HO439" s="115"/>
      <c r="HP439" s="115"/>
      <c r="HQ439" s="115"/>
      <c r="HR439" s="115"/>
      <c r="HS439" s="115"/>
      <c r="HT439" s="115"/>
      <c r="HU439" s="115"/>
      <c r="HV439" s="115"/>
      <c r="HW439" s="115"/>
      <c r="HX439" s="115"/>
      <c r="HY439" s="115"/>
      <c r="HZ439" s="115"/>
      <c r="IA439" s="115"/>
      <c r="IB439" s="115"/>
      <c r="IC439" s="115"/>
      <c r="ID439" s="115"/>
      <c r="IE439" s="115"/>
      <c r="IF439" s="115"/>
      <c r="IG439" s="115"/>
      <c r="IH439" s="115"/>
      <c r="II439" s="115"/>
      <c r="IJ439" s="115"/>
      <c r="IK439" s="115"/>
      <c r="IL439" s="115"/>
      <c r="IM439" s="115"/>
      <c r="IN439" s="115"/>
      <c r="IO439" s="115"/>
      <c r="IP439" s="115"/>
      <c r="IQ439" s="115"/>
      <c r="IR439" s="115"/>
      <c r="IS439" s="115"/>
      <c r="IT439" s="115"/>
      <c r="IU439" s="115"/>
      <c r="IV439" s="115"/>
      <c r="IW439" s="115"/>
      <c r="IX439" s="115"/>
      <c r="IY439" s="115"/>
      <c r="IZ439" s="115"/>
      <c r="JA439" s="115"/>
      <c r="JB439" s="115"/>
      <c r="JC439" s="115"/>
      <c r="JD439" s="115"/>
      <c r="JE439" s="115"/>
      <c r="JF439" s="115"/>
      <c r="JG439" s="115"/>
      <c r="JH439" s="115"/>
      <c r="JI439" s="115"/>
      <c r="JJ439" s="115"/>
      <c r="JK439" s="115"/>
      <c r="JL439" s="115"/>
      <c r="JM439" s="115"/>
      <c r="JN439" s="115"/>
      <c r="JO439" s="115"/>
      <c r="JP439" s="115"/>
      <c r="JQ439" s="115"/>
      <c r="JR439" s="115"/>
      <c r="JS439" s="115"/>
      <c r="JT439" s="115"/>
      <c r="JU439" s="115"/>
      <c r="JV439" s="115"/>
      <c r="JW439" s="115"/>
      <c r="JX439" s="115"/>
      <c r="JY439" s="115"/>
      <c r="JZ439" s="115"/>
      <c r="KA439" s="115"/>
      <c r="KB439" s="115"/>
      <c r="KC439" s="115"/>
      <c r="KD439" s="115"/>
      <c r="KE439" s="115"/>
      <c r="KF439" s="115"/>
      <c r="KG439" s="115"/>
      <c r="KH439" s="115"/>
      <c r="KI439" s="115"/>
      <c r="KJ439" s="115"/>
      <c r="KK439" s="115"/>
      <c r="KL439" s="115"/>
      <c r="KM439" s="115"/>
      <c r="KN439" s="115"/>
      <c r="KO439" s="115"/>
      <c r="KP439" s="115"/>
      <c r="KQ439" s="115"/>
      <c r="KR439" s="115"/>
      <c r="KS439" s="115"/>
      <c r="KT439" s="115"/>
      <c r="KU439" s="115"/>
      <c r="KV439" s="115"/>
      <c r="KW439" s="115"/>
      <c r="KX439" s="115"/>
      <c r="KY439" s="115"/>
      <c r="KZ439" s="115"/>
      <c r="LA439" s="115"/>
      <c r="LB439" s="115"/>
      <c r="LC439" s="115"/>
      <c r="LD439" s="115"/>
      <c r="LE439" s="115"/>
      <c r="LF439" s="115"/>
      <c r="LG439" s="115"/>
      <c r="LH439" s="115"/>
      <c r="LI439" s="115"/>
      <c r="LJ439" s="115"/>
      <c r="LK439" s="115"/>
      <c r="LL439" s="115"/>
      <c r="LM439" s="115"/>
      <c r="LN439" s="115"/>
      <c r="LO439" s="115"/>
      <c r="LP439" s="115"/>
      <c r="LQ439" s="115"/>
      <c r="LR439" s="115"/>
      <c r="LS439" s="115"/>
      <c r="LT439" s="115"/>
      <c r="LU439" s="115"/>
      <c r="LV439" s="115"/>
      <c r="LW439" s="115"/>
      <c r="LX439" s="115"/>
      <c r="LY439" s="115"/>
      <c r="LZ439" s="115"/>
      <c r="MA439" s="115"/>
      <c r="MB439" s="115"/>
      <c r="MC439" s="115"/>
      <c r="MD439" s="115"/>
      <c r="ME439" s="115"/>
      <c r="MF439" s="115"/>
      <c r="MG439" s="115"/>
      <c r="MH439" s="115"/>
      <c r="MI439" s="115"/>
      <c r="MJ439" s="115"/>
      <c r="MK439" s="115"/>
      <c r="ML439" s="115"/>
      <c r="MM439" s="115"/>
      <c r="MN439" s="115"/>
      <c r="MO439" s="115"/>
      <c r="MP439" s="115"/>
      <c r="MQ439" s="115"/>
      <c r="MR439" s="115"/>
      <c r="MS439" s="115"/>
      <c r="MT439" s="115"/>
      <c r="MU439" s="115"/>
      <c r="MV439" s="115"/>
      <c r="MW439" s="115"/>
      <c r="MX439" s="115"/>
      <c r="MY439" s="115"/>
      <c r="MZ439" s="115"/>
      <c r="NA439" s="115"/>
      <c r="NB439" s="115"/>
      <c r="NC439" s="115"/>
      <c r="ND439" s="115"/>
      <c r="NE439" s="115"/>
      <c r="NF439" s="115"/>
      <c r="NG439" s="115"/>
      <c r="NH439" s="115"/>
      <c r="NI439" s="115"/>
      <c r="NJ439" s="115"/>
      <c r="NK439" s="115"/>
      <c r="NL439" s="115"/>
      <c r="NM439" s="115"/>
      <c r="NN439" s="115"/>
      <c r="NO439" s="115"/>
      <c r="NP439" s="115"/>
      <c r="NQ439" s="115"/>
      <c r="NR439" s="115"/>
      <c r="NS439" s="115"/>
      <c r="NT439" s="115"/>
      <c r="NU439" s="115"/>
      <c r="NV439" s="115"/>
      <c r="NW439" s="115"/>
      <c r="NX439" s="115"/>
      <c r="NY439" s="115"/>
      <c r="NZ439" s="115"/>
      <c r="OA439" s="115"/>
      <c r="OB439" s="115"/>
      <c r="OC439" s="115"/>
      <c r="OD439" s="115"/>
      <c r="OE439" s="115"/>
      <c r="OF439" s="115"/>
      <c r="OG439" s="115"/>
      <c r="OH439" s="115"/>
      <c r="OI439" s="115"/>
      <c r="OJ439" s="115"/>
      <c r="OK439" s="115"/>
      <c r="OL439" s="115"/>
      <c r="OM439" s="115"/>
      <c r="ON439" s="115"/>
      <c r="OO439" s="115"/>
      <c r="OP439" s="115"/>
      <c r="OQ439" s="115"/>
      <c r="OR439" s="115"/>
      <c r="OS439" s="115"/>
      <c r="OT439" s="115"/>
      <c r="OU439" s="115"/>
      <c r="OV439" s="115"/>
      <c r="OW439" s="115"/>
      <c r="OX439" s="115"/>
      <c r="OY439" s="115"/>
      <c r="OZ439" s="115"/>
      <c r="PA439" s="115"/>
      <c r="PB439" s="115"/>
      <c r="PC439" s="115"/>
      <c r="PD439" s="115"/>
      <c r="PE439" s="115"/>
      <c r="PF439" s="115"/>
      <c r="PG439" s="115"/>
      <c r="PH439" s="115"/>
      <c r="PI439" s="115"/>
      <c r="PJ439" s="115"/>
      <c r="PK439" s="115"/>
      <c r="PL439" s="115"/>
      <c r="PM439" s="115"/>
      <c r="PN439" s="115"/>
      <c r="PO439" s="115"/>
      <c r="PP439" s="115"/>
      <c r="PQ439" s="115"/>
      <c r="PR439" s="115"/>
      <c r="PS439" s="115"/>
      <c r="PT439" s="115"/>
      <c r="PU439" s="115"/>
      <c r="PV439" s="115"/>
      <c r="PW439" s="115"/>
      <c r="PX439" s="115"/>
      <c r="PY439" s="115"/>
      <c r="PZ439" s="115"/>
      <c r="QA439" s="115"/>
      <c r="QB439" s="115"/>
      <c r="QC439" s="115"/>
      <c r="QD439" s="115"/>
      <c r="QE439" s="115"/>
      <c r="QF439" s="115"/>
      <c r="QG439" s="115"/>
      <c r="QH439" s="115"/>
      <c r="QI439" s="115"/>
      <c r="QJ439" s="115"/>
      <c r="QK439" s="115"/>
      <c r="QL439" s="115"/>
      <c r="QM439" s="115"/>
      <c r="QN439" s="115"/>
      <c r="QO439" s="115"/>
      <c r="QP439" s="115"/>
      <c r="QQ439" s="115"/>
      <c r="QR439" s="115"/>
      <c r="QS439" s="115"/>
      <c r="QT439" s="115"/>
      <c r="QU439" s="115"/>
      <c r="QV439" s="115"/>
      <c r="QW439" s="115"/>
      <c r="QX439" s="115"/>
      <c r="QY439" s="115"/>
      <c r="QZ439" s="115"/>
      <c r="RA439" s="115"/>
      <c r="RB439" s="115"/>
      <c r="RC439" s="115"/>
      <c r="RD439" s="115"/>
      <c r="RE439" s="115"/>
      <c r="RF439" s="115"/>
      <c r="RG439" s="115"/>
      <c r="RH439" s="115"/>
      <c r="RI439" s="115"/>
      <c r="RJ439" s="115"/>
      <c r="RK439" s="115"/>
      <c r="RL439" s="115"/>
      <c r="RM439" s="115"/>
      <c r="RN439" s="115"/>
      <c r="RO439" s="115"/>
      <c r="RP439" s="115"/>
      <c r="RQ439" s="115"/>
      <c r="RR439" s="115"/>
      <c r="RS439" s="115"/>
      <c r="RT439" s="115"/>
      <c r="RU439" s="115"/>
      <c r="RV439" s="115"/>
      <c r="RW439" s="115"/>
      <c r="RX439" s="115"/>
      <c r="RY439" s="115"/>
      <c r="RZ439" s="115"/>
      <c r="SA439" s="115"/>
      <c r="SB439" s="115"/>
      <c r="SC439" s="115"/>
      <c r="SD439" s="115"/>
      <c r="SE439" s="115"/>
      <c r="SF439" s="115"/>
      <c r="SG439" s="115"/>
      <c r="SH439" s="115"/>
      <c r="SI439" s="115"/>
      <c r="SJ439" s="115"/>
      <c r="SK439" s="115"/>
      <c r="SL439" s="115"/>
      <c r="SM439" s="115"/>
      <c r="SN439" s="115"/>
      <c r="SO439" s="115"/>
      <c r="SP439" s="115"/>
      <c r="SQ439" s="115"/>
      <c r="SR439" s="115"/>
      <c r="SS439" s="115"/>
      <c r="ST439" s="115"/>
      <c r="SU439" s="115"/>
      <c r="SV439" s="115"/>
      <c r="SW439" s="115"/>
      <c r="SX439" s="115"/>
      <c r="SY439" s="115"/>
      <c r="SZ439" s="115"/>
      <c r="TA439" s="115"/>
      <c r="TB439" s="115"/>
      <c r="TC439" s="115"/>
      <c r="TD439" s="115"/>
      <c r="TE439" s="115"/>
      <c r="TF439" s="115"/>
      <c r="TG439" s="115"/>
      <c r="TH439" s="115"/>
      <c r="TI439" s="115"/>
      <c r="TJ439" s="115"/>
      <c r="TK439" s="115"/>
      <c r="TL439" s="115"/>
      <c r="TM439" s="115"/>
      <c r="TN439" s="115"/>
      <c r="TO439" s="115"/>
      <c r="TP439" s="115"/>
      <c r="TQ439" s="115"/>
      <c r="TR439" s="115"/>
      <c r="TS439" s="115"/>
      <c r="TT439" s="115"/>
      <c r="TU439" s="115"/>
      <c r="TV439" s="115"/>
      <c r="TW439" s="115"/>
      <c r="TX439" s="115"/>
      <c r="TY439" s="115"/>
      <c r="TZ439" s="115"/>
      <c r="UA439" s="115"/>
      <c r="UB439" s="115"/>
      <c r="UC439" s="115"/>
      <c r="UD439" s="115"/>
      <c r="UE439" s="115"/>
      <c r="UF439" s="115"/>
      <c r="UG439" s="115"/>
      <c r="UH439" s="115"/>
      <c r="UI439" s="115"/>
      <c r="UJ439" s="115"/>
      <c r="UK439" s="115"/>
      <c r="UL439" s="115"/>
      <c r="UM439" s="115"/>
      <c r="UN439" s="115"/>
      <c r="UO439" s="115"/>
      <c r="UP439" s="115"/>
      <c r="UQ439" s="115"/>
      <c r="UR439" s="115"/>
      <c r="US439" s="115"/>
      <c r="UT439" s="115"/>
      <c r="UU439" s="115"/>
      <c r="UV439" s="115"/>
      <c r="UW439" s="115"/>
      <c r="UX439" s="115"/>
      <c r="UY439" s="115"/>
      <c r="UZ439" s="115"/>
      <c r="VA439" s="115"/>
      <c r="VB439" s="115"/>
      <c r="VC439" s="115"/>
      <c r="VD439" s="115"/>
      <c r="VE439" s="115"/>
      <c r="VF439" s="115"/>
      <c r="VG439" s="115"/>
      <c r="VH439" s="115"/>
      <c r="VI439" s="115"/>
      <c r="VJ439" s="115"/>
      <c r="VK439" s="115"/>
      <c r="VL439" s="115"/>
      <c r="VM439" s="115"/>
      <c r="VN439" s="115"/>
      <c r="VO439" s="115"/>
      <c r="VP439" s="115"/>
      <c r="VQ439" s="115"/>
      <c r="VR439" s="115"/>
      <c r="VS439" s="115"/>
      <c r="VT439" s="115"/>
      <c r="VU439" s="115"/>
      <c r="VV439" s="115"/>
      <c r="VW439" s="115"/>
      <c r="VX439" s="115"/>
      <c r="VY439" s="115"/>
      <c r="VZ439" s="115"/>
      <c r="WA439" s="115"/>
      <c r="WB439" s="115"/>
      <c r="WC439" s="115"/>
      <c r="WD439" s="115"/>
      <c r="WE439" s="115"/>
      <c r="WF439" s="115"/>
      <c r="WG439" s="115"/>
      <c r="WH439" s="115"/>
      <c r="WI439" s="115"/>
      <c r="WJ439" s="115"/>
      <c r="WK439" s="115"/>
      <c r="WL439" s="115"/>
      <c r="WM439" s="115"/>
      <c r="WN439" s="115"/>
      <c r="WO439" s="115"/>
      <c r="WP439" s="115"/>
      <c r="WQ439" s="115"/>
      <c r="WR439" s="115"/>
      <c r="WS439" s="115"/>
      <c r="WT439" s="115"/>
      <c r="WU439" s="115"/>
      <c r="WV439" s="115"/>
      <c r="WW439" s="115"/>
      <c r="WX439" s="115"/>
      <c r="WY439" s="115"/>
      <c r="WZ439" s="115"/>
      <c r="XA439" s="115"/>
      <c r="XB439" s="115"/>
      <c r="XC439" s="115"/>
      <c r="XD439" s="115"/>
      <c r="XE439" s="115"/>
      <c r="XF439" s="115"/>
      <c r="XG439" s="115"/>
      <c r="XH439" s="115"/>
      <c r="XI439" s="115"/>
      <c r="XJ439" s="115"/>
      <c r="XK439" s="115"/>
      <c r="XL439" s="115"/>
      <c r="XM439" s="115"/>
      <c r="XN439" s="115"/>
      <c r="XO439" s="115"/>
      <c r="XP439" s="115"/>
      <c r="XQ439" s="115"/>
      <c r="XR439" s="115"/>
      <c r="XS439" s="115"/>
      <c r="XT439" s="115"/>
      <c r="XU439" s="115"/>
      <c r="XV439" s="115"/>
      <c r="XW439" s="115"/>
      <c r="XX439" s="115"/>
      <c r="XY439" s="115"/>
      <c r="XZ439" s="115"/>
      <c r="YA439" s="115"/>
      <c r="YB439" s="115"/>
      <c r="YC439" s="115"/>
      <c r="YD439" s="115"/>
      <c r="YE439" s="115"/>
      <c r="YF439" s="115"/>
      <c r="YG439" s="115"/>
      <c r="YH439" s="115"/>
      <c r="YI439" s="115"/>
      <c r="YJ439" s="115"/>
      <c r="YK439" s="115"/>
      <c r="YL439" s="115"/>
      <c r="YM439" s="115"/>
      <c r="YN439" s="115"/>
      <c r="YO439" s="115"/>
      <c r="YP439" s="115"/>
      <c r="YQ439" s="115"/>
      <c r="YR439" s="115"/>
      <c r="YS439" s="115"/>
      <c r="YT439" s="115"/>
      <c r="YU439" s="115"/>
      <c r="YV439" s="115"/>
      <c r="YW439" s="115"/>
      <c r="YX439" s="115"/>
      <c r="YY439" s="115"/>
      <c r="YZ439" s="115"/>
      <c r="ZA439" s="115"/>
      <c r="ZB439" s="115"/>
      <c r="ZC439" s="115"/>
      <c r="ZD439" s="115"/>
      <c r="ZE439" s="115"/>
      <c r="ZF439" s="115"/>
      <c r="ZG439" s="115"/>
      <c r="ZH439" s="115"/>
      <c r="ZI439" s="115"/>
      <c r="ZJ439" s="115"/>
      <c r="ZK439" s="115"/>
      <c r="ZL439" s="115"/>
      <c r="ZM439" s="115"/>
      <c r="ZN439" s="115"/>
      <c r="ZO439" s="115"/>
      <c r="ZP439" s="115"/>
      <c r="ZQ439" s="115"/>
      <c r="ZR439" s="115"/>
      <c r="ZS439" s="115"/>
      <c r="ZT439" s="115"/>
      <c r="ZU439" s="115"/>
      <c r="ZV439" s="115"/>
      <c r="ZW439" s="115"/>
      <c r="ZX439" s="115"/>
      <c r="ZY439" s="115"/>
      <c r="ZZ439" s="115"/>
      <c r="AAA439" s="115"/>
      <c r="AAB439" s="115"/>
      <c r="AAC439" s="115"/>
      <c r="AAD439" s="115"/>
      <c r="AAE439" s="115"/>
      <c r="AAF439" s="115"/>
      <c r="AAG439" s="115"/>
      <c r="AAH439" s="115"/>
      <c r="AAI439" s="115"/>
      <c r="AAJ439" s="115"/>
      <c r="AAK439" s="115"/>
      <c r="AAL439" s="115"/>
      <c r="AAM439" s="115"/>
      <c r="AAN439" s="115"/>
      <c r="AAO439" s="115"/>
      <c r="AAP439" s="115"/>
      <c r="AAQ439" s="115"/>
      <c r="AAR439" s="115"/>
      <c r="AAS439" s="115"/>
      <c r="AAT439" s="115"/>
      <c r="AAU439" s="115"/>
      <c r="AAV439" s="115"/>
      <c r="AAW439" s="115"/>
      <c r="AAX439" s="115"/>
      <c r="AAY439" s="115"/>
      <c r="AAZ439" s="115"/>
      <c r="ABA439" s="115"/>
      <c r="ABB439" s="115"/>
      <c r="ABC439" s="115"/>
      <c r="ABD439" s="115"/>
      <c r="ABE439" s="115"/>
      <c r="ABF439" s="115"/>
      <c r="ABG439" s="115"/>
      <c r="ABH439" s="115"/>
      <c r="ABI439" s="115"/>
      <c r="ABJ439" s="115"/>
      <c r="ABK439" s="115"/>
      <c r="ABL439" s="115"/>
      <c r="ABM439" s="115"/>
      <c r="ABN439" s="115"/>
      <c r="ABO439" s="115"/>
      <c r="ABP439" s="115"/>
      <c r="ABQ439" s="115"/>
      <c r="ABR439" s="115"/>
      <c r="ABS439" s="115"/>
      <c r="ABT439" s="115"/>
      <c r="ABU439" s="115"/>
      <c r="ABV439" s="115"/>
      <c r="ABW439" s="115"/>
      <c r="ABX439" s="115"/>
      <c r="ABY439" s="115"/>
      <c r="ABZ439" s="115"/>
      <c r="ACA439" s="115"/>
      <c r="ACB439" s="115"/>
      <c r="ACC439" s="115"/>
      <c r="ACD439" s="115"/>
      <c r="ACE439" s="115"/>
      <c r="ACF439" s="115"/>
      <c r="ACG439" s="115"/>
      <c r="ACH439" s="115"/>
      <c r="ACI439" s="115"/>
      <c r="ACJ439" s="115"/>
      <c r="ACK439" s="115"/>
      <c r="ACL439" s="115"/>
      <c r="ACM439" s="115"/>
      <c r="ACN439" s="115"/>
      <c r="ACO439" s="115"/>
      <c r="ACP439" s="115"/>
      <c r="ACQ439" s="115"/>
      <c r="ACR439" s="115"/>
      <c r="ACS439" s="115"/>
      <c r="ACT439" s="115"/>
      <c r="ACU439" s="115"/>
      <c r="ACV439" s="115"/>
      <c r="ACW439" s="115"/>
      <c r="ACX439" s="115"/>
      <c r="ACY439" s="115"/>
      <c r="ACZ439" s="115"/>
      <c r="ADA439" s="115"/>
    </row>
    <row r="440" spans="1:781" ht="15" customHeight="1" x14ac:dyDescent="0.3">
      <c r="A440" s="189"/>
      <c r="B440" s="194"/>
      <c r="C440" s="235"/>
      <c r="D440" s="197"/>
      <c r="E440" s="192"/>
      <c r="F440" s="198"/>
      <c r="G440" s="191"/>
      <c r="H440" s="198"/>
      <c r="I440" s="199"/>
      <c r="J440" s="245"/>
      <c r="K440" s="189"/>
      <c r="L440" s="190"/>
      <c r="M440" s="191"/>
      <c r="N440" s="192"/>
      <c r="O440" s="197"/>
      <c r="P440" s="194"/>
      <c r="Q440" s="229"/>
      <c r="R440" s="230"/>
      <c r="S440" s="241"/>
      <c r="T440" s="210"/>
      <c r="U440" s="210"/>
      <c r="V440" s="242"/>
      <c r="W440" s="242"/>
      <c r="X440" s="242"/>
      <c r="Y440" s="242"/>
      <c r="Z440" s="242"/>
      <c r="AA440" s="242"/>
      <c r="AB440" s="243"/>
      <c r="AC440" s="244"/>
      <c r="AD440" s="244"/>
      <c r="AE440" s="244"/>
      <c r="AF440" s="244"/>
      <c r="AG440" s="244"/>
      <c r="AH440" s="244"/>
      <c r="AI440" s="244"/>
      <c r="AJ440" s="244"/>
      <c r="AK440" s="244"/>
      <c r="AL440" s="244"/>
      <c r="AM440" s="244"/>
      <c r="AN440" s="244"/>
      <c r="AO440" s="244"/>
      <c r="AP440" s="115"/>
      <c r="AQ440" s="115"/>
      <c r="AR440" s="115"/>
      <c r="AS440" s="115"/>
      <c r="AT440" s="115"/>
      <c r="AU440" s="115"/>
      <c r="AV440" s="115"/>
      <c r="AW440" s="115"/>
      <c r="AX440" s="115"/>
      <c r="AY440" s="115"/>
      <c r="AZ440" s="115"/>
      <c r="BA440" s="115"/>
      <c r="BB440" s="115"/>
      <c r="BC440" s="115"/>
      <c r="BD440" s="115"/>
      <c r="BE440" s="115"/>
      <c r="BF440" s="115"/>
      <c r="BG440" s="115"/>
      <c r="BH440" s="115"/>
      <c r="BI440" s="115"/>
      <c r="BJ440" s="115"/>
      <c r="BK440" s="115"/>
      <c r="BL440" s="115"/>
      <c r="BM440" s="115"/>
      <c r="BN440" s="115"/>
      <c r="BO440" s="115"/>
      <c r="BP440" s="115"/>
      <c r="BQ440" s="115"/>
      <c r="BR440" s="115"/>
      <c r="BS440" s="115"/>
      <c r="BT440" s="115"/>
      <c r="BU440" s="115"/>
      <c r="BV440" s="115"/>
      <c r="BW440" s="115"/>
      <c r="BX440" s="115"/>
      <c r="BY440" s="115"/>
      <c r="BZ440" s="115"/>
      <c r="CA440" s="115"/>
      <c r="CB440" s="115"/>
      <c r="CC440" s="115"/>
      <c r="CD440" s="115"/>
      <c r="CE440" s="115"/>
      <c r="CF440" s="115"/>
      <c r="CG440" s="115"/>
      <c r="CH440" s="115"/>
      <c r="CI440" s="115"/>
      <c r="CJ440" s="115"/>
      <c r="CK440" s="115"/>
      <c r="CL440" s="115"/>
      <c r="CM440" s="115"/>
      <c r="CN440" s="115"/>
      <c r="CO440" s="115"/>
      <c r="CP440" s="115"/>
      <c r="CQ440" s="115"/>
      <c r="CR440" s="115"/>
      <c r="CS440" s="115"/>
      <c r="CT440" s="115"/>
      <c r="CU440" s="115"/>
      <c r="CV440" s="115"/>
      <c r="CW440" s="115"/>
      <c r="CX440" s="115"/>
      <c r="CY440" s="115"/>
      <c r="CZ440" s="115"/>
      <c r="DA440" s="115"/>
      <c r="DB440" s="115"/>
      <c r="DC440" s="115"/>
      <c r="DD440" s="115"/>
      <c r="DE440" s="115"/>
      <c r="DF440" s="115"/>
      <c r="DG440" s="115"/>
      <c r="DH440" s="115"/>
      <c r="DI440" s="115"/>
      <c r="DJ440" s="115"/>
      <c r="DK440" s="115"/>
      <c r="DL440" s="115"/>
      <c r="DM440" s="115"/>
      <c r="DN440" s="115"/>
      <c r="DO440" s="115"/>
      <c r="DP440" s="115"/>
      <c r="DQ440" s="115"/>
      <c r="DR440" s="115"/>
      <c r="DS440" s="115"/>
      <c r="DT440" s="115"/>
      <c r="DU440" s="115"/>
      <c r="DV440" s="115"/>
      <c r="DW440" s="115"/>
      <c r="DX440" s="115"/>
      <c r="DY440" s="115"/>
      <c r="DZ440" s="115"/>
      <c r="EA440" s="115"/>
      <c r="EB440" s="115"/>
      <c r="EC440" s="115"/>
      <c r="ED440" s="115"/>
      <c r="EE440" s="115"/>
      <c r="EF440" s="115"/>
      <c r="EG440" s="115"/>
      <c r="EH440" s="115"/>
      <c r="EI440" s="115"/>
      <c r="EJ440" s="115"/>
      <c r="EK440" s="115"/>
      <c r="EL440" s="115"/>
      <c r="EM440" s="115"/>
      <c r="EN440" s="115"/>
      <c r="EO440" s="115"/>
      <c r="EP440" s="115"/>
      <c r="EQ440" s="115"/>
      <c r="ER440" s="115"/>
      <c r="ES440" s="115"/>
      <c r="ET440" s="115"/>
      <c r="EU440" s="115"/>
      <c r="EV440" s="115"/>
      <c r="EW440" s="115"/>
      <c r="EX440" s="115"/>
      <c r="EY440" s="115"/>
      <c r="EZ440" s="115"/>
      <c r="FA440" s="115"/>
      <c r="FB440" s="115"/>
      <c r="FC440" s="115"/>
      <c r="FD440" s="115"/>
      <c r="FE440" s="115"/>
      <c r="FF440" s="115"/>
      <c r="FG440" s="115"/>
      <c r="FH440" s="115"/>
      <c r="FI440" s="115"/>
      <c r="FJ440" s="115"/>
      <c r="FK440" s="115"/>
      <c r="FL440" s="115"/>
      <c r="FM440" s="115"/>
      <c r="FN440" s="115"/>
      <c r="FO440" s="115"/>
      <c r="FP440" s="115"/>
      <c r="FQ440" s="115"/>
      <c r="FR440" s="115"/>
      <c r="FS440" s="115"/>
      <c r="FT440" s="115"/>
      <c r="FU440" s="115"/>
      <c r="FV440" s="115"/>
      <c r="FW440" s="115"/>
      <c r="FX440" s="115"/>
      <c r="FY440" s="115"/>
      <c r="FZ440" s="115"/>
      <c r="GA440" s="115"/>
      <c r="GB440" s="115"/>
      <c r="GC440" s="115"/>
      <c r="GD440" s="115"/>
      <c r="GE440" s="115"/>
      <c r="GF440" s="115"/>
      <c r="GG440" s="115"/>
      <c r="GH440" s="115"/>
      <c r="GI440" s="115"/>
      <c r="GJ440" s="115"/>
      <c r="GK440" s="115"/>
      <c r="GL440" s="115"/>
      <c r="GM440" s="115"/>
      <c r="GN440" s="115"/>
      <c r="GO440" s="115"/>
      <c r="GP440" s="115"/>
      <c r="GQ440" s="115"/>
      <c r="GR440" s="115"/>
      <c r="GS440" s="115"/>
      <c r="GT440" s="115"/>
      <c r="GU440" s="115"/>
      <c r="GV440" s="115"/>
      <c r="GW440" s="115"/>
      <c r="GX440" s="115"/>
      <c r="GY440" s="115"/>
      <c r="GZ440" s="115"/>
      <c r="HA440" s="115"/>
      <c r="HB440" s="115"/>
      <c r="HC440" s="115"/>
      <c r="HD440" s="115"/>
      <c r="HE440" s="115"/>
      <c r="HF440" s="115"/>
      <c r="HG440" s="115"/>
      <c r="HH440" s="115"/>
      <c r="HI440" s="115"/>
      <c r="HJ440" s="115"/>
      <c r="HK440" s="115"/>
      <c r="HL440" s="115"/>
      <c r="HM440" s="115"/>
      <c r="HN440" s="115"/>
      <c r="HO440" s="115"/>
      <c r="HP440" s="115"/>
      <c r="HQ440" s="115"/>
      <c r="HR440" s="115"/>
      <c r="HS440" s="115"/>
      <c r="HT440" s="115"/>
      <c r="HU440" s="115"/>
      <c r="HV440" s="115"/>
      <c r="HW440" s="115"/>
      <c r="HX440" s="115"/>
      <c r="HY440" s="115"/>
      <c r="HZ440" s="115"/>
      <c r="IA440" s="115"/>
      <c r="IB440" s="115"/>
      <c r="IC440" s="115"/>
      <c r="ID440" s="115"/>
      <c r="IE440" s="115"/>
      <c r="IF440" s="115"/>
      <c r="IG440" s="115"/>
      <c r="IH440" s="115"/>
      <c r="II440" s="115"/>
      <c r="IJ440" s="115"/>
      <c r="IK440" s="115"/>
      <c r="IL440" s="115"/>
      <c r="IM440" s="115"/>
      <c r="IN440" s="115"/>
      <c r="IO440" s="115"/>
      <c r="IP440" s="115"/>
      <c r="IQ440" s="115"/>
      <c r="IR440" s="115"/>
      <c r="IS440" s="115"/>
      <c r="IT440" s="115"/>
      <c r="IU440" s="115"/>
      <c r="IV440" s="115"/>
      <c r="IW440" s="115"/>
      <c r="IX440" s="115"/>
      <c r="IY440" s="115"/>
      <c r="IZ440" s="115"/>
      <c r="JA440" s="115"/>
      <c r="JB440" s="115"/>
      <c r="JC440" s="115"/>
      <c r="JD440" s="115"/>
      <c r="JE440" s="115"/>
      <c r="JF440" s="115"/>
      <c r="JG440" s="115"/>
      <c r="JH440" s="115"/>
      <c r="JI440" s="115"/>
      <c r="JJ440" s="115"/>
      <c r="JK440" s="115"/>
      <c r="JL440" s="115"/>
      <c r="JM440" s="115"/>
      <c r="JN440" s="115"/>
      <c r="JO440" s="115"/>
      <c r="JP440" s="115"/>
      <c r="JQ440" s="115"/>
      <c r="JR440" s="115"/>
      <c r="JS440" s="115"/>
      <c r="JT440" s="115"/>
      <c r="JU440" s="115"/>
      <c r="JV440" s="115"/>
      <c r="JW440" s="115"/>
      <c r="JX440" s="115"/>
      <c r="JY440" s="115"/>
      <c r="JZ440" s="115"/>
      <c r="KA440" s="115"/>
      <c r="KB440" s="115"/>
      <c r="KC440" s="115"/>
      <c r="KD440" s="115"/>
      <c r="KE440" s="115"/>
      <c r="KF440" s="115"/>
      <c r="KG440" s="115"/>
      <c r="KH440" s="115"/>
      <c r="KI440" s="115"/>
      <c r="KJ440" s="115"/>
      <c r="KK440" s="115"/>
      <c r="KL440" s="115"/>
      <c r="KM440" s="115"/>
      <c r="KN440" s="115"/>
      <c r="KO440" s="115"/>
      <c r="KP440" s="115"/>
      <c r="KQ440" s="115"/>
      <c r="KR440" s="115"/>
      <c r="KS440" s="115"/>
      <c r="KT440" s="115"/>
      <c r="KU440" s="115"/>
      <c r="KV440" s="115"/>
      <c r="KW440" s="115"/>
      <c r="KX440" s="115"/>
      <c r="KY440" s="115"/>
      <c r="KZ440" s="115"/>
      <c r="LA440" s="115"/>
      <c r="LB440" s="115"/>
      <c r="LC440" s="115"/>
      <c r="LD440" s="115"/>
      <c r="LE440" s="115"/>
      <c r="LF440" s="115"/>
      <c r="LG440" s="115"/>
      <c r="LH440" s="115"/>
      <c r="LI440" s="115"/>
      <c r="LJ440" s="115"/>
      <c r="LK440" s="115"/>
      <c r="LL440" s="115"/>
      <c r="LM440" s="115"/>
      <c r="LN440" s="115"/>
      <c r="LO440" s="115"/>
      <c r="LP440" s="115"/>
      <c r="LQ440" s="115"/>
      <c r="LR440" s="115"/>
      <c r="LS440" s="115"/>
      <c r="LT440" s="115"/>
      <c r="LU440" s="115"/>
      <c r="LV440" s="115"/>
      <c r="LW440" s="115"/>
      <c r="LX440" s="115"/>
      <c r="LY440" s="115"/>
      <c r="LZ440" s="115"/>
      <c r="MA440" s="115"/>
      <c r="MB440" s="115"/>
      <c r="MC440" s="115"/>
      <c r="MD440" s="115"/>
      <c r="ME440" s="115"/>
      <c r="MF440" s="115"/>
      <c r="MG440" s="115"/>
      <c r="MH440" s="115"/>
      <c r="MI440" s="115"/>
      <c r="MJ440" s="115"/>
      <c r="MK440" s="115"/>
      <c r="ML440" s="115"/>
      <c r="MM440" s="115"/>
      <c r="MN440" s="115"/>
      <c r="MO440" s="115"/>
      <c r="MP440" s="115"/>
      <c r="MQ440" s="115"/>
      <c r="MR440" s="115"/>
      <c r="MS440" s="115"/>
      <c r="MT440" s="115"/>
      <c r="MU440" s="115"/>
      <c r="MV440" s="115"/>
      <c r="MW440" s="115"/>
      <c r="MX440" s="115"/>
      <c r="MY440" s="115"/>
      <c r="MZ440" s="115"/>
      <c r="NA440" s="115"/>
      <c r="NB440" s="115"/>
      <c r="NC440" s="115"/>
      <c r="ND440" s="115"/>
      <c r="NE440" s="115"/>
      <c r="NF440" s="115"/>
      <c r="NG440" s="115"/>
      <c r="NH440" s="115"/>
      <c r="NI440" s="115"/>
      <c r="NJ440" s="115"/>
      <c r="NK440" s="115"/>
      <c r="NL440" s="115"/>
      <c r="NM440" s="115"/>
      <c r="NN440" s="115"/>
      <c r="NO440" s="115"/>
      <c r="NP440" s="115"/>
      <c r="NQ440" s="115"/>
      <c r="NR440" s="115"/>
      <c r="NS440" s="115"/>
      <c r="NT440" s="115"/>
      <c r="NU440" s="115"/>
      <c r="NV440" s="115"/>
      <c r="NW440" s="115"/>
      <c r="NX440" s="115"/>
      <c r="NY440" s="115"/>
      <c r="NZ440" s="115"/>
      <c r="OA440" s="115"/>
      <c r="OB440" s="115"/>
      <c r="OC440" s="115"/>
      <c r="OD440" s="115"/>
      <c r="OE440" s="115"/>
      <c r="OF440" s="115"/>
      <c r="OG440" s="115"/>
      <c r="OH440" s="115"/>
      <c r="OI440" s="115"/>
      <c r="OJ440" s="115"/>
      <c r="OK440" s="115"/>
      <c r="OL440" s="115"/>
      <c r="OM440" s="115"/>
      <c r="ON440" s="115"/>
      <c r="OO440" s="115"/>
      <c r="OP440" s="115"/>
      <c r="OQ440" s="115"/>
      <c r="OR440" s="115"/>
      <c r="OS440" s="115"/>
      <c r="OT440" s="115"/>
      <c r="OU440" s="115"/>
      <c r="OV440" s="115"/>
      <c r="OW440" s="115"/>
      <c r="OX440" s="115"/>
      <c r="OY440" s="115"/>
      <c r="OZ440" s="115"/>
      <c r="PA440" s="115"/>
      <c r="PB440" s="115"/>
      <c r="PC440" s="115"/>
      <c r="PD440" s="115"/>
      <c r="PE440" s="115"/>
      <c r="PF440" s="115"/>
      <c r="PG440" s="115"/>
      <c r="PH440" s="115"/>
      <c r="PI440" s="115"/>
      <c r="PJ440" s="115"/>
      <c r="PK440" s="115"/>
      <c r="PL440" s="115"/>
      <c r="PM440" s="115"/>
      <c r="PN440" s="115"/>
      <c r="PO440" s="115"/>
      <c r="PP440" s="115"/>
      <c r="PQ440" s="115"/>
      <c r="PR440" s="115"/>
      <c r="PS440" s="115"/>
      <c r="PT440" s="115"/>
      <c r="PU440" s="115"/>
      <c r="PV440" s="115"/>
      <c r="PW440" s="115"/>
      <c r="PX440" s="115"/>
      <c r="PY440" s="115"/>
      <c r="PZ440" s="115"/>
      <c r="QA440" s="115"/>
      <c r="QB440" s="115"/>
      <c r="QC440" s="115"/>
      <c r="QD440" s="115"/>
      <c r="QE440" s="115"/>
      <c r="QF440" s="115"/>
      <c r="QG440" s="115"/>
      <c r="QH440" s="115"/>
      <c r="QI440" s="115"/>
      <c r="QJ440" s="115"/>
      <c r="QK440" s="115"/>
      <c r="QL440" s="115"/>
      <c r="QM440" s="115"/>
      <c r="QN440" s="115"/>
      <c r="QO440" s="115"/>
      <c r="QP440" s="115"/>
      <c r="QQ440" s="115"/>
      <c r="QR440" s="115"/>
      <c r="QS440" s="115"/>
      <c r="QT440" s="115"/>
      <c r="QU440" s="115"/>
      <c r="QV440" s="115"/>
      <c r="QW440" s="115"/>
      <c r="QX440" s="115"/>
      <c r="QY440" s="115"/>
      <c r="QZ440" s="115"/>
      <c r="RA440" s="115"/>
      <c r="RB440" s="115"/>
      <c r="RC440" s="115"/>
      <c r="RD440" s="115"/>
      <c r="RE440" s="115"/>
      <c r="RF440" s="115"/>
      <c r="RG440" s="115"/>
      <c r="RH440" s="115"/>
      <c r="RI440" s="115"/>
      <c r="RJ440" s="115"/>
      <c r="RK440" s="115"/>
      <c r="RL440" s="115"/>
      <c r="RM440" s="115"/>
      <c r="RN440" s="115"/>
      <c r="RO440" s="115"/>
      <c r="RP440" s="115"/>
      <c r="RQ440" s="115"/>
      <c r="RR440" s="115"/>
      <c r="RS440" s="115"/>
      <c r="RT440" s="115"/>
      <c r="RU440" s="115"/>
      <c r="RV440" s="115"/>
      <c r="RW440" s="115"/>
      <c r="RX440" s="115"/>
      <c r="RY440" s="115"/>
      <c r="RZ440" s="115"/>
      <c r="SA440" s="115"/>
      <c r="SB440" s="115"/>
      <c r="SC440" s="115"/>
      <c r="SD440" s="115"/>
      <c r="SE440" s="115"/>
      <c r="SF440" s="115"/>
      <c r="SG440" s="115"/>
      <c r="SH440" s="115"/>
      <c r="SI440" s="115"/>
      <c r="SJ440" s="115"/>
      <c r="SK440" s="115"/>
      <c r="SL440" s="115"/>
      <c r="SM440" s="115"/>
      <c r="SN440" s="115"/>
      <c r="SO440" s="115"/>
      <c r="SP440" s="115"/>
      <c r="SQ440" s="115"/>
      <c r="SR440" s="115"/>
      <c r="SS440" s="115"/>
      <c r="ST440" s="115"/>
      <c r="SU440" s="115"/>
      <c r="SV440" s="115"/>
      <c r="SW440" s="115"/>
      <c r="SX440" s="115"/>
      <c r="SY440" s="115"/>
      <c r="SZ440" s="115"/>
      <c r="TA440" s="115"/>
      <c r="TB440" s="115"/>
      <c r="TC440" s="115"/>
      <c r="TD440" s="115"/>
      <c r="TE440" s="115"/>
      <c r="TF440" s="115"/>
      <c r="TG440" s="115"/>
      <c r="TH440" s="115"/>
      <c r="TI440" s="115"/>
      <c r="TJ440" s="115"/>
      <c r="TK440" s="115"/>
      <c r="TL440" s="115"/>
      <c r="TM440" s="115"/>
      <c r="TN440" s="115"/>
      <c r="TO440" s="115"/>
      <c r="TP440" s="115"/>
      <c r="TQ440" s="115"/>
      <c r="TR440" s="115"/>
      <c r="TS440" s="115"/>
      <c r="TT440" s="115"/>
      <c r="TU440" s="115"/>
      <c r="TV440" s="115"/>
      <c r="TW440" s="115"/>
      <c r="TX440" s="115"/>
      <c r="TY440" s="115"/>
      <c r="TZ440" s="115"/>
      <c r="UA440" s="115"/>
      <c r="UB440" s="115"/>
      <c r="UC440" s="115"/>
      <c r="UD440" s="115"/>
      <c r="UE440" s="115"/>
      <c r="UF440" s="115"/>
      <c r="UG440" s="115"/>
      <c r="UH440" s="115"/>
      <c r="UI440" s="115"/>
      <c r="UJ440" s="115"/>
      <c r="UK440" s="115"/>
      <c r="UL440" s="115"/>
      <c r="UM440" s="115"/>
      <c r="UN440" s="115"/>
      <c r="UO440" s="115"/>
      <c r="UP440" s="115"/>
      <c r="UQ440" s="115"/>
      <c r="UR440" s="115"/>
      <c r="US440" s="115"/>
      <c r="UT440" s="115"/>
      <c r="UU440" s="115"/>
      <c r="UV440" s="115"/>
      <c r="UW440" s="115"/>
      <c r="UX440" s="115"/>
      <c r="UY440" s="115"/>
      <c r="UZ440" s="115"/>
      <c r="VA440" s="115"/>
      <c r="VB440" s="115"/>
      <c r="VC440" s="115"/>
      <c r="VD440" s="115"/>
      <c r="VE440" s="115"/>
      <c r="VF440" s="115"/>
      <c r="VG440" s="115"/>
      <c r="VH440" s="115"/>
      <c r="VI440" s="115"/>
      <c r="VJ440" s="115"/>
      <c r="VK440" s="115"/>
      <c r="VL440" s="115"/>
      <c r="VM440" s="115"/>
      <c r="VN440" s="115"/>
      <c r="VO440" s="115"/>
      <c r="VP440" s="115"/>
      <c r="VQ440" s="115"/>
      <c r="VR440" s="115"/>
      <c r="VS440" s="115"/>
      <c r="VT440" s="115"/>
      <c r="VU440" s="115"/>
      <c r="VV440" s="115"/>
      <c r="VW440" s="115"/>
      <c r="VX440" s="115"/>
      <c r="VY440" s="115"/>
      <c r="VZ440" s="115"/>
      <c r="WA440" s="115"/>
      <c r="WB440" s="115"/>
      <c r="WC440" s="115"/>
      <c r="WD440" s="115"/>
      <c r="WE440" s="115"/>
      <c r="WF440" s="115"/>
      <c r="WG440" s="115"/>
      <c r="WH440" s="115"/>
      <c r="WI440" s="115"/>
      <c r="WJ440" s="115"/>
      <c r="WK440" s="115"/>
      <c r="WL440" s="115"/>
      <c r="WM440" s="115"/>
      <c r="WN440" s="115"/>
      <c r="WO440" s="115"/>
      <c r="WP440" s="115"/>
      <c r="WQ440" s="115"/>
      <c r="WR440" s="115"/>
      <c r="WS440" s="115"/>
      <c r="WT440" s="115"/>
      <c r="WU440" s="115"/>
      <c r="WV440" s="115"/>
      <c r="WW440" s="115"/>
      <c r="WX440" s="115"/>
      <c r="WY440" s="115"/>
      <c r="WZ440" s="115"/>
      <c r="XA440" s="115"/>
      <c r="XB440" s="115"/>
      <c r="XC440" s="115"/>
      <c r="XD440" s="115"/>
      <c r="XE440" s="115"/>
      <c r="XF440" s="115"/>
      <c r="XG440" s="115"/>
      <c r="XH440" s="115"/>
      <c r="XI440" s="115"/>
      <c r="XJ440" s="115"/>
      <c r="XK440" s="115"/>
      <c r="XL440" s="115"/>
      <c r="XM440" s="115"/>
      <c r="XN440" s="115"/>
      <c r="XO440" s="115"/>
      <c r="XP440" s="115"/>
      <c r="XQ440" s="115"/>
      <c r="XR440" s="115"/>
      <c r="XS440" s="115"/>
      <c r="XT440" s="115"/>
      <c r="XU440" s="115"/>
      <c r="XV440" s="115"/>
      <c r="XW440" s="115"/>
      <c r="XX440" s="115"/>
      <c r="XY440" s="115"/>
      <c r="XZ440" s="115"/>
      <c r="YA440" s="115"/>
      <c r="YB440" s="115"/>
      <c r="YC440" s="115"/>
      <c r="YD440" s="115"/>
      <c r="YE440" s="115"/>
      <c r="YF440" s="115"/>
      <c r="YG440" s="115"/>
      <c r="YH440" s="115"/>
      <c r="YI440" s="115"/>
      <c r="YJ440" s="115"/>
      <c r="YK440" s="115"/>
      <c r="YL440" s="115"/>
      <c r="YM440" s="115"/>
      <c r="YN440" s="115"/>
      <c r="YO440" s="115"/>
      <c r="YP440" s="115"/>
      <c r="YQ440" s="115"/>
      <c r="YR440" s="115"/>
      <c r="YS440" s="115"/>
      <c r="YT440" s="115"/>
      <c r="YU440" s="115"/>
      <c r="YV440" s="115"/>
      <c r="YW440" s="115"/>
      <c r="YX440" s="115"/>
      <c r="YY440" s="115"/>
      <c r="YZ440" s="115"/>
      <c r="ZA440" s="115"/>
      <c r="ZB440" s="115"/>
      <c r="ZC440" s="115"/>
      <c r="ZD440" s="115"/>
      <c r="ZE440" s="115"/>
      <c r="ZF440" s="115"/>
      <c r="ZG440" s="115"/>
      <c r="ZH440" s="115"/>
      <c r="ZI440" s="115"/>
      <c r="ZJ440" s="115"/>
      <c r="ZK440" s="115"/>
      <c r="ZL440" s="115"/>
      <c r="ZM440" s="115"/>
      <c r="ZN440" s="115"/>
      <c r="ZO440" s="115"/>
      <c r="ZP440" s="115"/>
      <c r="ZQ440" s="115"/>
      <c r="ZR440" s="115"/>
      <c r="ZS440" s="115"/>
      <c r="ZT440" s="115"/>
      <c r="ZU440" s="115"/>
      <c r="ZV440" s="115"/>
      <c r="ZW440" s="115"/>
      <c r="ZX440" s="115"/>
      <c r="ZY440" s="115"/>
      <c r="ZZ440" s="115"/>
      <c r="AAA440" s="115"/>
      <c r="AAB440" s="115"/>
      <c r="AAC440" s="115"/>
      <c r="AAD440" s="115"/>
      <c r="AAE440" s="115"/>
      <c r="AAF440" s="115"/>
      <c r="AAG440" s="115"/>
      <c r="AAH440" s="115"/>
      <c r="AAI440" s="115"/>
      <c r="AAJ440" s="115"/>
      <c r="AAK440" s="115"/>
      <c r="AAL440" s="115"/>
      <c r="AAM440" s="115"/>
      <c r="AAN440" s="115"/>
      <c r="AAO440" s="115"/>
      <c r="AAP440" s="115"/>
      <c r="AAQ440" s="115"/>
      <c r="AAR440" s="115"/>
      <c r="AAS440" s="115"/>
      <c r="AAT440" s="115"/>
      <c r="AAU440" s="115"/>
      <c r="AAV440" s="115"/>
      <c r="AAW440" s="115"/>
      <c r="AAX440" s="115"/>
      <c r="AAY440" s="115"/>
      <c r="AAZ440" s="115"/>
      <c r="ABA440" s="115"/>
      <c r="ABB440" s="115"/>
      <c r="ABC440" s="115"/>
      <c r="ABD440" s="115"/>
      <c r="ABE440" s="115"/>
      <c r="ABF440" s="115"/>
      <c r="ABG440" s="115"/>
      <c r="ABH440" s="115"/>
      <c r="ABI440" s="115"/>
      <c r="ABJ440" s="115"/>
      <c r="ABK440" s="115"/>
      <c r="ABL440" s="115"/>
      <c r="ABM440" s="115"/>
      <c r="ABN440" s="115"/>
      <c r="ABO440" s="115"/>
      <c r="ABP440" s="115"/>
      <c r="ABQ440" s="115"/>
      <c r="ABR440" s="115"/>
      <c r="ABS440" s="115"/>
      <c r="ABT440" s="115"/>
      <c r="ABU440" s="115"/>
      <c r="ABV440" s="115"/>
      <c r="ABW440" s="115"/>
      <c r="ABX440" s="115"/>
      <c r="ABY440" s="115"/>
      <c r="ABZ440" s="115"/>
      <c r="ACA440" s="115"/>
      <c r="ACB440" s="115"/>
      <c r="ACC440" s="115"/>
      <c r="ACD440" s="115"/>
      <c r="ACE440" s="115"/>
      <c r="ACF440" s="115"/>
      <c r="ACG440" s="115"/>
      <c r="ACH440" s="115"/>
      <c r="ACI440" s="115"/>
      <c r="ACJ440" s="115"/>
      <c r="ACK440" s="115"/>
      <c r="ACL440" s="115"/>
      <c r="ACM440" s="115"/>
      <c r="ACN440" s="115"/>
      <c r="ACO440" s="115"/>
      <c r="ACP440" s="115"/>
      <c r="ACQ440" s="115"/>
      <c r="ACR440" s="115"/>
      <c r="ACS440" s="115"/>
      <c r="ACT440" s="115"/>
      <c r="ACU440" s="115"/>
      <c r="ACV440" s="115"/>
      <c r="ACW440" s="115"/>
      <c r="ACX440" s="115"/>
      <c r="ACY440" s="115"/>
      <c r="ACZ440" s="115"/>
      <c r="ADA440" s="115"/>
    </row>
    <row r="441" spans="1:781" ht="15" customHeight="1" x14ac:dyDescent="0.3">
      <c r="A441" s="189"/>
      <c r="B441" s="194"/>
      <c r="C441" s="235"/>
      <c r="D441" s="197"/>
      <c r="E441" s="192"/>
      <c r="F441" s="198"/>
      <c r="G441" s="191"/>
      <c r="H441" s="198"/>
      <c r="I441" s="199"/>
      <c r="J441" s="245"/>
      <c r="K441" s="189"/>
      <c r="L441" s="190"/>
      <c r="M441" s="191"/>
      <c r="N441" s="192"/>
      <c r="O441" s="197"/>
      <c r="P441" s="194"/>
      <c r="Q441" s="233"/>
      <c r="R441" s="234"/>
      <c r="S441" s="219" t="s">
        <v>1190</v>
      </c>
      <c r="T441" s="210" t="s">
        <v>1191</v>
      </c>
      <c r="U441" s="210"/>
      <c r="V441" s="242"/>
      <c r="W441" s="242"/>
      <c r="X441" s="242"/>
      <c r="Y441" s="242"/>
      <c r="Z441" s="242"/>
      <c r="AA441" s="242"/>
      <c r="AB441" s="243"/>
      <c r="AC441" s="244"/>
      <c r="AD441" s="244"/>
      <c r="AE441" s="244"/>
      <c r="AF441" s="244"/>
      <c r="AG441" s="244"/>
      <c r="AH441" s="244"/>
      <c r="AI441" s="244"/>
      <c r="AJ441" s="244"/>
      <c r="AK441" s="244"/>
      <c r="AL441" s="244"/>
      <c r="AM441" s="244"/>
      <c r="AN441" s="244"/>
      <c r="AO441" s="244"/>
      <c r="AP441" s="115"/>
      <c r="AQ441" s="115"/>
      <c r="AR441" s="115"/>
      <c r="AS441" s="115"/>
      <c r="AT441" s="115"/>
      <c r="AU441" s="115"/>
      <c r="AV441" s="115"/>
      <c r="AW441" s="115"/>
      <c r="AX441" s="115"/>
      <c r="AY441" s="115"/>
      <c r="AZ441" s="115"/>
      <c r="BA441" s="115"/>
      <c r="BB441" s="115"/>
      <c r="BC441" s="115"/>
      <c r="BD441" s="115"/>
      <c r="BE441" s="115"/>
      <c r="BF441" s="115"/>
      <c r="BG441" s="115"/>
      <c r="BH441" s="115"/>
      <c r="BI441" s="115"/>
      <c r="BJ441" s="115"/>
      <c r="BK441" s="115"/>
      <c r="BL441" s="115"/>
      <c r="BM441" s="115"/>
      <c r="BN441" s="115"/>
      <c r="BO441" s="115"/>
      <c r="BP441" s="115"/>
      <c r="BQ441" s="115"/>
      <c r="BR441" s="115"/>
      <c r="BS441" s="115"/>
      <c r="BT441" s="115"/>
      <c r="BU441" s="115"/>
      <c r="BV441" s="115"/>
      <c r="BW441" s="115"/>
      <c r="BX441" s="115"/>
      <c r="BY441" s="115"/>
      <c r="BZ441" s="115"/>
      <c r="CA441" s="115"/>
      <c r="CB441" s="115"/>
      <c r="CC441" s="115"/>
      <c r="CD441" s="115"/>
      <c r="CE441" s="115"/>
      <c r="CF441" s="115"/>
      <c r="CG441" s="115"/>
      <c r="CH441" s="115"/>
      <c r="CI441" s="115"/>
      <c r="CJ441" s="115"/>
      <c r="CK441" s="115"/>
      <c r="CL441" s="115"/>
      <c r="CM441" s="115"/>
      <c r="CN441" s="115"/>
      <c r="CO441" s="115"/>
      <c r="CP441" s="115"/>
      <c r="CQ441" s="115"/>
      <c r="CR441" s="115"/>
      <c r="CS441" s="115"/>
      <c r="CT441" s="115"/>
      <c r="CU441" s="115"/>
      <c r="CV441" s="115"/>
      <c r="CW441" s="115"/>
      <c r="CX441" s="115"/>
      <c r="CY441" s="115"/>
      <c r="CZ441" s="115"/>
      <c r="DA441" s="115"/>
      <c r="DB441" s="115"/>
      <c r="DC441" s="115"/>
      <c r="DD441" s="115"/>
      <c r="DE441" s="115"/>
      <c r="DF441" s="115"/>
      <c r="DG441" s="115"/>
      <c r="DH441" s="115"/>
      <c r="DI441" s="115"/>
      <c r="DJ441" s="115"/>
      <c r="DK441" s="115"/>
      <c r="DL441" s="115"/>
      <c r="DM441" s="115"/>
      <c r="DN441" s="115"/>
      <c r="DO441" s="115"/>
      <c r="DP441" s="115"/>
      <c r="DQ441" s="115"/>
      <c r="DR441" s="115"/>
      <c r="DS441" s="115"/>
      <c r="DT441" s="115"/>
      <c r="DU441" s="115"/>
      <c r="DV441" s="115"/>
      <c r="DW441" s="115"/>
      <c r="DX441" s="115"/>
      <c r="DY441" s="115"/>
      <c r="DZ441" s="115"/>
      <c r="EA441" s="115"/>
      <c r="EB441" s="115"/>
      <c r="EC441" s="115"/>
      <c r="ED441" s="115"/>
      <c r="EE441" s="115"/>
      <c r="EF441" s="115"/>
      <c r="EG441" s="115"/>
      <c r="EH441" s="115"/>
      <c r="EI441" s="115"/>
      <c r="EJ441" s="115"/>
      <c r="EK441" s="115"/>
      <c r="EL441" s="115"/>
      <c r="EM441" s="115"/>
      <c r="EN441" s="115"/>
      <c r="EO441" s="115"/>
      <c r="EP441" s="115"/>
      <c r="EQ441" s="115"/>
      <c r="ER441" s="115"/>
      <c r="ES441" s="115"/>
      <c r="ET441" s="115"/>
      <c r="EU441" s="115"/>
      <c r="EV441" s="115"/>
      <c r="EW441" s="115"/>
      <c r="EX441" s="115"/>
      <c r="EY441" s="115"/>
      <c r="EZ441" s="115"/>
      <c r="FA441" s="115"/>
      <c r="FB441" s="115"/>
      <c r="FC441" s="115"/>
      <c r="FD441" s="115"/>
      <c r="FE441" s="115"/>
      <c r="FF441" s="115"/>
      <c r="FG441" s="115"/>
      <c r="FH441" s="115"/>
      <c r="FI441" s="115"/>
      <c r="FJ441" s="115"/>
      <c r="FK441" s="115"/>
      <c r="FL441" s="115"/>
      <c r="FM441" s="115"/>
      <c r="FN441" s="115"/>
      <c r="FO441" s="115"/>
      <c r="FP441" s="115"/>
      <c r="FQ441" s="115"/>
      <c r="FR441" s="115"/>
      <c r="FS441" s="115"/>
      <c r="FT441" s="115"/>
      <c r="FU441" s="115"/>
      <c r="FV441" s="115"/>
      <c r="FW441" s="115"/>
      <c r="FX441" s="115"/>
      <c r="FY441" s="115"/>
      <c r="FZ441" s="115"/>
      <c r="GA441" s="115"/>
      <c r="GB441" s="115"/>
      <c r="GC441" s="115"/>
      <c r="GD441" s="115"/>
      <c r="GE441" s="115"/>
      <c r="GF441" s="115"/>
      <c r="GG441" s="115"/>
      <c r="GH441" s="115"/>
      <c r="GI441" s="115"/>
      <c r="GJ441" s="115"/>
      <c r="GK441" s="115"/>
      <c r="GL441" s="115"/>
      <c r="GM441" s="115"/>
      <c r="GN441" s="115"/>
      <c r="GO441" s="115"/>
      <c r="GP441" s="115"/>
      <c r="GQ441" s="115"/>
      <c r="GR441" s="115"/>
      <c r="GS441" s="115"/>
      <c r="GT441" s="115"/>
      <c r="GU441" s="115"/>
      <c r="GV441" s="115"/>
      <c r="GW441" s="115"/>
      <c r="GX441" s="115"/>
      <c r="GY441" s="115"/>
      <c r="GZ441" s="115"/>
      <c r="HA441" s="115"/>
      <c r="HB441" s="115"/>
      <c r="HC441" s="115"/>
      <c r="HD441" s="115"/>
      <c r="HE441" s="115"/>
      <c r="HF441" s="115"/>
      <c r="HG441" s="115"/>
      <c r="HH441" s="115"/>
      <c r="HI441" s="115"/>
      <c r="HJ441" s="115"/>
      <c r="HK441" s="115"/>
      <c r="HL441" s="115"/>
      <c r="HM441" s="115"/>
      <c r="HN441" s="115"/>
      <c r="HO441" s="115"/>
      <c r="HP441" s="115"/>
      <c r="HQ441" s="115"/>
      <c r="HR441" s="115"/>
      <c r="HS441" s="115"/>
      <c r="HT441" s="115"/>
      <c r="HU441" s="115"/>
      <c r="HV441" s="115"/>
      <c r="HW441" s="115"/>
      <c r="HX441" s="115"/>
      <c r="HY441" s="115"/>
      <c r="HZ441" s="115"/>
      <c r="IA441" s="115"/>
      <c r="IB441" s="115"/>
      <c r="IC441" s="115"/>
      <c r="ID441" s="115"/>
      <c r="IE441" s="115"/>
      <c r="IF441" s="115"/>
      <c r="IG441" s="115"/>
      <c r="IH441" s="115"/>
      <c r="II441" s="115"/>
      <c r="IJ441" s="115"/>
      <c r="IK441" s="115"/>
      <c r="IL441" s="115"/>
      <c r="IM441" s="115"/>
      <c r="IN441" s="115"/>
      <c r="IO441" s="115"/>
      <c r="IP441" s="115"/>
      <c r="IQ441" s="115"/>
      <c r="IR441" s="115"/>
      <c r="IS441" s="115"/>
      <c r="IT441" s="115"/>
      <c r="IU441" s="115"/>
      <c r="IV441" s="115"/>
      <c r="IW441" s="115"/>
      <c r="IX441" s="115"/>
      <c r="IY441" s="115"/>
      <c r="IZ441" s="115"/>
      <c r="JA441" s="115"/>
      <c r="JB441" s="115"/>
      <c r="JC441" s="115"/>
      <c r="JD441" s="115"/>
      <c r="JE441" s="115"/>
      <c r="JF441" s="115"/>
      <c r="JG441" s="115"/>
      <c r="JH441" s="115"/>
      <c r="JI441" s="115"/>
      <c r="JJ441" s="115"/>
      <c r="JK441" s="115"/>
      <c r="JL441" s="115"/>
      <c r="JM441" s="115"/>
      <c r="JN441" s="115"/>
      <c r="JO441" s="115"/>
      <c r="JP441" s="115"/>
      <c r="JQ441" s="115"/>
      <c r="JR441" s="115"/>
      <c r="JS441" s="115"/>
      <c r="JT441" s="115"/>
      <c r="JU441" s="115"/>
      <c r="JV441" s="115"/>
      <c r="JW441" s="115"/>
      <c r="JX441" s="115"/>
      <c r="JY441" s="115"/>
      <c r="JZ441" s="115"/>
      <c r="KA441" s="115"/>
      <c r="KB441" s="115"/>
      <c r="KC441" s="115"/>
      <c r="KD441" s="115"/>
      <c r="KE441" s="115"/>
      <c r="KF441" s="115"/>
      <c r="KG441" s="115"/>
      <c r="KH441" s="115"/>
      <c r="KI441" s="115"/>
      <c r="KJ441" s="115"/>
      <c r="KK441" s="115"/>
      <c r="KL441" s="115"/>
      <c r="KM441" s="115"/>
      <c r="KN441" s="115"/>
      <c r="KO441" s="115"/>
      <c r="KP441" s="115"/>
      <c r="KQ441" s="115"/>
      <c r="KR441" s="115"/>
      <c r="KS441" s="115"/>
      <c r="KT441" s="115"/>
      <c r="KU441" s="115"/>
      <c r="KV441" s="115"/>
      <c r="KW441" s="115"/>
      <c r="KX441" s="115"/>
      <c r="KY441" s="115"/>
      <c r="KZ441" s="115"/>
      <c r="LA441" s="115"/>
      <c r="LB441" s="115"/>
      <c r="LC441" s="115"/>
      <c r="LD441" s="115"/>
      <c r="LE441" s="115"/>
      <c r="LF441" s="115"/>
      <c r="LG441" s="115"/>
      <c r="LH441" s="115"/>
      <c r="LI441" s="115"/>
      <c r="LJ441" s="115"/>
      <c r="LK441" s="115"/>
      <c r="LL441" s="115"/>
      <c r="LM441" s="115"/>
      <c r="LN441" s="115"/>
      <c r="LO441" s="115"/>
      <c r="LP441" s="115"/>
      <c r="LQ441" s="115"/>
      <c r="LR441" s="115"/>
      <c r="LS441" s="115"/>
      <c r="LT441" s="115"/>
      <c r="LU441" s="115"/>
      <c r="LV441" s="115"/>
      <c r="LW441" s="115"/>
      <c r="LX441" s="115"/>
      <c r="LY441" s="115"/>
      <c r="LZ441" s="115"/>
      <c r="MA441" s="115"/>
      <c r="MB441" s="115"/>
      <c r="MC441" s="115"/>
      <c r="MD441" s="115"/>
      <c r="ME441" s="115"/>
      <c r="MF441" s="115"/>
      <c r="MG441" s="115"/>
      <c r="MH441" s="115"/>
      <c r="MI441" s="115"/>
      <c r="MJ441" s="115"/>
      <c r="MK441" s="115"/>
      <c r="ML441" s="115"/>
      <c r="MM441" s="115"/>
      <c r="MN441" s="115"/>
      <c r="MO441" s="115"/>
      <c r="MP441" s="115"/>
      <c r="MQ441" s="115"/>
      <c r="MR441" s="115"/>
      <c r="MS441" s="115"/>
      <c r="MT441" s="115"/>
      <c r="MU441" s="115"/>
      <c r="MV441" s="115"/>
      <c r="MW441" s="115"/>
      <c r="MX441" s="115"/>
      <c r="MY441" s="115"/>
      <c r="MZ441" s="115"/>
      <c r="NA441" s="115"/>
      <c r="NB441" s="115"/>
      <c r="NC441" s="115"/>
      <c r="ND441" s="115"/>
      <c r="NE441" s="115"/>
      <c r="NF441" s="115"/>
      <c r="NG441" s="115"/>
      <c r="NH441" s="115"/>
      <c r="NI441" s="115"/>
      <c r="NJ441" s="115"/>
      <c r="NK441" s="115"/>
      <c r="NL441" s="115"/>
      <c r="NM441" s="115"/>
      <c r="NN441" s="115"/>
      <c r="NO441" s="115"/>
      <c r="NP441" s="115"/>
      <c r="NQ441" s="115"/>
      <c r="NR441" s="115"/>
      <c r="NS441" s="115"/>
      <c r="NT441" s="115"/>
      <c r="NU441" s="115"/>
      <c r="NV441" s="115"/>
      <c r="NW441" s="115"/>
      <c r="NX441" s="115"/>
      <c r="NY441" s="115"/>
      <c r="NZ441" s="115"/>
      <c r="OA441" s="115"/>
      <c r="OB441" s="115"/>
      <c r="OC441" s="115"/>
      <c r="OD441" s="115"/>
      <c r="OE441" s="115"/>
      <c r="OF441" s="115"/>
      <c r="OG441" s="115"/>
      <c r="OH441" s="115"/>
      <c r="OI441" s="115"/>
      <c r="OJ441" s="115"/>
      <c r="OK441" s="115"/>
      <c r="OL441" s="115"/>
      <c r="OM441" s="115"/>
      <c r="ON441" s="115"/>
      <c r="OO441" s="115"/>
      <c r="OP441" s="115"/>
      <c r="OQ441" s="115"/>
      <c r="OR441" s="115"/>
      <c r="OS441" s="115"/>
      <c r="OT441" s="115"/>
      <c r="OU441" s="115"/>
      <c r="OV441" s="115"/>
      <c r="OW441" s="115"/>
      <c r="OX441" s="115"/>
      <c r="OY441" s="115"/>
      <c r="OZ441" s="115"/>
      <c r="PA441" s="115"/>
      <c r="PB441" s="115"/>
      <c r="PC441" s="115"/>
      <c r="PD441" s="115"/>
      <c r="PE441" s="115"/>
      <c r="PF441" s="115"/>
      <c r="PG441" s="115"/>
      <c r="PH441" s="115"/>
      <c r="PI441" s="115"/>
      <c r="PJ441" s="115"/>
      <c r="PK441" s="115"/>
      <c r="PL441" s="115"/>
      <c r="PM441" s="115"/>
      <c r="PN441" s="115"/>
      <c r="PO441" s="115"/>
      <c r="PP441" s="115"/>
      <c r="PQ441" s="115"/>
      <c r="PR441" s="115"/>
      <c r="PS441" s="115"/>
      <c r="PT441" s="115"/>
      <c r="PU441" s="115"/>
      <c r="PV441" s="115"/>
      <c r="PW441" s="115"/>
      <c r="PX441" s="115"/>
      <c r="PY441" s="115"/>
      <c r="PZ441" s="115"/>
      <c r="QA441" s="115"/>
      <c r="QB441" s="115"/>
      <c r="QC441" s="115"/>
      <c r="QD441" s="115"/>
      <c r="QE441" s="115"/>
      <c r="QF441" s="115"/>
      <c r="QG441" s="115"/>
      <c r="QH441" s="115"/>
      <c r="QI441" s="115"/>
      <c r="QJ441" s="115"/>
      <c r="QK441" s="115"/>
      <c r="QL441" s="115"/>
      <c r="QM441" s="115"/>
      <c r="QN441" s="115"/>
      <c r="QO441" s="115"/>
      <c r="QP441" s="115"/>
      <c r="QQ441" s="115"/>
      <c r="QR441" s="115"/>
      <c r="QS441" s="115"/>
      <c r="QT441" s="115"/>
      <c r="QU441" s="115"/>
      <c r="QV441" s="115"/>
      <c r="QW441" s="115"/>
      <c r="QX441" s="115"/>
      <c r="QY441" s="115"/>
      <c r="QZ441" s="115"/>
      <c r="RA441" s="115"/>
      <c r="RB441" s="115"/>
      <c r="RC441" s="115"/>
      <c r="RD441" s="115"/>
      <c r="RE441" s="115"/>
      <c r="RF441" s="115"/>
      <c r="RG441" s="115"/>
      <c r="RH441" s="115"/>
      <c r="RI441" s="115"/>
      <c r="RJ441" s="115"/>
      <c r="RK441" s="115"/>
      <c r="RL441" s="115"/>
      <c r="RM441" s="115"/>
      <c r="RN441" s="115"/>
      <c r="RO441" s="115"/>
      <c r="RP441" s="115"/>
      <c r="RQ441" s="115"/>
      <c r="RR441" s="115"/>
      <c r="RS441" s="115"/>
      <c r="RT441" s="115"/>
      <c r="RU441" s="115"/>
      <c r="RV441" s="115"/>
      <c r="RW441" s="115"/>
      <c r="RX441" s="115"/>
      <c r="RY441" s="115"/>
      <c r="RZ441" s="115"/>
      <c r="SA441" s="115"/>
      <c r="SB441" s="115"/>
      <c r="SC441" s="115"/>
      <c r="SD441" s="115"/>
      <c r="SE441" s="115"/>
      <c r="SF441" s="115"/>
      <c r="SG441" s="115"/>
      <c r="SH441" s="115"/>
      <c r="SI441" s="115"/>
      <c r="SJ441" s="115"/>
      <c r="SK441" s="115"/>
      <c r="SL441" s="115"/>
      <c r="SM441" s="115"/>
      <c r="SN441" s="115"/>
      <c r="SO441" s="115"/>
      <c r="SP441" s="115"/>
      <c r="SQ441" s="115"/>
      <c r="SR441" s="115"/>
      <c r="SS441" s="115"/>
      <c r="ST441" s="115"/>
      <c r="SU441" s="115"/>
      <c r="SV441" s="115"/>
      <c r="SW441" s="115"/>
      <c r="SX441" s="115"/>
      <c r="SY441" s="115"/>
      <c r="SZ441" s="115"/>
      <c r="TA441" s="115"/>
      <c r="TB441" s="115"/>
      <c r="TC441" s="115"/>
      <c r="TD441" s="115"/>
      <c r="TE441" s="115"/>
      <c r="TF441" s="115"/>
      <c r="TG441" s="115"/>
      <c r="TH441" s="115"/>
      <c r="TI441" s="115"/>
      <c r="TJ441" s="115"/>
      <c r="TK441" s="115"/>
      <c r="TL441" s="115"/>
      <c r="TM441" s="115"/>
      <c r="TN441" s="115"/>
      <c r="TO441" s="115"/>
      <c r="TP441" s="115"/>
      <c r="TQ441" s="115"/>
      <c r="TR441" s="115"/>
      <c r="TS441" s="115"/>
      <c r="TT441" s="115"/>
      <c r="TU441" s="115"/>
      <c r="TV441" s="115"/>
      <c r="TW441" s="115"/>
      <c r="TX441" s="115"/>
      <c r="TY441" s="115"/>
      <c r="TZ441" s="115"/>
      <c r="UA441" s="115"/>
      <c r="UB441" s="115"/>
      <c r="UC441" s="115"/>
      <c r="UD441" s="115"/>
      <c r="UE441" s="115"/>
      <c r="UF441" s="115"/>
      <c r="UG441" s="115"/>
      <c r="UH441" s="115"/>
      <c r="UI441" s="115"/>
      <c r="UJ441" s="115"/>
      <c r="UK441" s="115"/>
      <c r="UL441" s="115"/>
      <c r="UM441" s="115"/>
      <c r="UN441" s="115"/>
      <c r="UO441" s="115"/>
      <c r="UP441" s="115"/>
      <c r="UQ441" s="115"/>
      <c r="UR441" s="115"/>
      <c r="US441" s="115"/>
      <c r="UT441" s="115"/>
      <c r="UU441" s="115"/>
      <c r="UV441" s="115"/>
      <c r="UW441" s="115"/>
      <c r="UX441" s="115"/>
      <c r="UY441" s="115"/>
      <c r="UZ441" s="115"/>
      <c r="VA441" s="115"/>
      <c r="VB441" s="115"/>
      <c r="VC441" s="115"/>
      <c r="VD441" s="115"/>
      <c r="VE441" s="115"/>
      <c r="VF441" s="115"/>
      <c r="VG441" s="115"/>
      <c r="VH441" s="115"/>
      <c r="VI441" s="115"/>
      <c r="VJ441" s="115"/>
      <c r="VK441" s="115"/>
      <c r="VL441" s="115"/>
      <c r="VM441" s="115"/>
      <c r="VN441" s="115"/>
      <c r="VO441" s="115"/>
      <c r="VP441" s="115"/>
      <c r="VQ441" s="115"/>
      <c r="VR441" s="115"/>
      <c r="VS441" s="115"/>
      <c r="VT441" s="115"/>
      <c r="VU441" s="115"/>
      <c r="VV441" s="115"/>
      <c r="VW441" s="115"/>
      <c r="VX441" s="115"/>
      <c r="VY441" s="115"/>
      <c r="VZ441" s="115"/>
      <c r="WA441" s="115"/>
      <c r="WB441" s="115"/>
      <c r="WC441" s="115"/>
      <c r="WD441" s="115"/>
      <c r="WE441" s="115"/>
      <c r="WF441" s="115"/>
      <c r="WG441" s="115"/>
      <c r="WH441" s="115"/>
      <c r="WI441" s="115"/>
      <c r="WJ441" s="115"/>
      <c r="WK441" s="115"/>
      <c r="WL441" s="115"/>
      <c r="WM441" s="115"/>
      <c r="WN441" s="115"/>
      <c r="WO441" s="115"/>
      <c r="WP441" s="115"/>
      <c r="WQ441" s="115"/>
      <c r="WR441" s="115"/>
      <c r="WS441" s="115"/>
      <c r="WT441" s="115"/>
      <c r="WU441" s="115"/>
      <c r="WV441" s="115"/>
      <c r="WW441" s="115"/>
      <c r="WX441" s="115"/>
      <c r="WY441" s="115"/>
      <c r="WZ441" s="115"/>
      <c r="XA441" s="115"/>
      <c r="XB441" s="115"/>
      <c r="XC441" s="115"/>
      <c r="XD441" s="115"/>
      <c r="XE441" s="115"/>
      <c r="XF441" s="115"/>
      <c r="XG441" s="115"/>
      <c r="XH441" s="115"/>
      <c r="XI441" s="115"/>
      <c r="XJ441" s="115"/>
      <c r="XK441" s="115"/>
      <c r="XL441" s="115"/>
      <c r="XM441" s="115"/>
      <c r="XN441" s="115"/>
      <c r="XO441" s="115"/>
      <c r="XP441" s="115"/>
      <c r="XQ441" s="115"/>
      <c r="XR441" s="115"/>
      <c r="XS441" s="115"/>
      <c r="XT441" s="115"/>
      <c r="XU441" s="115"/>
      <c r="XV441" s="115"/>
      <c r="XW441" s="115"/>
      <c r="XX441" s="115"/>
      <c r="XY441" s="115"/>
      <c r="XZ441" s="115"/>
      <c r="YA441" s="115"/>
      <c r="YB441" s="115"/>
      <c r="YC441" s="115"/>
      <c r="YD441" s="115"/>
      <c r="YE441" s="115"/>
      <c r="YF441" s="115"/>
      <c r="YG441" s="115"/>
      <c r="YH441" s="115"/>
      <c r="YI441" s="115"/>
      <c r="YJ441" s="115"/>
      <c r="YK441" s="115"/>
      <c r="YL441" s="115"/>
      <c r="YM441" s="115"/>
      <c r="YN441" s="115"/>
      <c r="YO441" s="115"/>
      <c r="YP441" s="115"/>
      <c r="YQ441" s="115"/>
      <c r="YR441" s="115"/>
      <c r="YS441" s="115"/>
      <c r="YT441" s="115"/>
      <c r="YU441" s="115"/>
      <c r="YV441" s="115"/>
      <c r="YW441" s="115"/>
      <c r="YX441" s="115"/>
      <c r="YY441" s="115"/>
      <c r="YZ441" s="115"/>
      <c r="ZA441" s="115"/>
      <c r="ZB441" s="115"/>
      <c r="ZC441" s="115"/>
      <c r="ZD441" s="115"/>
      <c r="ZE441" s="115"/>
      <c r="ZF441" s="115"/>
      <c r="ZG441" s="115"/>
      <c r="ZH441" s="115"/>
      <c r="ZI441" s="115"/>
      <c r="ZJ441" s="115"/>
      <c r="ZK441" s="115"/>
      <c r="ZL441" s="115"/>
      <c r="ZM441" s="115"/>
      <c r="ZN441" s="115"/>
      <c r="ZO441" s="115"/>
      <c r="ZP441" s="115"/>
      <c r="ZQ441" s="115"/>
      <c r="ZR441" s="115"/>
      <c r="ZS441" s="115"/>
      <c r="ZT441" s="115"/>
      <c r="ZU441" s="115"/>
      <c r="ZV441" s="115"/>
      <c r="ZW441" s="115"/>
      <c r="ZX441" s="115"/>
      <c r="ZY441" s="115"/>
      <c r="ZZ441" s="115"/>
      <c r="AAA441" s="115"/>
      <c r="AAB441" s="115"/>
      <c r="AAC441" s="115"/>
      <c r="AAD441" s="115"/>
      <c r="AAE441" s="115"/>
      <c r="AAF441" s="115"/>
      <c r="AAG441" s="115"/>
      <c r="AAH441" s="115"/>
      <c r="AAI441" s="115"/>
      <c r="AAJ441" s="115"/>
      <c r="AAK441" s="115"/>
      <c r="AAL441" s="115"/>
      <c r="AAM441" s="115"/>
      <c r="AAN441" s="115"/>
      <c r="AAO441" s="115"/>
      <c r="AAP441" s="115"/>
      <c r="AAQ441" s="115"/>
      <c r="AAR441" s="115"/>
      <c r="AAS441" s="115"/>
      <c r="AAT441" s="115"/>
      <c r="AAU441" s="115"/>
      <c r="AAV441" s="115"/>
      <c r="AAW441" s="115"/>
      <c r="AAX441" s="115"/>
      <c r="AAY441" s="115"/>
      <c r="AAZ441" s="115"/>
      <c r="ABA441" s="115"/>
      <c r="ABB441" s="115"/>
      <c r="ABC441" s="115"/>
      <c r="ABD441" s="115"/>
      <c r="ABE441" s="115"/>
      <c r="ABF441" s="115"/>
      <c r="ABG441" s="115"/>
      <c r="ABH441" s="115"/>
      <c r="ABI441" s="115"/>
      <c r="ABJ441" s="115"/>
      <c r="ABK441" s="115"/>
      <c r="ABL441" s="115"/>
      <c r="ABM441" s="115"/>
      <c r="ABN441" s="115"/>
      <c r="ABO441" s="115"/>
      <c r="ABP441" s="115"/>
      <c r="ABQ441" s="115"/>
      <c r="ABR441" s="115"/>
      <c r="ABS441" s="115"/>
      <c r="ABT441" s="115"/>
      <c r="ABU441" s="115"/>
      <c r="ABV441" s="115"/>
      <c r="ABW441" s="115"/>
      <c r="ABX441" s="115"/>
      <c r="ABY441" s="115"/>
      <c r="ABZ441" s="115"/>
      <c r="ACA441" s="115"/>
      <c r="ACB441" s="115"/>
      <c r="ACC441" s="115"/>
      <c r="ACD441" s="115"/>
      <c r="ACE441" s="115"/>
      <c r="ACF441" s="115"/>
      <c r="ACG441" s="115"/>
      <c r="ACH441" s="115"/>
      <c r="ACI441" s="115"/>
      <c r="ACJ441" s="115"/>
      <c r="ACK441" s="115"/>
      <c r="ACL441" s="115"/>
      <c r="ACM441" s="115"/>
      <c r="ACN441" s="115"/>
      <c r="ACO441" s="115"/>
      <c r="ACP441" s="115"/>
      <c r="ACQ441" s="115"/>
      <c r="ACR441" s="115"/>
      <c r="ACS441" s="115"/>
      <c r="ACT441" s="115"/>
      <c r="ACU441" s="115"/>
      <c r="ACV441" s="115"/>
      <c r="ACW441" s="115"/>
      <c r="ACX441" s="115"/>
      <c r="ACY441" s="115"/>
      <c r="ACZ441" s="115"/>
      <c r="ADA441" s="115"/>
    </row>
    <row r="442" spans="1:781" ht="15" customHeight="1" x14ac:dyDescent="0.3">
      <c r="A442" s="189"/>
      <c r="B442" s="194"/>
      <c r="C442" s="235"/>
      <c r="D442" s="197"/>
      <c r="E442" s="192"/>
      <c r="F442" s="198"/>
      <c r="G442" s="191"/>
      <c r="H442" s="198"/>
      <c r="I442" s="199"/>
      <c r="J442" s="245"/>
      <c r="K442" s="189"/>
      <c r="L442" s="190"/>
      <c r="M442" s="191"/>
      <c r="N442" s="192"/>
      <c r="O442" s="197"/>
      <c r="P442" s="194"/>
      <c r="Q442" s="200"/>
      <c r="R442" s="230"/>
      <c r="S442" s="241"/>
      <c r="T442" s="210"/>
      <c r="U442" s="210"/>
      <c r="V442" s="242"/>
      <c r="W442" s="242"/>
      <c r="X442" s="242"/>
      <c r="Y442" s="242"/>
      <c r="Z442" s="242"/>
      <c r="AA442" s="242"/>
      <c r="AB442" s="243"/>
      <c r="AC442" s="244"/>
      <c r="AD442" s="244"/>
      <c r="AE442" s="244"/>
      <c r="AF442" s="244"/>
      <c r="AG442" s="244"/>
      <c r="AH442" s="244"/>
      <c r="AI442" s="244"/>
      <c r="AJ442" s="244"/>
      <c r="AK442" s="244"/>
      <c r="AL442" s="244"/>
      <c r="AM442" s="244"/>
      <c r="AN442" s="244"/>
      <c r="AO442" s="244"/>
      <c r="AP442" s="115"/>
      <c r="AQ442" s="115"/>
      <c r="AR442" s="115"/>
      <c r="AS442" s="115"/>
      <c r="AT442" s="115"/>
      <c r="AU442" s="115"/>
      <c r="AV442" s="115"/>
      <c r="AW442" s="115"/>
      <c r="AX442" s="115"/>
      <c r="AY442" s="115"/>
      <c r="AZ442" s="115"/>
      <c r="BA442" s="115"/>
      <c r="BB442" s="115"/>
      <c r="BC442" s="115"/>
      <c r="BD442" s="115"/>
      <c r="BE442" s="115"/>
      <c r="BF442" s="115"/>
      <c r="BG442" s="115"/>
      <c r="BH442" s="115"/>
      <c r="BI442" s="115"/>
      <c r="BJ442" s="115"/>
      <c r="BK442" s="115"/>
      <c r="BL442" s="115"/>
      <c r="BM442" s="115"/>
      <c r="BN442" s="115"/>
      <c r="BO442" s="115"/>
      <c r="BP442" s="115"/>
      <c r="BQ442" s="115"/>
      <c r="BR442" s="115"/>
      <c r="BS442" s="115"/>
      <c r="BT442" s="115"/>
      <c r="BU442" s="115"/>
      <c r="BV442" s="115"/>
      <c r="BW442" s="115"/>
      <c r="BX442" s="115"/>
      <c r="BY442" s="115"/>
      <c r="BZ442" s="115"/>
      <c r="CA442" s="115"/>
      <c r="CB442" s="115"/>
      <c r="CC442" s="115"/>
      <c r="CD442" s="115"/>
      <c r="CE442" s="115"/>
      <c r="CF442" s="115"/>
      <c r="CG442" s="115"/>
      <c r="CH442" s="115"/>
      <c r="CI442" s="115"/>
      <c r="CJ442" s="115"/>
      <c r="CK442" s="115"/>
      <c r="CL442" s="115"/>
      <c r="CM442" s="115"/>
      <c r="CN442" s="115"/>
      <c r="CO442" s="115"/>
      <c r="CP442" s="115"/>
      <c r="CQ442" s="115"/>
      <c r="CR442" s="115"/>
      <c r="CS442" s="115"/>
      <c r="CT442" s="115"/>
      <c r="CU442" s="115"/>
      <c r="CV442" s="115"/>
      <c r="CW442" s="115"/>
      <c r="CX442" s="115"/>
      <c r="CY442" s="115"/>
      <c r="CZ442" s="115"/>
      <c r="DA442" s="115"/>
      <c r="DB442" s="115"/>
      <c r="DC442" s="115"/>
      <c r="DD442" s="115"/>
      <c r="DE442" s="115"/>
      <c r="DF442" s="115"/>
      <c r="DG442" s="115"/>
      <c r="DH442" s="115"/>
      <c r="DI442" s="115"/>
      <c r="DJ442" s="115"/>
      <c r="DK442" s="115"/>
      <c r="DL442" s="115"/>
      <c r="DM442" s="115"/>
      <c r="DN442" s="115"/>
      <c r="DO442" s="115"/>
      <c r="DP442" s="115"/>
      <c r="DQ442" s="115"/>
      <c r="DR442" s="115"/>
      <c r="DS442" s="115"/>
      <c r="DT442" s="115"/>
      <c r="DU442" s="115"/>
      <c r="DV442" s="115"/>
      <c r="DW442" s="115"/>
      <c r="DX442" s="115"/>
      <c r="DY442" s="115"/>
      <c r="DZ442" s="115"/>
      <c r="EA442" s="115"/>
      <c r="EB442" s="115"/>
      <c r="EC442" s="115"/>
      <c r="ED442" s="115"/>
      <c r="EE442" s="115"/>
      <c r="EF442" s="115"/>
      <c r="EG442" s="115"/>
      <c r="EH442" s="115"/>
      <c r="EI442" s="115"/>
      <c r="EJ442" s="115"/>
      <c r="EK442" s="115"/>
      <c r="EL442" s="115"/>
      <c r="EM442" s="115"/>
      <c r="EN442" s="115"/>
      <c r="EO442" s="115"/>
      <c r="EP442" s="115"/>
      <c r="EQ442" s="115"/>
      <c r="ER442" s="115"/>
      <c r="ES442" s="115"/>
      <c r="ET442" s="115"/>
      <c r="EU442" s="115"/>
      <c r="EV442" s="115"/>
      <c r="EW442" s="115"/>
      <c r="EX442" s="115"/>
      <c r="EY442" s="115"/>
      <c r="EZ442" s="115"/>
      <c r="FA442" s="115"/>
      <c r="FB442" s="115"/>
      <c r="FC442" s="115"/>
      <c r="FD442" s="115"/>
      <c r="FE442" s="115"/>
      <c r="FF442" s="115"/>
      <c r="FG442" s="115"/>
      <c r="FH442" s="115"/>
      <c r="FI442" s="115"/>
      <c r="FJ442" s="115"/>
      <c r="FK442" s="115"/>
      <c r="FL442" s="115"/>
      <c r="FM442" s="115"/>
      <c r="FN442" s="115"/>
      <c r="FO442" s="115"/>
      <c r="FP442" s="115"/>
      <c r="FQ442" s="115"/>
      <c r="FR442" s="115"/>
      <c r="FS442" s="115"/>
      <c r="FT442" s="115"/>
      <c r="FU442" s="115"/>
      <c r="FV442" s="115"/>
      <c r="FW442" s="115"/>
      <c r="FX442" s="115"/>
      <c r="FY442" s="115"/>
      <c r="FZ442" s="115"/>
      <c r="GA442" s="115"/>
      <c r="GB442" s="115"/>
      <c r="GC442" s="115"/>
      <c r="GD442" s="115"/>
      <c r="GE442" s="115"/>
      <c r="GF442" s="115"/>
      <c r="GG442" s="115"/>
      <c r="GH442" s="115"/>
      <c r="GI442" s="115"/>
      <c r="GJ442" s="115"/>
      <c r="GK442" s="115"/>
      <c r="GL442" s="115"/>
      <c r="GM442" s="115"/>
      <c r="GN442" s="115"/>
      <c r="GO442" s="115"/>
      <c r="GP442" s="115"/>
      <c r="GQ442" s="115"/>
      <c r="GR442" s="115"/>
      <c r="GS442" s="115"/>
      <c r="GT442" s="115"/>
      <c r="GU442" s="115"/>
      <c r="GV442" s="115"/>
      <c r="GW442" s="115"/>
      <c r="GX442" s="115"/>
      <c r="GY442" s="115"/>
      <c r="GZ442" s="115"/>
      <c r="HA442" s="115"/>
      <c r="HB442" s="115"/>
      <c r="HC442" s="115"/>
      <c r="HD442" s="115"/>
      <c r="HE442" s="115"/>
      <c r="HF442" s="115"/>
      <c r="HG442" s="115"/>
      <c r="HH442" s="115"/>
      <c r="HI442" s="115"/>
      <c r="HJ442" s="115"/>
      <c r="HK442" s="115"/>
      <c r="HL442" s="115"/>
      <c r="HM442" s="115"/>
      <c r="HN442" s="115"/>
      <c r="HO442" s="115"/>
      <c r="HP442" s="115"/>
      <c r="HQ442" s="115"/>
      <c r="HR442" s="115"/>
      <c r="HS442" s="115"/>
      <c r="HT442" s="115"/>
      <c r="HU442" s="115"/>
      <c r="HV442" s="115"/>
      <c r="HW442" s="115"/>
      <c r="HX442" s="115"/>
      <c r="HY442" s="115"/>
      <c r="HZ442" s="115"/>
      <c r="IA442" s="115"/>
      <c r="IB442" s="115"/>
      <c r="IC442" s="115"/>
      <c r="ID442" s="115"/>
      <c r="IE442" s="115"/>
      <c r="IF442" s="115"/>
      <c r="IG442" s="115"/>
      <c r="IH442" s="115"/>
      <c r="II442" s="115"/>
      <c r="IJ442" s="115"/>
      <c r="IK442" s="115"/>
      <c r="IL442" s="115"/>
      <c r="IM442" s="115"/>
      <c r="IN442" s="115"/>
      <c r="IO442" s="115"/>
      <c r="IP442" s="115"/>
      <c r="IQ442" s="115"/>
      <c r="IR442" s="115"/>
      <c r="IS442" s="115"/>
      <c r="IT442" s="115"/>
      <c r="IU442" s="115"/>
      <c r="IV442" s="115"/>
      <c r="IW442" s="115"/>
      <c r="IX442" s="115"/>
      <c r="IY442" s="115"/>
      <c r="IZ442" s="115"/>
      <c r="JA442" s="115"/>
      <c r="JB442" s="115"/>
      <c r="JC442" s="115"/>
      <c r="JD442" s="115"/>
      <c r="JE442" s="115"/>
      <c r="JF442" s="115"/>
      <c r="JG442" s="115"/>
      <c r="JH442" s="115"/>
      <c r="JI442" s="115"/>
      <c r="JJ442" s="115"/>
      <c r="JK442" s="115"/>
      <c r="JL442" s="115"/>
      <c r="JM442" s="115"/>
      <c r="JN442" s="115"/>
      <c r="JO442" s="115"/>
      <c r="JP442" s="115"/>
      <c r="JQ442" s="115"/>
      <c r="JR442" s="115"/>
      <c r="JS442" s="115"/>
      <c r="JT442" s="115"/>
      <c r="JU442" s="115"/>
      <c r="JV442" s="115"/>
      <c r="JW442" s="115"/>
      <c r="JX442" s="115"/>
      <c r="JY442" s="115"/>
      <c r="JZ442" s="115"/>
      <c r="KA442" s="115"/>
      <c r="KB442" s="115"/>
      <c r="KC442" s="115"/>
      <c r="KD442" s="115"/>
      <c r="KE442" s="115"/>
      <c r="KF442" s="115"/>
      <c r="KG442" s="115"/>
      <c r="KH442" s="115"/>
      <c r="KI442" s="115"/>
      <c r="KJ442" s="115"/>
      <c r="KK442" s="115"/>
      <c r="KL442" s="115"/>
      <c r="KM442" s="115"/>
      <c r="KN442" s="115"/>
      <c r="KO442" s="115"/>
      <c r="KP442" s="115"/>
      <c r="KQ442" s="115"/>
      <c r="KR442" s="115"/>
      <c r="KS442" s="115"/>
      <c r="KT442" s="115"/>
      <c r="KU442" s="115"/>
      <c r="KV442" s="115"/>
      <c r="KW442" s="115"/>
      <c r="KX442" s="115"/>
      <c r="KY442" s="115"/>
      <c r="KZ442" s="115"/>
      <c r="LA442" s="115"/>
      <c r="LB442" s="115"/>
      <c r="LC442" s="115"/>
      <c r="LD442" s="115"/>
      <c r="LE442" s="115"/>
      <c r="LF442" s="115"/>
      <c r="LG442" s="115"/>
      <c r="LH442" s="115"/>
      <c r="LI442" s="115"/>
      <c r="LJ442" s="115"/>
      <c r="LK442" s="115"/>
      <c r="LL442" s="115"/>
      <c r="LM442" s="115"/>
      <c r="LN442" s="115"/>
      <c r="LO442" s="115"/>
      <c r="LP442" s="115"/>
      <c r="LQ442" s="115"/>
      <c r="LR442" s="115"/>
      <c r="LS442" s="115"/>
      <c r="LT442" s="115"/>
      <c r="LU442" s="115"/>
      <c r="LV442" s="115"/>
      <c r="LW442" s="115"/>
      <c r="LX442" s="115"/>
      <c r="LY442" s="115"/>
      <c r="LZ442" s="115"/>
      <c r="MA442" s="115"/>
      <c r="MB442" s="115"/>
      <c r="MC442" s="115"/>
      <c r="MD442" s="115"/>
      <c r="ME442" s="115"/>
      <c r="MF442" s="115"/>
      <c r="MG442" s="115"/>
      <c r="MH442" s="115"/>
      <c r="MI442" s="115"/>
      <c r="MJ442" s="115"/>
      <c r="MK442" s="115"/>
      <c r="ML442" s="115"/>
      <c r="MM442" s="115"/>
      <c r="MN442" s="115"/>
      <c r="MO442" s="115"/>
      <c r="MP442" s="115"/>
      <c r="MQ442" s="115"/>
      <c r="MR442" s="115"/>
      <c r="MS442" s="115"/>
      <c r="MT442" s="115"/>
      <c r="MU442" s="115"/>
      <c r="MV442" s="115"/>
      <c r="MW442" s="115"/>
      <c r="MX442" s="115"/>
      <c r="MY442" s="115"/>
      <c r="MZ442" s="115"/>
      <c r="NA442" s="115"/>
      <c r="NB442" s="115"/>
      <c r="NC442" s="115"/>
      <c r="ND442" s="115"/>
      <c r="NE442" s="115"/>
      <c r="NF442" s="115"/>
      <c r="NG442" s="115"/>
      <c r="NH442" s="115"/>
      <c r="NI442" s="115"/>
      <c r="NJ442" s="115"/>
      <c r="NK442" s="115"/>
      <c r="NL442" s="115"/>
      <c r="NM442" s="115"/>
      <c r="NN442" s="115"/>
      <c r="NO442" s="115"/>
      <c r="NP442" s="115"/>
      <c r="NQ442" s="115"/>
      <c r="NR442" s="115"/>
      <c r="NS442" s="115"/>
      <c r="NT442" s="115"/>
      <c r="NU442" s="115"/>
      <c r="NV442" s="115"/>
      <c r="NW442" s="115"/>
      <c r="NX442" s="115"/>
      <c r="NY442" s="115"/>
      <c r="NZ442" s="115"/>
      <c r="OA442" s="115"/>
      <c r="OB442" s="115"/>
      <c r="OC442" s="115"/>
      <c r="OD442" s="115"/>
      <c r="OE442" s="115"/>
      <c r="OF442" s="115"/>
      <c r="OG442" s="115"/>
      <c r="OH442" s="115"/>
      <c r="OI442" s="115"/>
      <c r="OJ442" s="115"/>
      <c r="OK442" s="115"/>
      <c r="OL442" s="115"/>
      <c r="OM442" s="115"/>
      <c r="ON442" s="115"/>
      <c r="OO442" s="115"/>
      <c r="OP442" s="115"/>
      <c r="OQ442" s="115"/>
      <c r="OR442" s="115"/>
      <c r="OS442" s="115"/>
      <c r="OT442" s="115"/>
      <c r="OU442" s="115"/>
      <c r="OV442" s="115"/>
      <c r="OW442" s="115"/>
      <c r="OX442" s="115"/>
      <c r="OY442" s="115"/>
      <c r="OZ442" s="115"/>
      <c r="PA442" s="115"/>
      <c r="PB442" s="115"/>
      <c r="PC442" s="115"/>
      <c r="PD442" s="115"/>
      <c r="PE442" s="115"/>
      <c r="PF442" s="115"/>
      <c r="PG442" s="115"/>
      <c r="PH442" s="115"/>
      <c r="PI442" s="115"/>
      <c r="PJ442" s="115"/>
      <c r="PK442" s="115"/>
      <c r="PL442" s="115"/>
      <c r="PM442" s="115"/>
      <c r="PN442" s="115"/>
      <c r="PO442" s="115"/>
      <c r="PP442" s="115"/>
      <c r="PQ442" s="115"/>
      <c r="PR442" s="115"/>
      <c r="PS442" s="115"/>
      <c r="PT442" s="115"/>
      <c r="PU442" s="115"/>
      <c r="PV442" s="115"/>
      <c r="PW442" s="115"/>
      <c r="PX442" s="115"/>
      <c r="PY442" s="115"/>
      <c r="PZ442" s="115"/>
      <c r="QA442" s="115"/>
      <c r="QB442" s="115"/>
      <c r="QC442" s="115"/>
      <c r="QD442" s="115"/>
      <c r="QE442" s="115"/>
      <c r="QF442" s="115"/>
      <c r="QG442" s="115"/>
      <c r="QH442" s="115"/>
      <c r="QI442" s="115"/>
      <c r="QJ442" s="115"/>
      <c r="QK442" s="115"/>
      <c r="QL442" s="115"/>
      <c r="QM442" s="115"/>
      <c r="QN442" s="115"/>
      <c r="QO442" s="115"/>
      <c r="QP442" s="115"/>
      <c r="QQ442" s="115"/>
      <c r="QR442" s="115"/>
      <c r="QS442" s="115"/>
      <c r="QT442" s="115"/>
      <c r="QU442" s="115"/>
      <c r="QV442" s="115"/>
      <c r="QW442" s="115"/>
      <c r="QX442" s="115"/>
      <c r="QY442" s="115"/>
      <c r="QZ442" s="115"/>
      <c r="RA442" s="115"/>
      <c r="RB442" s="115"/>
      <c r="RC442" s="115"/>
      <c r="RD442" s="115"/>
      <c r="RE442" s="115"/>
      <c r="RF442" s="115"/>
      <c r="RG442" s="115"/>
      <c r="RH442" s="115"/>
      <c r="RI442" s="115"/>
      <c r="RJ442" s="115"/>
      <c r="RK442" s="115"/>
      <c r="RL442" s="115"/>
      <c r="RM442" s="115"/>
      <c r="RN442" s="115"/>
      <c r="RO442" s="115"/>
      <c r="RP442" s="115"/>
      <c r="RQ442" s="115"/>
      <c r="RR442" s="115"/>
      <c r="RS442" s="115"/>
      <c r="RT442" s="115"/>
      <c r="RU442" s="115"/>
      <c r="RV442" s="115"/>
      <c r="RW442" s="115"/>
      <c r="RX442" s="115"/>
      <c r="RY442" s="115"/>
      <c r="RZ442" s="115"/>
      <c r="SA442" s="115"/>
      <c r="SB442" s="115"/>
      <c r="SC442" s="115"/>
      <c r="SD442" s="115"/>
      <c r="SE442" s="115"/>
      <c r="SF442" s="115"/>
      <c r="SG442" s="115"/>
      <c r="SH442" s="115"/>
      <c r="SI442" s="115"/>
      <c r="SJ442" s="115"/>
      <c r="SK442" s="115"/>
      <c r="SL442" s="115"/>
      <c r="SM442" s="115"/>
      <c r="SN442" s="115"/>
      <c r="SO442" s="115"/>
      <c r="SP442" s="115"/>
      <c r="SQ442" s="115"/>
      <c r="SR442" s="115"/>
      <c r="SS442" s="115"/>
      <c r="ST442" s="115"/>
      <c r="SU442" s="115"/>
      <c r="SV442" s="115"/>
      <c r="SW442" s="115"/>
      <c r="SX442" s="115"/>
      <c r="SY442" s="115"/>
      <c r="SZ442" s="115"/>
      <c r="TA442" s="115"/>
      <c r="TB442" s="115"/>
      <c r="TC442" s="115"/>
      <c r="TD442" s="115"/>
      <c r="TE442" s="115"/>
      <c r="TF442" s="115"/>
      <c r="TG442" s="115"/>
      <c r="TH442" s="115"/>
      <c r="TI442" s="115"/>
      <c r="TJ442" s="115"/>
      <c r="TK442" s="115"/>
      <c r="TL442" s="115"/>
      <c r="TM442" s="115"/>
      <c r="TN442" s="115"/>
      <c r="TO442" s="115"/>
      <c r="TP442" s="115"/>
      <c r="TQ442" s="115"/>
      <c r="TR442" s="115"/>
      <c r="TS442" s="115"/>
      <c r="TT442" s="115"/>
      <c r="TU442" s="115"/>
      <c r="TV442" s="115"/>
      <c r="TW442" s="115"/>
      <c r="TX442" s="115"/>
      <c r="TY442" s="115"/>
      <c r="TZ442" s="115"/>
      <c r="UA442" s="115"/>
      <c r="UB442" s="115"/>
      <c r="UC442" s="115"/>
      <c r="UD442" s="115"/>
      <c r="UE442" s="115"/>
      <c r="UF442" s="115"/>
      <c r="UG442" s="115"/>
      <c r="UH442" s="115"/>
      <c r="UI442" s="115"/>
      <c r="UJ442" s="115"/>
      <c r="UK442" s="115"/>
      <c r="UL442" s="115"/>
      <c r="UM442" s="115"/>
      <c r="UN442" s="115"/>
      <c r="UO442" s="115"/>
      <c r="UP442" s="115"/>
      <c r="UQ442" s="115"/>
      <c r="UR442" s="115"/>
      <c r="US442" s="115"/>
      <c r="UT442" s="115"/>
      <c r="UU442" s="115"/>
      <c r="UV442" s="115"/>
      <c r="UW442" s="115"/>
      <c r="UX442" s="115"/>
      <c r="UY442" s="115"/>
      <c r="UZ442" s="115"/>
      <c r="VA442" s="115"/>
      <c r="VB442" s="115"/>
      <c r="VC442" s="115"/>
      <c r="VD442" s="115"/>
      <c r="VE442" s="115"/>
      <c r="VF442" s="115"/>
      <c r="VG442" s="115"/>
      <c r="VH442" s="115"/>
      <c r="VI442" s="115"/>
      <c r="VJ442" s="115"/>
      <c r="VK442" s="115"/>
      <c r="VL442" s="115"/>
      <c r="VM442" s="115"/>
      <c r="VN442" s="115"/>
      <c r="VO442" s="115"/>
      <c r="VP442" s="115"/>
      <c r="VQ442" s="115"/>
      <c r="VR442" s="115"/>
      <c r="VS442" s="115"/>
      <c r="VT442" s="115"/>
      <c r="VU442" s="115"/>
      <c r="VV442" s="115"/>
      <c r="VW442" s="115"/>
      <c r="VX442" s="115"/>
      <c r="VY442" s="115"/>
      <c r="VZ442" s="115"/>
      <c r="WA442" s="115"/>
      <c r="WB442" s="115"/>
      <c r="WC442" s="115"/>
      <c r="WD442" s="115"/>
      <c r="WE442" s="115"/>
      <c r="WF442" s="115"/>
      <c r="WG442" s="115"/>
      <c r="WH442" s="115"/>
      <c r="WI442" s="115"/>
      <c r="WJ442" s="115"/>
      <c r="WK442" s="115"/>
      <c r="WL442" s="115"/>
      <c r="WM442" s="115"/>
      <c r="WN442" s="115"/>
      <c r="WO442" s="115"/>
      <c r="WP442" s="115"/>
      <c r="WQ442" s="115"/>
      <c r="WR442" s="115"/>
      <c r="WS442" s="115"/>
      <c r="WT442" s="115"/>
      <c r="WU442" s="115"/>
      <c r="WV442" s="115"/>
      <c r="WW442" s="115"/>
      <c r="WX442" s="115"/>
      <c r="WY442" s="115"/>
      <c r="WZ442" s="115"/>
      <c r="XA442" s="115"/>
      <c r="XB442" s="115"/>
      <c r="XC442" s="115"/>
      <c r="XD442" s="115"/>
      <c r="XE442" s="115"/>
      <c r="XF442" s="115"/>
      <c r="XG442" s="115"/>
      <c r="XH442" s="115"/>
      <c r="XI442" s="115"/>
      <c r="XJ442" s="115"/>
      <c r="XK442" s="115"/>
      <c r="XL442" s="115"/>
      <c r="XM442" s="115"/>
      <c r="XN442" s="115"/>
      <c r="XO442" s="115"/>
      <c r="XP442" s="115"/>
      <c r="XQ442" s="115"/>
      <c r="XR442" s="115"/>
      <c r="XS442" s="115"/>
      <c r="XT442" s="115"/>
      <c r="XU442" s="115"/>
      <c r="XV442" s="115"/>
      <c r="XW442" s="115"/>
      <c r="XX442" s="115"/>
      <c r="XY442" s="115"/>
      <c r="XZ442" s="115"/>
      <c r="YA442" s="115"/>
      <c r="YB442" s="115"/>
      <c r="YC442" s="115"/>
      <c r="YD442" s="115"/>
      <c r="YE442" s="115"/>
      <c r="YF442" s="115"/>
      <c r="YG442" s="115"/>
      <c r="YH442" s="115"/>
      <c r="YI442" s="115"/>
      <c r="YJ442" s="115"/>
      <c r="YK442" s="115"/>
      <c r="YL442" s="115"/>
      <c r="YM442" s="115"/>
      <c r="YN442" s="115"/>
      <c r="YO442" s="115"/>
      <c r="YP442" s="115"/>
      <c r="YQ442" s="115"/>
      <c r="YR442" s="115"/>
      <c r="YS442" s="115"/>
      <c r="YT442" s="115"/>
      <c r="YU442" s="115"/>
      <c r="YV442" s="115"/>
      <c r="YW442" s="115"/>
      <c r="YX442" s="115"/>
      <c r="YY442" s="115"/>
      <c r="YZ442" s="115"/>
      <c r="ZA442" s="115"/>
      <c r="ZB442" s="115"/>
      <c r="ZC442" s="115"/>
      <c r="ZD442" s="115"/>
      <c r="ZE442" s="115"/>
      <c r="ZF442" s="115"/>
      <c r="ZG442" s="115"/>
      <c r="ZH442" s="115"/>
      <c r="ZI442" s="115"/>
      <c r="ZJ442" s="115"/>
      <c r="ZK442" s="115"/>
      <c r="ZL442" s="115"/>
      <c r="ZM442" s="115"/>
      <c r="ZN442" s="115"/>
      <c r="ZO442" s="115"/>
      <c r="ZP442" s="115"/>
      <c r="ZQ442" s="115"/>
      <c r="ZR442" s="115"/>
      <c r="ZS442" s="115"/>
      <c r="ZT442" s="115"/>
      <c r="ZU442" s="115"/>
      <c r="ZV442" s="115"/>
      <c r="ZW442" s="115"/>
      <c r="ZX442" s="115"/>
      <c r="ZY442" s="115"/>
      <c r="ZZ442" s="115"/>
      <c r="AAA442" s="115"/>
      <c r="AAB442" s="115"/>
      <c r="AAC442" s="115"/>
      <c r="AAD442" s="115"/>
      <c r="AAE442" s="115"/>
      <c r="AAF442" s="115"/>
      <c r="AAG442" s="115"/>
      <c r="AAH442" s="115"/>
      <c r="AAI442" s="115"/>
      <c r="AAJ442" s="115"/>
      <c r="AAK442" s="115"/>
      <c r="AAL442" s="115"/>
      <c r="AAM442" s="115"/>
      <c r="AAN442" s="115"/>
      <c r="AAO442" s="115"/>
      <c r="AAP442" s="115"/>
      <c r="AAQ442" s="115"/>
      <c r="AAR442" s="115"/>
      <c r="AAS442" s="115"/>
      <c r="AAT442" s="115"/>
      <c r="AAU442" s="115"/>
      <c r="AAV442" s="115"/>
      <c r="AAW442" s="115"/>
      <c r="AAX442" s="115"/>
      <c r="AAY442" s="115"/>
      <c r="AAZ442" s="115"/>
      <c r="ABA442" s="115"/>
      <c r="ABB442" s="115"/>
      <c r="ABC442" s="115"/>
      <c r="ABD442" s="115"/>
      <c r="ABE442" s="115"/>
      <c r="ABF442" s="115"/>
      <c r="ABG442" s="115"/>
      <c r="ABH442" s="115"/>
      <c r="ABI442" s="115"/>
      <c r="ABJ442" s="115"/>
      <c r="ABK442" s="115"/>
      <c r="ABL442" s="115"/>
      <c r="ABM442" s="115"/>
      <c r="ABN442" s="115"/>
      <c r="ABO442" s="115"/>
      <c r="ABP442" s="115"/>
      <c r="ABQ442" s="115"/>
      <c r="ABR442" s="115"/>
      <c r="ABS442" s="115"/>
      <c r="ABT442" s="115"/>
      <c r="ABU442" s="115"/>
      <c r="ABV442" s="115"/>
      <c r="ABW442" s="115"/>
      <c r="ABX442" s="115"/>
      <c r="ABY442" s="115"/>
      <c r="ABZ442" s="115"/>
      <c r="ACA442" s="115"/>
      <c r="ACB442" s="115"/>
      <c r="ACC442" s="115"/>
      <c r="ACD442" s="115"/>
      <c r="ACE442" s="115"/>
      <c r="ACF442" s="115"/>
      <c r="ACG442" s="115"/>
      <c r="ACH442" s="115"/>
      <c r="ACI442" s="115"/>
      <c r="ACJ442" s="115"/>
      <c r="ACK442" s="115"/>
      <c r="ACL442" s="115"/>
      <c r="ACM442" s="115"/>
      <c r="ACN442" s="115"/>
      <c r="ACO442" s="115"/>
      <c r="ACP442" s="115"/>
      <c r="ACQ442" s="115"/>
      <c r="ACR442" s="115"/>
      <c r="ACS442" s="115"/>
      <c r="ACT442" s="115"/>
      <c r="ACU442" s="115"/>
      <c r="ACV442" s="115"/>
      <c r="ACW442" s="115"/>
      <c r="ACX442" s="115"/>
      <c r="ACY442" s="115"/>
      <c r="ACZ442" s="115"/>
      <c r="ADA442" s="115"/>
    </row>
    <row r="443" spans="1:781" ht="15" customHeight="1" x14ac:dyDescent="0.3">
      <c r="A443" s="189"/>
      <c r="B443" s="194"/>
      <c r="C443" s="235"/>
      <c r="D443" s="197"/>
      <c r="E443" s="192"/>
      <c r="F443" s="198"/>
      <c r="G443" s="191"/>
      <c r="H443" s="198"/>
      <c r="I443" s="199"/>
      <c r="J443" s="245"/>
      <c r="K443" s="189"/>
      <c r="L443" s="190"/>
      <c r="M443" s="191"/>
      <c r="N443" s="192"/>
      <c r="O443" s="197"/>
      <c r="P443" s="194"/>
      <c r="Q443" s="234"/>
      <c r="R443" s="230"/>
      <c r="S443" s="219" t="s">
        <v>1192</v>
      </c>
      <c r="T443" s="210" t="s">
        <v>1193</v>
      </c>
      <c r="U443" s="210"/>
      <c r="V443" s="242"/>
      <c r="W443" s="242"/>
      <c r="X443" s="242"/>
      <c r="Y443" s="242"/>
      <c r="Z443" s="242"/>
      <c r="AA443" s="242"/>
      <c r="AB443" s="243"/>
      <c r="AC443" s="244"/>
      <c r="AD443" s="244"/>
      <c r="AE443" s="244"/>
      <c r="AF443" s="244"/>
      <c r="AG443" s="244"/>
      <c r="AH443" s="244"/>
      <c r="AI443" s="244"/>
      <c r="AJ443" s="244"/>
      <c r="AK443" s="244"/>
      <c r="AL443" s="244"/>
      <c r="AM443" s="244"/>
      <c r="AN443" s="244"/>
      <c r="AO443" s="244"/>
      <c r="AP443" s="115"/>
      <c r="AQ443" s="115"/>
      <c r="AR443" s="115"/>
      <c r="AS443" s="115"/>
      <c r="AT443" s="115"/>
      <c r="AU443" s="115"/>
      <c r="AV443" s="115"/>
      <c r="AW443" s="115"/>
      <c r="AX443" s="115"/>
      <c r="AY443" s="115"/>
      <c r="AZ443" s="115"/>
      <c r="BA443" s="115"/>
      <c r="BB443" s="115"/>
      <c r="BC443" s="115"/>
      <c r="BD443" s="115"/>
      <c r="BE443" s="115"/>
      <c r="BF443" s="115"/>
      <c r="BG443" s="115"/>
      <c r="BH443" s="115"/>
      <c r="BI443" s="115"/>
      <c r="BJ443" s="115"/>
      <c r="BK443" s="115"/>
      <c r="BL443" s="115"/>
      <c r="BM443" s="115"/>
      <c r="BN443" s="115"/>
      <c r="BO443" s="115"/>
      <c r="BP443" s="115"/>
      <c r="BQ443" s="115"/>
      <c r="BR443" s="115"/>
      <c r="BS443" s="115"/>
      <c r="BT443" s="115"/>
      <c r="BU443" s="115"/>
      <c r="BV443" s="115"/>
      <c r="BW443" s="115"/>
      <c r="BX443" s="115"/>
      <c r="BY443" s="115"/>
      <c r="BZ443" s="115"/>
      <c r="CA443" s="115"/>
      <c r="CB443" s="115"/>
      <c r="CC443" s="115"/>
      <c r="CD443" s="115"/>
      <c r="CE443" s="115"/>
      <c r="CF443" s="115"/>
      <c r="CG443" s="115"/>
      <c r="CH443" s="115"/>
      <c r="CI443" s="115"/>
      <c r="CJ443" s="115"/>
      <c r="CK443" s="115"/>
      <c r="CL443" s="115"/>
      <c r="CM443" s="115"/>
      <c r="CN443" s="115"/>
      <c r="CO443" s="115"/>
      <c r="CP443" s="115"/>
      <c r="CQ443" s="115"/>
      <c r="CR443" s="115"/>
      <c r="CS443" s="115"/>
      <c r="CT443" s="115"/>
      <c r="CU443" s="115"/>
      <c r="CV443" s="115"/>
      <c r="CW443" s="115"/>
      <c r="CX443" s="115"/>
      <c r="CY443" s="115"/>
      <c r="CZ443" s="115"/>
      <c r="DA443" s="115"/>
      <c r="DB443" s="115"/>
      <c r="DC443" s="115"/>
      <c r="DD443" s="115"/>
      <c r="DE443" s="115"/>
      <c r="DF443" s="115"/>
      <c r="DG443" s="115"/>
      <c r="DH443" s="115"/>
      <c r="DI443" s="115"/>
      <c r="DJ443" s="115"/>
      <c r="DK443" s="115"/>
      <c r="DL443" s="115"/>
      <c r="DM443" s="115"/>
      <c r="DN443" s="115"/>
      <c r="DO443" s="115"/>
      <c r="DP443" s="115"/>
      <c r="DQ443" s="115"/>
      <c r="DR443" s="115"/>
      <c r="DS443" s="115"/>
      <c r="DT443" s="115"/>
      <c r="DU443" s="115"/>
      <c r="DV443" s="115"/>
      <c r="DW443" s="115"/>
      <c r="DX443" s="115"/>
      <c r="DY443" s="115"/>
      <c r="DZ443" s="115"/>
      <c r="EA443" s="115"/>
      <c r="EB443" s="115"/>
      <c r="EC443" s="115"/>
      <c r="ED443" s="115"/>
      <c r="EE443" s="115"/>
      <c r="EF443" s="115"/>
      <c r="EG443" s="115"/>
      <c r="EH443" s="115"/>
      <c r="EI443" s="115"/>
      <c r="EJ443" s="115"/>
      <c r="EK443" s="115"/>
      <c r="EL443" s="115"/>
      <c r="EM443" s="115"/>
      <c r="EN443" s="115"/>
      <c r="EO443" s="115"/>
      <c r="EP443" s="115"/>
      <c r="EQ443" s="115"/>
      <c r="ER443" s="115"/>
      <c r="ES443" s="115"/>
      <c r="ET443" s="115"/>
      <c r="EU443" s="115"/>
      <c r="EV443" s="115"/>
      <c r="EW443" s="115"/>
      <c r="EX443" s="115"/>
      <c r="EY443" s="115"/>
      <c r="EZ443" s="115"/>
      <c r="FA443" s="115"/>
      <c r="FB443" s="115"/>
      <c r="FC443" s="115"/>
      <c r="FD443" s="115"/>
      <c r="FE443" s="115"/>
      <c r="FF443" s="115"/>
      <c r="FG443" s="115"/>
      <c r="FH443" s="115"/>
      <c r="FI443" s="115"/>
      <c r="FJ443" s="115"/>
      <c r="FK443" s="115"/>
      <c r="FL443" s="115"/>
      <c r="FM443" s="115"/>
      <c r="FN443" s="115"/>
      <c r="FO443" s="115"/>
      <c r="FP443" s="115"/>
      <c r="FQ443" s="115"/>
      <c r="FR443" s="115"/>
      <c r="FS443" s="115"/>
      <c r="FT443" s="115"/>
      <c r="FU443" s="115"/>
      <c r="FV443" s="115"/>
      <c r="FW443" s="115"/>
      <c r="FX443" s="115"/>
      <c r="FY443" s="115"/>
      <c r="FZ443" s="115"/>
      <c r="GA443" s="115"/>
      <c r="GB443" s="115"/>
      <c r="GC443" s="115"/>
      <c r="GD443" s="115"/>
      <c r="GE443" s="115"/>
      <c r="GF443" s="115"/>
      <c r="GG443" s="115"/>
      <c r="GH443" s="115"/>
      <c r="GI443" s="115"/>
      <c r="GJ443" s="115"/>
      <c r="GK443" s="115"/>
      <c r="GL443" s="115"/>
      <c r="GM443" s="115"/>
      <c r="GN443" s="115"/>
      <c r="GO443" s="115"/>
      <c r="GP443" s="115"/>
      <c r="GQ443" s="115"/>
      <c r="GR443" s="115"/>
      <c r="GS443" s="115"/>
      <c r="GT443" s="115"/>
      <c r="GU443" s="115"/>
      <c r="GV443" s="115"/>
      <c r="GW443" s="115"/>
      <c r="GX443" s="115"/>
      <c r="GY443" s="115"/>
      <c r="GZ443" s="115"/>
      <c r="HA443" s="115"/>
      <c r="HB443" s="115"/>
      <c r="HC443" s="115"/>
      <c r="HD443" s="115"/>
      <c r="HE443" s="115"/>
      <c r="HF443" s="115"/>
      <c r="HG443" s="115"/>
      <c r="HH443" s="115"/>
      <c r="HI443" s="115"/>
      <c r="HJ443" s="115"/>
      <c r="HK443" s="115"/>
      <c r="HL443" s="115"/>
      <c r="HM443" s="115"/>
      <c r="HN443" s="115"/>
      <c r="HO443" s="115"/>
      <c r="HP443" s="115"/>
      <c r="HQ443" s="115"/>
      <c r="HR443" s="115"/>
      <c r="HS443" s="115"/>
      <c r="HT443" s="115"/>
      <c r="HU443" s="115"/>
      <c r="HV443" s="115"/>
      <c r="HW443" s="115"/>
      <c r="HX443" s="115"/>
      <c r="HY443" s="115"/>
      <c r="HZ443" s="115"/>
      <c r="IA443" s="115"/>
      <c r="IB443" s="115"/>
      <c r="IC443" s="115"/>
      <c r="ID443" s="115"/>
      <c r="IE443" s="115"/>
      <c r="IF443" s="115"/>
      <c r="IG443" s="115"/>
      <c r="IH443" s="115"/>
      <c r="II443" s="115"/>
      <c r="IJ443" s="115"/>
      <c r="IK443" s="115"/>
      <c r="IL443" s="115"/>
      <c r="IM443" s="115"/>
      <c r="IN443" s="115"/>
      <c r="IO443" s="115"/>
      <c r="IP443" s="115"/>
      <c r="IQ443" s="115"/>
      <c r="IR443" s="115"/>
      <c r="IS443" s="115"/>
      <c r="IT443" s="115"/>
      <c r="IU443" s="115"/>
      <c r="IV443" s="115"/>
      <c r="IW443" s="115"/>
      <c r="IX443" s="115"/>
      <c r="IY443" s="115"/>
      <c r="IZ443" s="115"/>
      <c r="JA443" s="115"/>
      <c r="JB443" s="115"/>
      <c r="JC443" s="115"/>
      <c r="JD443" s="115"/>
      <c r="JE443" s="115"/>
      <c r="JF443" s="115"/>
      <c r="JG443" s="115"/>
      <c r="JH443" s="115"/>
      <c r="JI443" s="115"/>
      <c r="JJ443" s="115"/>
      <c r="JK443" s="115"/>
      <c r="JL443" s="115"/>
      <c r="JM443" s="115"/>
      <c r="JN443" s="115"/>
      <c r="JO443" s="115"/>
      <c r="JP443" s="115"/>
      <c r="JQ443" s="115"/>
      <c r="JR443" s="115"/>
      <c r="JS443" s="115"/>
      <c r="JT443" s="115"/>
      <c r="JU443" s="115"/>
      <c r="JV443" s="115"/>
      <c r="JW443" s="115"/>
      <c r="JX443" s="115"/>
      <c r="JY443" s="115"/>
      <c r="JZ443" s="115"/>
      <c r="KA443" s="115"/>
      <c r="KB443" s="115"/>
      <c r="KC443" s="115"/>
      <c r="KD443" s="115"/>
      <c r="KE443" s="115"/>
      <c r="KF443" s="115"/>
      <c r="KG443" s="115"/>
      <c r="KH443" s="115"/>
      <c r="KI443" s="115"/>
      <c r="KJ443" s="115"/>
      <c r="KK443" s="115"/>
      <c r="KL443" s="115"/>
      <c r="KM443" s="115"/>
      <c r="KN443" s="115"/>
      <c r="KO443" s="115"/>
      <c r="KP443" s="115"/>
      <c r="KQ443" s="115"/>
      <c r="KR443" s="115"/>
      <c r="KS443" s="115"/>
      <c r="KT443" s="115"/>
      <c r="KU443" s="115"/>
      <c r="KV443" s="115"/>
      <c r="KW443" s="115"/>
      <c r="KX443" s="115"/>
      <c r="KY443" s="115"/>
      <c r="KZ443" s="115"/>
      <c r="LA443" s="115"/>
      <c r="LB443" s="115"/>
      <c r="LC443" s="115"/>
      <c r="LD443" s="115"/>
      <c r="LE443" s="115"/>
      <c r="LF443" s="115"/>
      <c r="LG443" s="115"/>
      <c r="LH443" s="115"/>
      <c r="LI443" s="115"/>
      <c r="LJ443" s="115"/>
      <c r="LK443" s="115"/>
      <c r="LL443" s="115"/>
      <c r="LM443" s="115"/>
      <c r="LN443" s="115"/>
      <c r="LO443" s="115"/>
      <c r="LP443" s="115"/>
      <c r="LQ443" s="115"/>
      <c r="LR443" s="115"/>
      <c r="LS443" s="115"/>
      <c r="LT443" s="115"/>
      <c r="LU443" s="115"/>
      <c r="LV443" s="115"/>
      <c r="LW443" s="115"/>
      <c r="LX443" s="115"/>
      <c r="LY443" s="115"/>
      <c r="LZ443" s="115"/>
      <c r="MA443" s="115"/>
      <c r="MB443" s="115"/>
      <c r="MC443" s="115"/>
      <c r="MD443" s="115"/>
      <c r="ME443" s="115"/>
      <c r="MF443" s="115"/>
      <c r="MG443" s="115"/>
      <c r="MH443" s="115"/>
      <c r="MI443" s="115"/>
      <c r="MJ443" s="115"/>
      <c r="MK443" s="115"/>
      <c r="ML443" s="115"/>
      <c r="MM443" s="115"/>
      <c r="MN443" s="115"/>
      <c r="MO443" s="115"/>
      <c r="MP443" s="115"/>
      <c r="MQ443" s="115"/>
      <c r="MR443" s="115"/>
      <c r="MS443" s="115"/>
      <c r="MT443" s="115"/>
      <c r="MU443" s="115"/>
      <c r="MV443" s="115"/>
      <c r="MW443" s="115"/>
      <c r="MX443" s="115"/>
      <c r="MY443" s="115"/>
      <c r="MZ443" s="115"/>
      <c r="NA443" s="115"/>
      <c r="NB443" s="115"/>
      <c r="NC443" s="115"/>
      <c r="ND443" s="115"/>
      <c r="NE443" s="115"/>
      <c r="NF443" s="115"/>
      <c r="NG443" s="115"/>
      <c r="NH443" s="115"/>
      <c r="NI443" s="115"/>
      <c r="NJ443" s="115"/>
      <c r="NK443" s="115"/>
      <c r="NL443" s="115"/>
      <c r="NM443" s="115"/>
      <c r="NN443" s="115"/>
      <c r="NO443" s="115"/>
      <c r="NP443" s="115"/>
      <c r="NQ443" s="115"/>
      <c r="NR443" s="115"/>
      <c r="NS443" s="115"/>
      <c r="NT443" s="115"/>
      <c r="NU443" s="115"/>
      <c r="NV443" s="115"/>
      <c r="NW443" s="115"/>
      <c r="NX443" s="115"/>
      <c r="NY443" s="115"/>
      <c r="NZ443" s="115"/>
      <c r="OA443" s="115"/>
      <c r="OB443" s="115"/>
      <c r="OC443" s="115"/>
      <c r="OD443" s="115"/>
      <c r="OE443" s="115"/>
      <c r="OF443" s="115"/>
      <c r="OG443" s="115"/>
      <c r="OH443" s="115"/>
      <c r="OI443" s="115"/>
      <c r="OJ443" s="115"/>
      <c r="OK443" s="115"/>
      <c r="OL443" s="115"/>
      <c r="OM443" s="115"/>
      <c r="ON443" s="115"/>
      <c r="OO443" s="115"/>
      <c r="OP443" s="115"/>
      <c r="OQ443" s="115"/>
      <c r="OR443" s="115"/>
      <c r="OS443" s="115"/>
      <c r="OT443" s="115"/>
      <c r="OU443" s="115"/>
      <c r="OV443" s="115"/>
      <c r="OW443" s="115"/>
      <c r="OX443" s="115"/>
      <c r="OY443" s="115"/>
      <c r="OZ443" s="115"/>
      <c r="PA443" s="115"/>
      <c r="PB443" s="115"/>
      <c r="PC443" s="115"/>
      <c r="PD443" s="115"/>
      <c r="PE443" s="115"/>
      <c r="PF443" s="115"/>
      <c r="PG443" s="115"/>
      <c r="PH443" s="115"/>
      <c r="PI443" s="115"/>
      <c r="PJ443" s="115"/>
      <c r="PK443" s="115"/>
      <c r="PL443" s="115"/>
      <c r="PM443" s="115"/>
      <c r="PN443" s="115"/>
      <c r="PO443" s="115"/>
      <c r="PP443" s="115"/>
      <c r="PQ443" s="115"/>
      <c r="PR443" s="115"/>
      <c r="PS443" s="115"/>
      <c r="PT443" s="115"/>
      <c r="PU443" s="115"/>
      <c r="PV443" s="115"/>
      <c r="PW443" s="115"/>
      <c r="PX443" s="115"/>
      <c r="PY443" s="115"/>
      <c r="PZ443" s="115"/>
      <c r="QA443" s="115"/>
      <c r="QB443" s="115"/>
      <c r="QC443" s="115"/>
      <c r="QD443" s="115"/>
      <c r="QE443" s="115"/>
      <c r="QF443" s="115"/>
      <c r="QG443" s="115"/>
      <c r="QH443" s="115"/>
      <c r="QI443" s="115"/>
      <c r="QJ443" s="115"/>
      <c r="QK443" s="115"/>
      <c r="QL443" s="115"/>
      <c r="QM443" s="115"/>
      <c r="QN443" s="115"/>
      <c r="QO443" s="115"/>
      <c r="QP443" s="115"/>
      <c r="QQ443" s="115"/>
      <c r="QR443" s="115"/>
      <c r="QS443" s="115"/>
      <c r="QT443" s="115"/>
      <c r="QU443" s="115"/>
      <c r="QV443" s="115"/>
      <c r="QW443" s="115"/>
      <c r="QX443" s="115"/>
      <c r="QY443" s="115"/>
      <c r="QZ443" s="115"/>
      <c r="RA443" s="115"/>
      <c r="RB443" s="115"/>
      <c r="RC443" s="115"/>
      <c r="RD443" s="115"/>
      <c r="RE443" s="115"/>
      <c r="RF443" s="115"/>
      <c r="RG443" s="115"/>
      <c r="RH443" s="115"/>
      <c r="RI443" s="115"/>
      <c r="RJ443" s="115"/>
      <c r="RK443" s="115"/>
      <c r="RL443" s="115"/>
      <c r="RM443" s="115"/>
      <c r="RN443" s="115"/>
      <c r="RO443" s="115"/>
      <c r="RP443" s="115"/>
      <c r="RQ443" s="115"/>
      <c r="RR443" s="115"/>
      <c r="RS443" s="115"/>
      <c r="RT443" s="115"/>
      <c r="RU443" s="115"/>
      <c r="RV443" s="115"/>
      <c r="RW443" s="115"/>
      <c r="RX443" s="115"/>
      <c r="RY443" s="115"/>
      <c r="RZ443" s="115"/>
      <c r="SA443" s="115"/>
      <c r="SB443" s="115"/>
      <c r="SC443" s="115"/>
      <c r="SD443" s="115"/>
      <c r="SE443" s="115"/>
      <c r="SF443" s="115"/>
      <c r="SG443" s="115"/>
      <c r="SH443" s="115"/>
      <c r="SI443" s="115"/>
      <c r="SJ443" s="115"/>
      <c r="SK443" s="115"/>
      <c r="SL443" s="115"/>
      <c r="SM443" s="115"/>
      <c r="SN443" s="115"/>
      <c r="SO443" s="115"/>
      <c r="SP443" s="115"/>
      <c r="SQ443" s="115"/>
      <c r="SR443" s="115"/>
      <c r="SS443" s="115"/>
      <c r="ST443" s="115"/>
      <c r="SU443" s="115"/>
      <c r="SV443" s="115"/>
      <c r="SW443" s="115"/>
      <c r="SX443" s="115"/>
      <c r="SY443" s="115"/>
      <c r="SZ443" s="115"/>
      <c r="TA443" s="115"/>
      <c r="TB443" s="115"/>
      <c r="TC443" s="115"/>
      <c r="TD443" s="115"/>
      <c r="TE443" s="115"/>
      <c r="TF443" s="115"/>
      <c r="TG443" s="115"/>
      <c r="TH443" s="115"/>
      <c r="TI443" s="115"/>
      <c r="TJ443" s="115"/>
      <c r="TK443" s="115"/>
      <c r="TL443" s="115"/>
      <c r="TM443" s="115"/>
      <c r="TN443" s="115"/>
      <c r="TO443" s="115"/>
      <c r="TP443" s="115"/>
      <c r="TQ443" s="115"/>
      <c r="TR443" s="115"/>
      <c r="TS443" s="115"/>
      <c r="TT443" s="115"/>
      <c r="TU443" s="115"/>
      <c r="TV443" s="115"/>
      <c r="TW443" s="115"/>
      <c r="TX443" s="115"/>
      <c r="TY443" s="115"/>
      <c r="TZ443" s="115"/>
      <c r="UA443" s="115"/>
      <c r="UB443" s="115"/>
      <c r="UC443" s="115"/>
      <c r="UD443" s="115"/>
      <c r="UE443" s="115"/>
      <c r="UF443" s="115"/>
      <c r="UG443" s="115"/>
      <c r="UH443" s="115"/>
      <c r="UI443" s="115"/>
      <c r="UJ443" s="115"/>
      <c r="UK443" s="115"/>
      <c r="UL443" s="115"/>
      <c r="UM443" s="115"/>
      <c r="UN443" s="115"/>
      <c r="UO443" s="115"/>
      <c r="UP443" s="115"/>
      <c r="UQ443" s="115"/>
      <c r="UR443" s="115"/>
      <c r="US443" s="115"/>
      <c r="UT443" s="115"/>
      <c r="UU443" s="115"/>
      <c r="UV443" s="115"/>
      <c r="UW443" s="115"/>
      <c r="UX443" s="115"/>
      <c r="UY443" s="115"/>
      <c r="UZ443" s="115"/>
      <c r="VA443" s="115"/>
      <c r="VB443" s="115"/>
      <c r="VC443" s="115"/>
      <c r="VD443" s="115"/>
      <c r="VE443" s="115"/>
      <c r="VF443" s="115"/>
      <c r="VG443" s="115"/>
      <c r="VH443" s="115"/>
      <c r="VI443" s="115"/>
      <c r="VJ443" s="115"/>
      <c r="VK443" s="115"/>
      <c r="VL443" s="115"/>
      <c r="VM443" s="115"/>
      <c r="VN443" s="115"/>
      <c r="VO443" s="115"/>
      <c r="VP443" s="115"/>
      <c r="VQ443" s="115"/>
      <c r="VR443" s="115"/>
      <c r="VS443" s="115"/>
      <c r="VT443" s="115"/>
      <c r="VU443" s="115"/>
      <c r="VV443" s="115"/>
      <c r="VW443" s="115"/>
      <c r="VX443" s="115"/>
      <c r="VY443" s="115"/>
      <c r="VZ443" s="115"/>
      <c r="WA443" s="115"/>
      <c r="WB443" s="115"/>
      <c r="WC443" s="115"/>
      <c r="WD443" s="115"/>
      <c r="WE443" s="115"/>
      <c r="WF443" s="115"/>
      <c r="WG443" s="115"/>
      <c r="WH443" s="115"/>
      <c r="WI443" s="115"/>
      <c r="WJ443" s="115"/>
      <c r="WK443" s="115"/>
      <c r="WL443" s="115"/>
      <c r="WM443" s="115"/>
      <c r="WN443" s="115"/>
      <c r="WO443" s="115"/>
      <c r="WP443" s="115"/>
      <c r="WQ443" s="115"/>
      <c r="WR443" s="115"/>
      <c r="WS443" s="115"/>
      <c r="WT443" s="115"/>
      <c r="WU443" s="115"/>
      <c r="WV443" s="115"/>
      <c r="WW443" s="115"/>
      <c r="WX443" s="115"/>
      <c r="WY443" s="115"/>
      <c r="WZ443" s="115"/>
      <c r="XA443" s="115"/>
      <c r="XB443" s="115"/>
      <c r="XC443" s="115"/>
      <c r="XD443" s="115"/>
      <c r="XE443" s="115"/>
      <c r="XF443" s="115"/>
      <c r="XG443" s="115"/>
      <c r="XH443" s="115"/>
      <c r="XI443" s="115"/>
      <c r="XJ443" s="115"/>
      <c r="XK443" s="115"/>
      <c r="XL443" s="115"/>
      <c r="XM443" s="115"/>
      <c r="XN443" s="115"/>
      <c r="XO443" s="115"/>
      <c r="XP443" s="115"/>
      <c r="XQ443" s="115"/>
      <c r="XR443" s="115"/>
      <c r="XS443" s="115"/>
      <c r="XT443" s="115"/>
      <c r="XU443" s="115"/>
      <c r="XV443" s="115"/>
      <c r="XW443" s="115"/>
      <c r="XX443" s="115"/>
      <c r="XY443" s="115"/>
      <c r="XZ443" s="115"/>
      <c r="YA443" s="115"/>
      <c r="YB443" s="115"/>
      <c r="YC443" s="115"/>
      <c r="YD443" s="115"/>
      <c r="YE443" s="115"/>
      <c r="YF443" s="115"/>
      <c r="YG443" s="115"/>
      <c r="YH443" s="115"/>
      <c r="YI443" s="115"/>
      <c r="YJ443" s="115"/>
      <c r="YK443" s="115"/>
      <c r="YL443" s="115"/>
      <c r="YM443" s="115"/>
      <c r="YN443" s="115"/>
      <c r="YO443" s="115"/>
      <c r="YP443" s="115"/>
      <c r="YQ443" s="115"/>
      <c r="YR443" s="115"/>
      <c r="YS443" s="115"/>
      <c r="YT443" s="115"/>
      <c r="YU443" s="115"/>
      <c r="YV443" s="115"/>
      <c r="YW443" s="115"/>
      <c r="YX443" s="115"/>
      <c r="YY443" s="115"/>
      <c r="YZ443" s="115"/>
      <c r="ZA443" s="115"/>
      <c r="ZB443" s="115"/>
      <c r="ZC443" s="115"/>
      <c r="ZD443" s="115"/>
      <c r="ZE443" s="115"/>
      <c r="ZF443" s="115"/>
      <c r="ZG443" s="115"/>
      <c r="ZH443" s="115"/>
      <c r="ZI443" s="115"/>
      <c r="ZJ443" s="115"/>
      <c r="ZK443" s="115"/>
      <c r="ZL443" s="115"/>
      <c r="ZM443" s="115"/>
      <c r="ZN443" s="115"/>
      <c r="ZO443" s="115"/>
      <c r="ZP443" s="115"/>
      <c r="ZQ443" s="115"/>
      <c r="ZR443" s="115"/>
      <c r="ZS443" s="115"/>
      <c r="ZT443" s="115"/>
      <c r="ZU443" s="115"/>
      <c r="ZV443" s="115"/>
      <c r="ZW443" s="115"/>
      <c r="ZX443" s="115"/>
      <c r="ZY443" s="115"/>
      <c r="ZZ443" s="115"/>
      <c r="AAA443" s="115"/>
      <c r="AAB443" s="115"/>
      <c r="AAC443" s="115"/>
      <c r="AAD443" s="115"/>
      <c r="AAE443" s="115"/>
      <c r="AAF443" s="115"/>
      <c r="AAG443" s="115"/>
      <c r="AAH443" s="115"/>
      <c r="AAI443" s="115"/>
      <c r="AAJ443" s="115"/>
      <c r="AAK443" s="115"/>
      <c r="AAL443" s="115"/>
      <c r="AAM443" s="115"/>
      <c r="AAN443" s="115"/>
      <c r="AAO443" s="115"/>
      <c r="AAP443" s="115"/>
      <c r="AAQ443" s="115"/>
      <c r="AAR443" s="115"/>
      <c r="AAS443" s="115"/>
      <c r="AAT443" s="115"/>
      <c r="AAU443" s="115"/>
      <c r="AAV443" s="115"/>
      <c r="AAW443" s="115"/>
      <c r="AAX443" s="115"/>
      <c r="AAY443" s="115"/>
      <c r="AAZ443" s="115"/>
      <c r="ABA443" s="115"/>
      <c r="ABB443" s="115"/>
      <c r="ABC443" s="115"/>
      <c r="ABD443" s="115"/>
      <c r="ABE443" s="115"/>
      <c r="ABF443" s="115"/>
      <c r="ABG443" s="115"/>
      <c r="ABH443" s="115"/>
      <c r="ABI443" s="115"/>
      <c r="ABJ443" s="115"/>
      <c r="ABK443" s="115"/>
      <c r="ABL443" s="115"/>
      <c r="ABM443" s="115"/>
      <c r="ABN443" s="115"/>
      <c r="ABO443" s="115"/>
      <c r="ABP443" s="115"/>
      <c r="ABQ443" s="115"/>
      <c r="ABR443" s="115"/>
      <c r="ABS443" s="115"/>
      <c r="ABT443" s="115"/>
      <c r="ABU443" s="115"/>
      <c r="ABV443" s="115"/>
      <c r="ABW443" s="115"/>
      <c r="ABX443" s="115"/>
      <c r="ABY443" s="115"/>
      <c r="ABZ443" s="115"/>
      <c r="ACA443" s="115"/>
      <c r="ACB443" s="115"/>
      <c r="ACC443" s="115"/>
      <c r="ACD443" s="115"/>
      <c r="ACE443" s="115"/>
      <c r="ACF443" s="115"/>
      <c r="ACG443" s="115"/>
      <c r="ACH443" s="115"/>
      <c r="ACI443" s="115"/>
      <c r="ACJ443" s="115"/>
      <c r="ACK443" s="115"/>
      <c r="ACL443" s="115"/>
      <c r="ACM443" s="115"/>
      <c r="ACN443" s="115"/>
      <c r="ACO443" s="115"/>
      <c r="ACP443" s="115"/>
      <c r="ACQ443" s="115"/>
      <c r="ACR443" s="115"/>
      <c r="ACS443" s="115"/>
      <c r="ACT443" s="115"/>
      <c r="ACU443" s="115"/>
      <c r="ACV443" s="115"/>
      <c r="ACW443" s="115"/>
      <c r="ACX443" s="115"/>
      <c r="ACY443" s="115"/>
      <c r="ACZ443" s="115"/>
      <c r="ADA443" s="115"/>
    </row>
    <row r="444" spans="1:781" ht="15" customHeight="1" x14ac:dyDescent="0.3">
      <c r="A444" s="189"/>
      <c r="B444" s="194"/>
      <c r="C444" s="235"/>
      <c r="D444" s="197"/>
      <c r="E444" s="192"/>
      <c r="F444" s="198"/>
      <c r="G444" s="191"/>
      <c r="H444" s="198"/>
      <c r="I444" s="199"/>
      <c r="J444" s="245"/>
      <c r="K444" s="189"/>
      <c r="L444" s="190"/>
      <c r="M444" s="191"/>
      <c r="N444" s="192"/>
      <c r="O444" s="197"/>
      <c r="P444" s="194"/>
      <c r="Q444" s="234"/>
      <c r="R444" s="234"/>
      <c r="S444" s="241"/>
      <c r="T444" s="210"/>
      <c r="U444" s="210"/>
      <c r="V444" s="242"/>
      <c r="W444" s="242"/>
      <c r="X444" s="242"/>
      <c r="Y444" s="242"/>
      <c r="Z444" s="242"/>
      <c r="AA444" s="242"/>
      <c r="AB444" s="243"/>
      <c r="AC444" s="244"/>
      <c r="AD444" s="244"/>
      <c r="AE444" s="244"/>
      <c r="AF444" s="244"/>
      <c r="AG444" s="244"/>
      <c r="AH444" s="244"/>
      <c r="AI444" s="244"/>
      <c r="AJ444" s="244"/>
      <c r="AK444" s="244"/>
      <c r="AL444" s="244"/>
      <c r="AM444" s="244"/>
      <c r="AN444" s="244"/>
      <c r="AO444" s="244"/>
      <c r="AP444" s="115"/>
      <c r="AQ444" s="115"/>
      <c r="AR444" s="115"/>
      <c r="AS444" s="115"/>
      <c r="AT444" s="115"/>
      <c r="AU444" s="115"/>
      <c r="AV444" s="115"/>
      <c r="AW444" s="115"/>
      <c r="AX444" s="115"/>
      <c r="AY444" s="115"/>
      <c r="AZ444" s="115"/>
      <c r="BA444" s="115"/>
      <c r="BB444" s="115"/>
      <c r="BC444" s="115"/>
      <c r="BD444" s="115"/>
      <c r="BE444" s="115"/>
      <c r="BF444" s="115"/>
      <c r="BG444" s="115"/>
      <c r="BH444" s="115"/>
      <c r="BI444" s="115"/>
      <c r="BJ444" s="115"/>
      <c r="BK444" s="115"/>
      <c r="BL444" s="115"/>
      <c r="BM444" s="115"/>
      <c r="BN444" s="115"/>
      <c r="BO444" s="115"/>
      <c r="BP444" s="115"/>
      <c r="BQ444" s="115"/>
      <c r="BR444" s="115"/>
      <c r="BS444" s="115"/>
      <c r="BT444" s="115"/>
      <c r="BU444" s="115"/>
      <c r="BV444" s="115"/>
      <c r="BW444" s="115"/>
      <c r="BX444" s="115"/>
      <c r="BY444" s="115"/>
      <c r="BZ444" s="115"/>
      <c r="CA444" s="115"/>
      <c r="CB444" s="115"/>
      <c r="CC444" s="115"/>
      <c r="CD444" s="115"/>
      <c r="CE444" s="115"/>
      <c r="CF444" s="115"/>
      <c r="CG444" s="115"/>
      <c r="CH444" s="115"/>
      <c r="CI444" s="115"/>
      <c r="CJ444" s="115"/>
      <c r="CK444" s="115"/>
      <c r="CL444" s="115"/>
      <c r="CM444" s="115"/>
      <c r="CN444" s="115"/>
      <c r="CO444" s="115"/>
      <c r="CP444" s="115"/>
      <c r="CQ444" s="115"/>
      <c r="CR444" s="115"/>
      <c r="CS444" s="115"/>
      <c r="CT444" s="115"/>
      <c r="CU444" s="115"/>
      <c r="CV444" s="115"/>
      <c r="CW444" s="115"/>
      <c r="CX444" s="115"/>
      <c r="CY444" s="115"/>
      <c r="CZ444" s="115"/>
      <c r="DA444" s="115"/>
      <c r="DB444" s="115"/>
      <c r="DC444" s="115"/>
      <c r="DD444" s="115"/>
      <c r="DE444" s="115"/>
      <c r="DF444" s="115"/>
      <c r="DG444" s="115"/>
      <c r="DH444" s="115"/>
      <c r="DI444" s="115"/>
      <c r="DJ444" s="115"/>
      <c r="DK444" s="115"/>
      <c r="DL444" s="115"/>
      <c r="DM444" s="115"/>
      <c r="DN444" s="115"/>
      <c r="DO444" s="115"/>
      <c r="DP444" s="115"/>
      <c r="DQ444" s="115"/>
      <c r="DR444" s="115"/>
      <c r="DS444" s="115"/>
      <c r="DT444" s="115"/>
      <c r="DU444" s="115"/>
      <c r="DV444" s="115"/>
      <c r="DW444" s="115"/>
      <c r="DX444" s="115"/>
      <c r="DY444" s="115"/>
      <c r="DZ444" s="115"/>
      <c r="EA444" s="115"/>
      <c r="EB444" s="115"/>
      <c r="EC444" s="115"/>
      <c r="ED444" s="115"/>
      <c r="EE444" s="115"/>
      <c r="EF444" s="115"/>
      <c r="EG444" s="115"/>
      <c r="EH444" s="115"/>
      <c r="EI444" s="115"/>
      <c r="EJ444" s="115"/>
      <c r="EK444" s="115"/>
      <c r="EL444" s="115"/>
      <c r="EM444" s="115"/>
      <c r="EN444" s="115"/>
      <c r="EO444" s="115"/>
      <c r="EP444" s="115"/>
      <c r="EQ444" s="115"/>
      <c r="ER444" s="115"/>
      <c r="ES444" s="115"/>
      <c r="ET444" s="115"/>
      <c r="EU444" s="115"/>
      <c r="EV444" s="115"/>
      <c r="EW444" s="115"/>
      <c r="EX444" s="115"/>
      <c r="EY444" s="115"/>
      <c r="EZ444" s="115"/>
      <c r="FA444" s="115"/>
      <c r="FB444" s="115"/>
      <c r="FC444" s="115"/>
      <c r="FD444" s="115"/>
      <c r="FE444" s="115"/>
      <c r="FF444" s="115"/>
      <c r="FG444" s="115"/>
      <c r="FH444" s="115"/>
      <c r="FI444" s="115"/>
      <c r="FJ444" s="115"/>
      <c r="FK444" s="115"/>
      <c r="FL444" s="115"/>
      <c r="FM444" s="115"/>
      <c r="FN444" s="115"/>
      <c r="FO444" s="115"/>
      <c r="FP444" s="115"/>
      <c r="FQ444" s="115"/>
      <c r="FR444" s="115"/>
      <c r="FS444" s="115"/>
      <c r="FT444" s="115"/>
      <c r="FU444" s="115"/>
      <c r="FV444" s="115"/>
      <c r="FW444" s="115"/>
      <c r="FX444" s="115"/>
      <c r="FY444" s="115"/>
      <c r="FZ444" s="115"/>
      <c r="GA444" s="115"/>
      <c r="GB444" s="115"/>
      <c r="GC444" s="115"/>
      <c r="GD444" s="115"/>
      <c r="GE444" s="115"/>
      <c r="GF444" s="115"/>
      <c r="GG444" s="115"/>
      <c r="GH444" s="115"/>
      <c r="GI444" s="115"/>
      <c r="GJ444" s="115"/>
      <c r="GK444" s="115"/>
      <c r="GL444" s="115"/>
      <c r="GM444" s="115"/>
      <c r="GN444" s="115"/>
      <c r="GO444" s="115"/>
      <c r="GP444" s="115"/>
      <c r="GQ444" s="115"/>
      <c r="GR444" s="115"/>
      <c r="GS444" s="115"/>
      <c r="GT444" s="115"/>
      <c r="GU444" s="115"/>
      <c r="GV444" s="115"/>
      <c r="GW444" s="115"/>
      <c r="GX444" s="115"/>
      <c r="GY444" s="115"/>
      <c r="GZ444" s="115"/>
      <c r="HA444" s="115"/>
      <c r="HB444" s="115"/>
      <c r="HC444" s="115"/>
      <c r="HD444" s="115"/>
      <c r="HE444" s="115"/>
      <c r="HF444" s="115"/>
      <c r="HG444" s="115"/>
      <c r="HH444" s="115"/>
      <c r="HI444" s="115"/>
      <c r="HJ444" s="115"/>
      <c r="HK444" s="115"/>
      <c r="HL444" s="115"/>
      <c r="HM444" s="115"/>
      <c r="HN444" s="115"/>
      <c r="HO444" s="115"/>
      <c r="HP444" s="115"/>
      <c r="HQ444" s="115"/>
      <c r="HR444" s="115"/>
      <c r="HS444" s="115"/>
      <c r="HT444" s="115"/>
      <c r="HU444" s="115"/>
      <c r="HV444" s="115"/>
      <c r="HW444" s="115"/>
      <c r="HX444" s="115"/>
      <c r="HY444" s="115"/>
      <c r="HZ444" s="115"/>
      <c r="IA444" s="115"/>
      <c r="IB444" s="115"/>
      <c r="IC444" s="115"/>
      <c r="ID444" s="115"/>
      <c r="IE444" s="115"/>
      <c r="IF444" s="115"/>
      <c r="IG444" s="115"/>
      <c r="IH444" s="115"/>
      <c r="II444" s="115"/>
      <c r="IJ444" s="115"/>
      <c r="IK444" s="115"/>
      <c r="IL444" s="115"/>
      <c r="IM444" s="115"/>
      <c r="IN444" s="115"/>
      <c r="IO444" s="115"/>
      <c r="IP444" s="115"/>
      <c r="IQ444" s="115"/>
      <c r="IR444" s="115"/>
      <c r="IS444" s="115"/>
      <c r="IT444" s="115"/>
      <c r="IU444" s="115"/>
      <c r="IV444" s="115"/>
      <c r="IW444" s="115"/>
      <c r="IX444" s="115"/>
      <c r="IY444" s="115"/>
      <c r="IZ444" s="115"/>
      <c r="JA444" s="115"/>
      <c r="JB444" s="115"/>
      <c r="JC444" s="115"/>
      <c r="JD444" s="115"/>
      <c r="JE444" s="115"/>
      <c r="JF444" s="115"/>
      <c r="JG444" s="115"/>
      <c r="JH444" s="115"/>
      <c r="JI444" s="115"/>
      <c r="JJ444" s="115"/>
      <c r="JK444" s="115"/>
      <c r="JL444" s="115"/>
      <c r="JM444" s="115"/>
      <c r="JN444" s="115"/>
      <c r="JO444" s="115"/>
      <c r="JP444" s="115"/>
      <c r="JQ444" s="115"/>
      <c r="JR444" s="115"/>
      <c r="JS444" s="115"/>
      <c r="JT444" s="115"/>
      <c r="JU444" s="115"/>
      <c r="JV444" s="115"/>
      <c r="JW444" s="115"/>
      <c r="JX444" s="115"/>
      <c r="JY444" s="115"/>
      <c r="JZ444" s="115"/>
      <c r="KA444" s="115"/>
      <c r="KB444" s="115"/>
      <c r="KC444" s="115"/>
      <c r="KD444" s="115"/>
      <c r="KE444" s="115"/>
      <c r="KF444" s="115"/>
      <c r="KG444" s="115"/>
      <c r="KH444" s="115"/>
      <c r="KI444" s="115"/>
      <c r="KJ444" s="115"/>
      <c r="KK444" s="115"/>
      <c r="KL444" s="115"/>
      <c r="KM444" s="115"/>
      <c r="KN444" s="115"/>
      <c r="KO444" s="115"/>
      <c r="KP444" s="115"/>
      <c r="KQ444" s="115"/>
      <c r="KR444" s="115"/>
      <c r="KS444" s="115"/>
      <c r="KT444" s="115"/>
      <c r="KU444" s="115"/>
      <c r="KV444" s="115"/>
      <c r="KW444" s="115"/>
      <c r="KX444" s="115"/>
      <c r="KY444" s="115"/>
      <c r="KZ444" s="115"/>
      <c r="LA444" s="115"/>
      <c r="LB444" s="115"/>
      <c r="LC444" s="115"/>
      <c r="LD444" s="115"/>
      <c r="LE444" s="115"/>
      <c r="LF444" s="115"/>
      <c r="LG444" s="115"/>
      <c r="LH444" s="115"/>
      <c r="LI444" s="115"/>
      <c r="LJ444" s="115"/>
      <c r="LK444" s="115"/>
      <c r="LL444" s="115"/>
      <c r="LM444" s="115"/>
      <c r="LN444" s="115"/>
      <c r="LO444" s="115"/>
      <c r="LP444" s="115"/>
      <c r="LQ444" s="115"/>
      <c r="LR444" s="115"/>
      <c r="LS444" s="115"/>
      <c r="LT444" s="115"/>
      <c r="LU444" s="115"/>
      <c r="LV444" s="115"/>
      <c r="LW444" s="115"/>
      <c r="LX444" s="115"/>
      <c r="LY444" s="115"/>
      <c r="LZ444" s="115"/>
      <c r="MA444" s="115"/>
      <c r="MB444" s="115"/>
      <c r="MC444" s="115"/>
      <c r="MD444" s="115"/>
      <c r="ME444" s="115"/>
      <c r="MF444" s="115"/>
      <c r="MG444" s="115"/>
      <c r="MH444" s="115"/>
      <c r="MI444" s="115"/>
      <c r="MJ444" s="115"/>
      <c r="MK444" s="115"/>
      <c r="ML444" s="115"/>
      <c r="MM444" s="115"/>
      <c r="MN444" s="115"/>
      <c r="MO444" s="115"/>
      <c r="MP444" s="115"/>
      <c r="MQ444" s="115"/>
      <c r="MR444" s="115"/>
      <c r="MS444" s="115"/>
      <c r="MT444" s="115"/>
      <c r="MU444" s="115"/>
      <c r="MV444" s="115"/>
      <c r="MW444" s="115"/>
      <c r="MX444" s="115"/>
      <c r="MY444" s="115"/>
      <c r="MZ444" s="115"/>
      <c r="NA444" s="115"/>
      <c r="NB444" s="115"/>
      <c r="NC444" s="115"/>
      <c r="ND444" s="115"/>
      <c r="NE444" s="115"/>
      <c r="NF444" s="115"/>
      <c r="NG444" s="115"/>
      <c r="NH444" s="115"/>
      <c r="NI444" s="115"/>
      <c r="NJ444" s="115"/>
      <c r="NK444" s="115"/>
      <c r="NL444" s="115"/>
      <c r="NM444" s="115"/>
      <c r="NN444" s="115"/>
      <c r="NO444" s="115"/>
      <c r="NP444" s="115"/>
      <c r="NQ444" s="115"/>
      <c r="NR444" s="115"/>
      <c r="NS444" s="115"/>
      <c r="NT444" s="115"/>
      <c r="NU444" s="115"/>
      <c r="NV444" s="115"/>
      <c r="NW444" s="115"/>
      <c r="NX444" s="115"/>
      <c r="NY444" s="115"/>
      <c r="NZ444" s="115"/>
      <c r="OA444" s="115"/>
      <c r="OB444" s="115"/>
      <c r="OC444" s="115"/>
      <c r="OD444" s="115"/>
      <c r="OE444" s="115"/>
      <c r="OF444" s="115"/>
      <c r="OG444" s="115"/>
      <c r="OH444" s="115"/>
      <c r="OI444" s="115"/>
      <c r="OJ444" s="115"/>
      <c r="OK444" s="115"/>
      <c r="OL444" s="115"/>
      <c r="OM444" s="115"/>
      <c r="ON444" s="115"/>
      <c r="OO444" s="115"/>
      <c r="OP444" s="115"/>
      <c r="OQ444" s="115"/>
      <c r="OR444" s="115"/>
      <c r="OS444" s="115"/>
      <c r="OT444" s="115"/>
      <c r="OU444" s="115"/>
      <c r="OV444" s="115"/>
      <c r="OW444" s="115"/>
      <c r="OX444" s="115"/>
      <c r="OY444" s="115"/>
      <c r="OZ444" s="115"/>
      <c r="PA444" s="115"/>
      <c r="PB444" s="115"/>
      <c r="PC444" s="115"/>
      <c r="PD444" s="115"/>
      <c r="PE444" s="115"/>
      <c r="PF444" s="115"/>
      <c r="PG444" s="115"/>
      <c r="PH444" s="115"/>
      <c r="PI444" s="115"/>
      <c r="PJ444" s="115"/>
      <c r="PK444" s="115"/>
      <c r="PL444" s="115"/>
      <c r="PM444" s="115"/>
      <c r="PN444" s="115"/>
      <c r="PO444" s="115"/>
      <c r="PP444" s="115"/>
      <c r="PQ444" s="115"/>
      <c r="PR444" s="115"/>
      <c r="PS444" s="115"/>
      <c r="PT444" s="115"/>
      <c r="PU444" s="115"/>
      <c r="PV444" s="115"/>
      <c r="PW444" s="115"/>
      <c r="PX444" s="115"/>
      <c r="PY444" s="115"/>
      <c r="PZ444" s="115"/>
      <c r="QA444" s="115"/>
      <c r="QB444" s="115"/>
      <c r="QC444" s="115"/>
      <c r="QD444" s="115"/>
      <c r="QE444" s="115"/>
      <c r="QF444" s="115"/>
      <c r="QG444" s="115"/>
      <c r="QH444" s="115"/>
      <c r="QI444" s="115"/>
      <c r="QJ444" s="115"/>
      <c r="QK444" s="115"/>
      <c r="QL444" s="115"/>
      <c r="QM444" s="115"/>
      <c r="QN444" s="115"/>
      <c r="QO444" s="115"/>
      <c r="QP444" s="115"/>
      <c r="QQ444" s="115"/>
      <c r="QR444" s="115"/>
      <c r="QS444" s="115"/>
      <c r="QT444" s="115"/>
      <c r="QU444" s="115"/>
      <c r="QV444" s="115"/>
      <c r="QW444" s="115"/>
      <c r="QX444" s="115"/>
      <c r="QY444" s="115"/>
      <c r="QZ444" s="115"/>
      <c r="RA444" s="115"/>
      <c r="RB444" s="115"/>
      <c r="RC444" s="115"/>
      <c r="RD444" s="115"/>
      <c r="RE444" s="115"/>
      <c r="RF444" s="115"/>
      <c r="RG444" s="115"/>
      <c r="RH444" s="115"/>
      <c r="RI444" s="115"/>
      <c r="RJ444" s="115"/>
      <c r="RK444" s="115"/>
      <c r="RL444" s="115"/>
      <c r="RM444" s="115"/>
      <c r="RN444" s="115"/>
      <c r="RO444" s="115"/>
      <c r="RP444" s="115"/>
      <c r="RQ444" s="115"/>
      <c r="RR444" s="115"/>
      <c r="RS444" s="115"/>
      <c r="RT444" s="115"/>
      <c r="RU444" s="115"/>
      <c r="RV444" s="115"/>
      <c r="RW444" s="115"/>
      <c r="RX444" s="115"/>
      <c r="RY444" s="115"/>
      <c r="RZ444" s="115"/>
      <c r="SA444" s="115"/>
      <c r="SB444" s="115"/>
      <c r="SC444" s="115"/>
      <c r="SD444" s="115"/>
      <c r="SE444" s="115"/>
      <c r="SF444" s="115"/>
      <c r="SG444" s="115"/>
      <c r="SH444" s="115"/>
      <c r="SI444" s="115"/>
      <c r="SJ444" s="115"/>
      <c r="SK444" s="115"/>
      <c r="SL444" s="115"/>
      <c r="SM444" s="115"/>
      <c r="SN444" s="115"/>
      <c r="SO444" s="115"/>
      <c r="SP444" s="115"/>
      <c r="SQ444" s="115"/>
      <c r="SR444" s="115"/>
      <c r="SS444" s="115"/>
      <c r="ST444" s="115"/>
      <c r="SU444" s="115"/>
      <c r="SV444" s="115"/>
      <c r="SW444" s="115"/>
      <c r="SX444" s="115"/>
      <c r="SY444" s="115"/>
      <c r="SZ444" s="115"/>
      <c r="TA444" s="115"/>
      <c r="TB444" s="115"/>
      <c r="TC444" s="115"/>
      <c r="TD444" s="115"/>
      <c r="TE444" s="115"/>
      <c r="TF444" s="115"/>
      <c r="TG444" s="115"/>
      <c r="TH444" s="115"/>
      <c r="TI444" s="115"/>
      <c r="TJ444" s="115"/>
      <c r="TK444" s="115"/>
      <c r="TL444" s="115"/>
      <c r="TM444" s="115"/>
      <c r="TN444" s="115"/>
      <c r="TO444" s="115"/>
      <c r="TP444" s="115"/>
      <c r="TQ444" s="115"/>
      <c r="TR444" s="115"/>
      <c r="TS444" s="115"/>
      <c r="TT444" s="115"/>
      <c r="TU444" s="115"/>
      <c r="TV444" s="115"/>
      <c r="TW444" s="115"/>
      <c r="TX444" s="115"/>
      <c r="TY444" s="115"/>
      <c r="TZ444" s="115"/>
      <c r="UA444" s="115"/>
      <c r="UB444" s="115"/>
      <c r="UC444" s="115"/>
      <c r="UD444" s="115"/>
      <c r="UE444" s="115"/>
      <c r="UF444" s="115"/>
      <c r="UG444" s="115"/>
      <c r="UH444" s="115"/>
      <c r="UI444" s="115"/>
      <c r="UJ444" s="115"/>
      <c r="UK444" s="115"/>
      <c r="UL444" s="115"/>
      <c r="UM444" s="115"/>
      <c r="UN444" s="115"/>
      <c r="UO444" s="115"/>
      <c r="UP444" s="115"/>
      <c r="UQ444" s="115"/>
      <c r="UR444" s="115"/>
      <c r="US444" s="115"/>
      <c r="UT444" s="115"/>
      <c r="UU444" s="115"/>
      <c r="UV444" s="115"/>
      <c r="UW444" s="115"/>
      <c r="UX444" s="115"/>
      <c r="UY444" s="115"/>
      <c r="UZ444" s="115"/>
      <c r="VA444" s="115"/>
      <c r="VB444" s="115"/>
      <c r="VC444" s="115"/>
      <c r="VD444" s="115"/>
      <c r="VE444" s="115"/>
      <c r="VF444" s="115"/>
      <c r="VG444" s="115"/>
      <c r="VH444" s="115"/>
      <c r="VI444" s="115"/>
      <c r="VJ444" s="115"/>
      <c r="VK444" s="115"/>
      <c r="VL444" s="115"/>
      <c r="VM444" s="115"/>
      <c r="VN444" s="115"/>
      <c r="VO444" s="115"/>
      <c r="VP444" s="115"/>
      <c r="VQ444" s="115"/>
      <c r="VR444" s="115"/>
      <c r="VS444" s="115"/>
      <c r="VT444" s="115"/>
      <c r="VU444" s="115"/>
      <c r="VV444" s="115"/>
      <c r="VW444" s="115"/>
      <c r="VX444" s="115"/>
      <c r="VY444" s="115"/>
      <c r="VZ444" s="115"/>
      <c r="WA444" s="115"/>
      <c r="WB444" s="115"/>
      <c r="WC444" s="115"/>
      <c r="WD444" s="115"/>
      <c r="WE444" s="115"/>
      <c r="WF444" s="115"/>
      <c r="WG444" s="115"/>
      <c r="WH444" s="115"/>
      <c r="WI444" s="115"/>
      <c r="WJ444" s="115"/>
      <c r="WK444" s="115"/>
      <c r="WL444" s="115"/>
      <c r="WM444" s="115"/>
      <c r="WN444" s="115"/>
      <c r="WO444" s="115"/>
      <c r="WP444" s="115"/>
      <c r="WQ444" s="115"/>
      <c r="WR444" s="115"/>
      <c r="WS444" s="115"/>
      <c r="WT444" s="115"/>
      <c r="WU444" s="115"/>
      <c r="WV444" s="115"/>
      <c r="WW444" s="115"/>
      <c r="WX444" s="115"/>
      <c r="WY444" s="115"/>
      <c r="WZ444" s="115"/>
      <c r="XA444" s="115"/>
      <c r="XB444" s="115"/>
      <c r="XC444" s="115"/>
      <c r="XD444" s="115"/>
      <c r="XE444" s="115"/>
      <c r="XF444" s="115"/>
      <c r="XG444" s="115"/>
      <c r="XH444" s="115"/>
      <c r="XI444" s="115"/>
      <c r="XJ444" s="115"/>
      <c r="XK444" s="115"/>
      <c r="XL444" s="115"/>
      <c r="XM444" s="115"/>
      <c r="XN444" s="115"/>
      <c r="XO444" s="115"/>
      <c r="XP444" s="115"/>
      <c r="XQ444" s="115"/>
      <c r="XR444" s="115"/>
      <c r="XS444" s="115"/>
      <c r="XT444" s="115"/>
      <c r="XU444" s="115"/>
      <c r="XV444" s="115"/>
      <c r="XW444" s="115"/>
      <c r="XX444" s="115"/>
      <c r="XY444" s="115"/>
      <c r="XZ444" s="115"/>
      <c r="YA444" s="115"/>
      <c r="YB444" s="115"/>
      <c r="YC444" s="115"/>
      <c r="YD444" s="115"/>
      <c r="YE444" s="115"/>
      <c r="YF444" s="115"/>
      <c r="YG444" s="115"/>
      <c r="YH444" s="115"/>
      <c r="YI444" s="115"/>
      <c r="YJ444" s="115"/>
      <c r="YK444" s="115"/>
      <c r="YL444" s="115"/>
      <c r="YM444" s="115"/>
      <c r="YN444" s="115"/>
      <c r="YO444" s="115"/>
      <c r="YP444" s="115"/>
      <c r="YQ444" s="115"/>
      <c r="YR444" s="115"/>
      <c r="YS444" s="115"/>
      <c r="YT444" s="115"/>
      <c r="YU444" s="115"/>
      <c r="YV444" s="115"/>
      <c r="YW444" s="115"/>
      <c r="YX444" s="115"/>
      <c r="YY444" s="115"/>
      <c r="YZ444" s="115"/>
      <c r="ZA444" s="115"/>
      <c r="ZB444" s="115"/>
      <c r="ZC444" s="115"/>
      <c r="ZD444" s="115"/>
      <c r="ZE444" s="115"/>
      <c r="ZF444" s="115"/>
      <c r="ZG444" s="115"/>
      <c r="ZH444" s="115"/>
      <c r="ZI444" s="115"/>
      <c r="ZJ444" s="115"/>
      <c r="ZK444" s="115"/>
      <c r="ZL444" s="115"/>
      <c r="ZM444" s="115"/>
      <c r="ZN444" s="115"/>
      <c r="ZO444" s="115"/>
      <c r="ZP444" s="115"/>
      <c r="ZQ444" s="115"/>
      <c r="ZR444" s="115"/>
      <c r="ZS444" s="115"/>
      <c r="ZT444" s="115"/>
      <c r="ZU444" s="115"/>
      <c r="ZV444" s="115"/>
      <c r="ZW444" s="115"/>
      <c r="ZX444" s="115"/>
      <c r="ZY444" s="115"/>
      <c r="ZZ444" s="115"/>
      <c r="AAA444" s="115"/>
      <c r="AAB444" s="115"/>
      <c r="AAC444" s="115"/>
      <c r="AAD444" s="115"/>
      <c r="AAE444" s="115"/>
      <c r="AAF444" s="115"/>
      <c r="AAG444" s="115"/>
      <c r="AAH444" s="115"/>
      <c r="AAI444" s="115"/>
      <c r="AAJ444" s="115"/>
      <c r="AAK444" s="115"/>
      <c r="AAL444" s="115"/>
      <c r="AAM444" s="115"/>
      <c r="AAN444" s="115"/>
      <c r="AAO444" s="115"/>
      <c r="AAP444" s="115"/>
      <c r="AAQ444" s="115"/>
      <c r="AAR444" s="115"/>
      <c r="AAS444" s="115"/>
      <c r="AAT444" s="115"/>
      <c r="AAU444" s="115"/>
      <c r="AAV444" s="115"/>
      <c r="AAW444" s="115"/>
      <c r="AAX444" s="115"/>
      <c r="AAY444" s="115"/>
      <c r="AAZ444" s="115"/>
      <c r="ABA444" s="115"/>
      <c r="ABB444" s="115"/>
      <c r="ABC444" s="115"/>
      <c r="ABD444" s="115"/>
      <c r="ABE444" s="115"/>
      <c r="ABF444" s="115"/>
      <c r="ABG444" s="115"/>
      <c r="ABH444" s="115"/>
      <c r="ABI444" s="115"/>
      <c r="ABJ444" s="115"/>
      <c r="ABK444" s="115"/>
      <c r="ABL444" s="115"/>
      <c r="ABM444" s="115"/>
      <c r="ABN444" s="115"/>
      <c r="ABO444" s="115"/>
      <c r="ABP444" s="115"/>
      <c r="ABQ444" s="115"/>
      <c r="ABR444" s="115"/>
      <c r="ABS444" s="115"/>
      <c r="ABT444" s="115"/>
      <c r="ABU444" s="115"/>
      <c r="ABV444" s="115"/>
      <c r="ABW444" s="115"/>
      <c r="ABX444" s="115"/>
      <c r="ABY444" s="115"/>
      <c r="ABZ444" s="115"/>
      <c r="ACA444" s="115"/>
      <c r="ACB444" s="115"/>
      <c r="ACC444" s="115"/>
      <c r="ACD444" s="115"/>
      <c r="ACE444" s="115"/>
      <c r="ACF444" s="115"/>
      <c r="ACG444" s="115"/>
      <c r="ACH444" s="115"/>
      <c r="ACI444" s="115"/>
      <c r="ACJ444" s="115"/>
      <c r="ACK444" s="115"/>
      <c r="ACL444" s="115"/>
      <c r="ACM444" s="115"/>
      <c r="ACN444" s="115"/>
      <c r="ACO444" s="115"/>
      <c r="ACP444" s="115"/>
      <c r="ACQ444" s="115"/>
      <c r="ACR444" s="115"/>
      <c r="ACS444" s="115"/>
      <c r="ACT444" s="115"/>
      <c r="ACU444" s="115"/>
      <c r="ACV444" s="115"/>
      <c r="ACW444" s="115"/>
      <c r="ACX444" s="115"/>
      <c r="ACY444" s="115"/>
      <c r="ACZ444" s="115"/>
      <c r="ADA444" s="115"/>
    </row>
    <row r="445" spans="1:781" ht="15" customHeight="1" x14ac:dyDescent="0.3">
      <c r="A445" s="189"/>
      <c r="B445" s="194"/>
      <c r="C445" s="235"/>
      <c r="D445" s="197"/>
      <c r="E445" s="192"/>
      <c r="F445" s="198"/>
      <c r="G445" s="191"/>
      <c r="H445" s="198"/>
      <c r="I445" s="199"/>
      <c r="J445" s="245"/>
      <c r="K445" s="189"/>
      <c r="L445" s="190"/>
      <c r="M445" s="191"/>
      <c r="N445" s="192"/>
      <c r="O445" s="197"/>
      <c r="P445" s="194"/>
      <c r="Q445" s="200"/>
      <c r="R445" s="230"/>
      <c r="S445" s="219" t="s">
        <v>1194</v>
      </c>
      <c r="T445" s="210" t="s">
        <v>1195</v>
      </c>
      <c r="U445" s="210"/>
      <c r="V445" s="242"/>
      <c r="W445" s="242"/>
      <c r="X445" s="242"/>
      <c r="Y445" s="242"/>
      <c r="Z445" s="242"/>
      <c r="AA445" s="242"/>
      <c r="AB445" s="243"/>
      <c r="AC445" s="244"/>
      <c r="AD445" s="244"/>
      <c r="AE445" s="244"/>
      <c r="AF445" s="244"/>
      <c r="AG445" s="244"/>
      <c r="AH445" s="244"/>
      <c r="AI445" s="244"/>
      <c r="AJ445" s="244"/>
      <c r="AK445" s="244"/>
      <c r="AL445" s="244"/>
      <c r="AM445" s="244"/>
      <c r="AN445" s="244"/>
      <c r="AO445" s="244"/>
      <c r="AP445" s="115"/>
      <c r="AQ445" s="115"/>
      <c r="AR445" s="115"/>
      <c r="AS445" s="115"/>
      <c r="AT445" s="115"/>
      <c r="AU445" s="115"/>
      <c r="AV445" s="115"/>
      <c r="AW445" s="115"/>
      <c r="AX445" s="115"/>
      <c r="AY445" s="115"/>
      <c r="AZ445" s="115"/>
      <c r="BA445" s="115"/>
      <c r="BB445" s="115"/>
      <c r="BC445" s="115"/>
      <c r="BD445" s="115"/>
      <c r="BE445" s="115"/>
      <c r="BF445" s="115"/>
      <c r="BG445" s="115"/>
      <c r="BH445" s="115"/>
      <c r="BI445" s="115"/>
      <c r="BJ445" s="115"/>
      <c r="BK445" s="115"/>
      <c r="BL445" s="115"/>
      <c r="BM445" s="115"/>
      <c r="BN445" s="115"/>
      <c r="BO445" s="115"/>
      <c r="BP445" s="115"/>
      <c r="BQ445" s="115"/>
      <c r="BR445" s="115"/>
      <c r="BS445" s="115"/>
      <c r="BT445" s="115"/>
      <c r="BU445" s="115"/>
      <c r="BV445" s="115"/>
      <c r="BW445" s="115"/>
      <c r="BX445" s="115"/>
      <c r="BY445" s="115"/>
      <c r="BZ445" s="115"/>
      <c r="CA445" s="115"/>
      <c r="CB445" s="115"/>
      <c r="CC445" s="115"/>
      <c r="CD445" s="115"/>
      <c r="CE445" s="115"/>
      <c r="CF445" s="115"/>
      <c r="CG445" s="115"/>
      <c r="CH445" s="115"/>
      <c r="CI445" s="115"/>
      <c r="CJ445" s="115"/>
      <c r="CK445" s="115"/>
      <c r="CL445" s="115"/>
      <c r="CM445" s="115"/>
      <c r="CN445" s="115"/>
      <c r="CO445" s="115"/>
      <c r="CP445" s="115"/>
      <c r="CQ445" s="115"/>
      <c r="CR445" s="115"/>
      <c r="CS445" s="115"/>
      <c r="CT445" s="115"/>
      <c r="CU445" s="115"/>
      <c r="CV445" s="115"/>
      <c r="CW445" s="115"/>
      <c r="CX445" s="115"/>
      <c r="CY445" s="115"/>
      <c r="CZ445" s="115"/>
      <c r="DA445" s="115"/>
      <c r="DB445" s="115"/>
      <c r="DC445" s="115"/>
      <c r="DD445" s="115"/>
      <c r="DE445" s="115"/>
      <c r="DF445" s="115"/>
      <c r="DG445" s="115"/>
      <c r="DH445" s="115"/>
      <c r="DI445" s="115"/>
      <c r="DJ445" s="115"/>
      <c r="DK445" s="115"/>
      <c r="DL445" s="115"/>
      <c r="DM445" s="115"/>
      <c r="DN445" s="115"/>
      <c r="DO445" s="115"/>
      <c r="DP445" s="115"/>
      <c r="DQ445" s="115"/>
      <c r="DR445" s="115"/>
      <c r="DS445" s="115"/>
      <c r="DT445" s="115"/>
      <c r="DU445" s="115"/>
      <c r="DV445" s="115"/>
      <c r="DW445" s="115"/>
      <c r="DX445" s="115"/>
      <c r="DY445" s="115"/>
      <c r="DZ445" s="115"/>
      <c r="EA445" s="115"/>
      <c r="EB445" s="115"/>
      <c r="EC445" s="115"/>
      <c r="ED445" s="115"/>
      <c r="EE445" s="115"/>
      <c r="EF445" s="115"/>
      <c r="EG445" s="115"/>
      <c r="EH445" s="115"/>
      <c r="EI445" s="115"/>
      <c r="EJ445" s="115"/>
      <c r="EK445" s="115"/>
      <c r="EL445" s="115"/>
      <c r="EM445" s="115"/>
      <c r="EN445" s="115"/>
      <c r="EO445" s="115"/>
      <c r="EP445" s="115"/>
      <c r="EQ445" s="115"/>
      <c r="ER445" s="115"/>
      <c r="ES445" s="115"/>
      <c r="ET445" s="115"/>
      <c r="EU445" s="115"/>
      <c r="EV445" s="115"/>
      <c r="EW445" s="115"/>
      <c r="EX445" s="115"/>
      <c r="EY445" s="115"/>
      <c r="EZ445" s="115"/>
      <c r="FA445" s="115"/>
      <c r="FB445" s="115"/>
      <c r="FC445" s="115"/>
      <c r="FD445" s="115"/>
      <c r="FE445" s="115"/>
      <c r="FF445" s="115"/>
      <c r="FG445" s="115"/>
      <c r="FH445" s="115"/>
      <c r="FI445" s="115"/>
      <c r="FJ445" s="115"/>
      <c r="FK445" s="115"/>
      <c r="FL445" s="115"/>
      <c r="FM445" s="115"/>
      <c r="FN445" s="115"/>
      <c r="FO445" s="115"/>
      <c r="FP445" s="115"/>
      <c r="FQ445" s="115"/>
      <c r="FR445" s="115"/>
      <c r="FS445" s="115"/>
      <c r="FT445" s="115"/>
      <c r="FU445" s="115"/>
      <c r="FV445" s="115"/>
      <c r="FW445" s="115"/>
      <c r="FX445" s="115"/>
      <c r="FY445" s="115"/>
      <c r="FZ445" s="115"/>
      <c r="GA445" s="115"/>
      <c r="GB445" s="115"/>
      <c r="GC445" s="115"/>
      <c r="GD445" s="115"/>
      <c r="GE445" s="115"/>
      <c r="GF445" s="115"/>
      <c r="GG445" s="115"/>
      <c r="GH445" s="115"/>
      <c r="GI445" s="115"/>
      <c r="GJ445" s="115"/>
      <c r="GK445" s="115"/>
      <c r="GL445" s="115"/>
      <c r="GM445" s="115"/>
      <c r="GN445" s="115"/>
      <c r="GO445" s="115"/>
      <c r="GP445" s="115"/>
      <c r="GQ445" s="115"/>
      <c r="GR445" s="115"/>
      <c r="GS445" s="115"/>
      <c r="GT445" s="115"/>
      <c r="GU445" s="115"/>
      <c r="GV445" s="115"/>
      <c r="GW445" s="115"/>
      <c r="GX445" s="115"/>
      <c r="GY445" s="115"/>
      <c r="GZ445" s="115"/>
      <c r="HA445" s="115"/>
      <c r="HB445" s="115"/>
      <c r="HC445" s="115"/>
      <c r="HD445" s="115"/>
      <c r="HE445" s="115"/>
      <c r="HF445" s="115"/>
      <c r="HG445" s="115"/>
      <c r="HH445" s="115"/>
      <c r="HI445" s="115"/>
      <c r="HJ445" s="115"/>
      <c r="HK445" s="115"/>
      <c r="HL445" s="115"/>
      <c r="HM445" s="115"/>
      <c r="HN445" s="115"/>
      <c r="HO445" s="115"/>
      <c r="HP445" s="115"/>
      <c r="HQ445" s="115"/>
      <c r="HR445" s="115"/>
      <c r="HS445" s="115"/>
      <c r="HT445" s="115"/>
      <c r="HU445" s="115"/>
      <c r="HV445" s="115"/>
      <c r="HW445" s="115"/>
      <c r="HX445" s="115"/>
      <c r="HY445" s="115"/>
      <c r="HZ445" s="115"/>
      <c r="IA445" s="115"/>
      <c r="IB445" s="115"/>
      <c r="IC445" s="115"/>
      <c r="ID445" s="115"/>
      <c r="IE445" s="115"/>
      <c r="IF445" s="115"/>
      <c r="IG445" s="115"/>
      <c r="IH445" s="115"/>
      <c r="II445" s="115"/>
      <c r="IJ445" s="115"/>
      <c r="IK445" s="115"/>
      <c r="IL445" s="115"/>
      <c r="IM445" s="115"/>
      <c r="IN445" s="115"/>
      <c r="IO445" s="115"/>
      <c r="IP445" s="115"/>
      <c r="IQ445" s="115"/>
      <c r="IR445" s="115"/>
      <c r="IS445" s="115"/>
      <c r="IT445" s="115"/>
      <c r="IU445" s="115"/>
      <c r="IV445" s="115"/>
      <c r="IW445" s="115"/>
      <c r="IX445" s="115"/>
      <c r="IY445" s="115"/>
      <c r="IZ445" s="115"/>
      <c r="JA445" s="115"/>
      <c r="JB445" s="115"/>
      <c r="JC445" s="115"/>
      <c r="JD445" s="115"/>
      <c r="JE445" s="115"/>
      <c r="JF445" s="115"/>
      <c r="JG445" s="115"/>
      <c r="JH445" s="115"/>
      <c r="JI445" s="115"/>
      <c r="JJ445" s="115"/>
      <c r="JK445" s="115"/>
      <c r="JL445" s="115"/>
      <c r="JM445" s="115"/>
      <c r="JN445" s="115"/>
      <c r="JO445" s="115"/>
      <c r="JP445" s="115"/>
      <c r="JQ445" s="115"/>
      <c r="JR445" s="115"/>
      <c r="JS445" s="115"/>
      <c r="JT445" s="115"/>
      <c r="JU445" s="115"/>
      <c r="JV445" s="115"/>
      <c r="JW445" s="115"/>
      <c r="JX445" s="115"/>
      <c r="JY445" s="115"/>
      <c r="JZ445" s="115"/>
      <c r="KA445" s="115"/>
      <c r="KB445" s="115"/>
      <c r="KC445" s="115"/>
      <c r="KD445" s="115"/>
      <c r="KE445" s="115"/>
      <c r="KF445" s="115"/>
      <c r="KG445" s="115"/>
      <c r="KH445" s="115"/>
      <c r="KI445" s="115"/>
      <c r="KJ445" s="115"/>
      <c r="KK445" s="115"/>
      <c r="KL445" s="115"/>
      <c r="KM445" s="115"/>
      <c r="KN445" s="115"/>
      <c r="KO445" s="115"/>
      <c r="KP445" s="115"/>
      <c r="KQ445" s="115"/>
      <c r="KR445" s="115"/>
      <c r="KS445" s="115"/>
      <c r="KT445" s="115"/>
      <c r="KU445" s="115"/>
      <c r="KV445" s="115"/>
      <c r="KW445" s="115"/>
      <c r="KX445" s="115"/>
      <c r="KY445" s="115"/>
      <c r="KZ445" s="115"/>
      <c r="LA445" s="115"/>
      <c r="LB445" s="115"/>
      <c r="LC445" s="115"/>
      <c r="LD445" s="115"/>
      <c r="LE445" s="115"/>
      <c r="LF445" s="115"/>
      <c r="LG445" s="115"/>
      <c r="LH445" s="115"/>
      <c r="LI445" s="115"/>
      <c r="LJ445" s="115"/>
      <c r="LK445" s="115"/>
      <c r="LL445" s="115"/>
      <c r="LM445" s="115"/>
      <c r="LN445" s="115"/>
      <c r="LO445" s="115"/>
      <c r="LP445" s="115"/>
      <c r="LQ445" s="115"/>
      <c r="LR445" s="115"/>
      <c r="LS445" s="115"/>
      <c r="LT445" s="115"/>
      <c r="LU445" s="115"/>
      <c r="LV445" s="115"/>
      <c r="LW445" s="115"/>
      <c r="LX445" s="115"/>
      <c r="LY445" s="115"/>
      <c r="LZ445" s="115"/>
      <c r="MA445" s="115"/>
      <c r="MB445" s="115"/>
      <c r="MC445" s="115"/>
      <c r="MD445" s="115"/>
      <c r="ME445" s="115"/>
      <c r="MF445" s="115"/>
      <c r="MG445" s="115"/>
      <c r="MH445" s="115"/>
      <c r="MI445" s="115"/>
      <c r="MJ445" s="115"/>
      <c r="MK445" s="115"/>
      <c r="ML445" s="115"/>
      <c r="MM445" s="115"/>
      <c r="MN445" s="115"/>
      <c r="MO445" s="115"/>
      <c r="MP445" s="115"/>
      <c r="MQ445" s="115"/>
      <c r="MR445" s="115"/>
      <c r="MS445" s="115"/>
      <c r="MT445" s="115"/>
      <c r="MU445" s="115"/>
      <c r="MV445" s="115"/>
      <c r="MW445" s="115"/>
      <c r="MX445" s="115"/>
      <c r="MY445" s="115"/>
      <c r="MZ445" s="115"/>
      <c r="NA445" s="115"/>
      <c r="NB445" s="115"/>
      <c r="NC445" s="115"/>
      <c r="ND445" s="115"/>
      <c r="NE445" s="115"/>
      <c r="NF445" s="115"/>
      <c r="NG445" s="115"/>
      <c r="NH445" s="115"/>
      <c r="NI445" s="115"/>
      <c r="NJ445" s="115"/>
      <c r="NK445" s="115"/>
      <c r="NL445" s="115"/>
      <c r="NM445" s="115"/>
      <c r="NN445" s="115"/>
      <c r="NO445" s="115"/>
      <c r="NP445" s="115"/>
      <c r="NQ445" s="115"/>
      <c r="NR445" s="115"/>
      <c r="NS445" s="115"/>
      <c r="NT445" s="115"/>
      <c r="NU445" s="115"/>
      <c r="NV445" s="115"/>
      <c r="NW445" s="115"/>
      <c r="NX445" s="115"/>
      <c r="NY445" s="115"/>
      <c r="NZ445" s="115"/>
      <c r="OA445" s="115"/>
      <c r="OB445" s="115"/>
      <c r="OC445" s="115"/>
      <c r="OD445" s="115"/>
      <c r="OE445" s="115"/>
      <c r="OF445" s="115"/>
      <c r="OG445" s="115"/>
      <c r="OH445" s="115"/>
      <c r="OI445" s="115"/>
      <c r="OJ445" s="115"/>
      <c r="OK445" s="115"/>
      <c r="OL445" s="115"/>
      <c r="OM445" s="115"/>
      <c r="ON445" s="115"/>
      <c r="OO445" s="115"/>
      <c r="OP445" s="115"/>
      <c r="OQ445" s="115"/>
      <c r="OR445" s="115"/>
      <c r="OS445" s="115"/>
      <c r="OT445" s="115"/>
      <c r="OU445" s="115"/>
      <c r="OV445" s="115"/>
      <c r="OW445" s="115"/>
      <c r="OX445" s="115"/>
      <c r="OY445" s="115"/>
      <c r="OZ445" s="115"/>
      <c r="PA445" s="115"/>
      <c r="PB445" s="115"/>
      <c r="PC445" s="115"/>
      <c r="PD445" s="115"/>
      <c r="PE445" s="115"/>
      <c r="PF445" s="115"/>
      <c r="PG445" s="115"/>
      <c r="PH445" s="115"/>
      <c r="PI445" s="115"/>
      <c r="PJ445" s="115"/>
      <c r="PK445" s="115"/>
      <c r="PL445" s="115"/>
      <c r="PM445" s="115"/>
      <c r="PN445" s="115"/>
      <c r="PO445" s="115"/>
      <c r="PP445" s="115"/>
      <c r="PQ445" s="115"/>
      <c r="PR445" s="115"/>
      <c r="PS445" s="115"/>
      <c r="PT445" s="115"/>
      <c r="PU445" s="115"/>
      <c r="PV445" s="115"/>
      <c r="PW445" s="115"/>
      <c r="PX445" s="115"/>
      <c r="PY445" s="115"/>
      <c r="PZ445" s="115"/>
      <c r="QA445" s="115"/>
      <c r="QB445" s="115"/>
      <c r="QC445" s="115"/>
      <c r="QD445" s="115"/>
      <c r="QE445" s="115"/>
      <c r="QF445" s="115"/>
      <c r="QG445" s="115"/>
      <c r="QH445" s="115"/>
      <c r="QI445" s="115"/>
      <c r="QJ445" s="115"/>
      <c r="QK445" s="115"/>
      <c r="QL445" s="115"/>
      <c r="QM445" s="115"/>
      <c r="QN445" s="115"/>
      <c r="QO445" s="115"/>
      <c r="QP445" s="115"/>
      <c r="QQ445" s="115"/>
      <c r="QR445" s="115"/>
      <c r="QS445" s="115"/>
      <c r="QT445" s="115"/>
      <c r="QU445" s="115"/>
      <c r="QV445" s="115"/>
      <c r="QW445" s="115"/>
      <c r="QX445" s="115"/>
      <c r="QY445" s="115"/>
      <c r="QZ445" s="115"/>
      <c r="RA445" s="115"/>
      <c r="RB445" s="115"/>
      <c r="RC445" s="115"/>
      <c r="RD445" s="115"/>
      <c r="RE445" s="115"/>
      <c r="RF445" s="115"/>
      <c r="RG445" s="115"/>
      <c r="RH445" s="115"/>
      <c r="RI445" s="115"/>
      <c r="RJ445" s="115"/>
      <c r="RK445" s="115"/>
      <c r="RL445" s="115"/>
      <c r="RM445" s="115"/>
      <c r="RN445" s="115"/>
      <c r="RO445" s="115"/>
      <c r="RP445" s="115"/>
      <c r="RQ445" s="115"/>
      <c r="RR445" s="115"/>
      <c r="RS445" s="115"/>
      <c r="RT445" s="115"/>
      <c r="RU445" s="115"/>
      <c r="RV445" s="115"/>
      <c r="RW445" s="115"/>
      <c r="RX445" s="115"/>
      <c r="RY445" s="115"/>
      <c r="RZ445" s="115"/>
      <c r="SA445" s="115"/>
      <c r="SB445" s="115"/>
      <c r="SC445" s="115"/>
      <c r="SD445" s="115"/>
      <c r="SE445" s="115"/>
      <c r="SF445" s="115"/>
      <c r="SG445" s="115"/>
      <c r="SH445" s="115"/>
      <c r="SI445" s="115"/>
      <c r="SJ445" s="115"/>
      <c r="SK445" s="115"/>
      <c r="SL445" s="115"/>
      <c r="SM445" s="115"/>
      <c r="SN445" s="115"/>
      <c r="SO445" s="115"/>
      <c r="SP445" s="115"/>
      <c r="SQ445" s="115"/>
      <c r="SR445" s="115"/>
      <c r="SS445" s="115"/>
      <c r="ST445" s="115"/>
      <c r="SU445" s="115"/>
      <c r="SV445" s="115"/>
      <c r="SW445" s="115"/>
      <c r="SX445" s="115"/>
      <c r="SY445" s="115"/>
      <c r="SZ445" s="115"/>
      <c r="TA445" s="115"/>
      <c r="TB445" s="115"/>
      <c r="TC445" s="115"/>
      <c r="TD445" s="115"/>
      <c r="TE445" s="115"/>
      <c r="TF445" s="115"/>
      <c r="TG445" s="115"/>
      <c r="TH445" s="115"/>
      <c r="TI445" s="115"/>
      <c r="TJ445" s="115"/>
      <c r="TK445" s="115"/>
      <c r="TL445" s="115"/>
      <c r="TM445" s="115"/>
      <c r="TN445" s="115"/>
      <c r="TO445" s="115"/>
      <c r="TP445" s="115"/>
      <c r="TQ445" s="115"/>
      <c r="TR445" s="115"/>
      <c r="TS445" s="115"/>
      <c r="TT445" s="115"/>
      <c r="TU445" s="115"/>
      <c r="TV445" s="115"/>
      <c r="TW445" s="115"/>
      <c r="TX445" s="115"/>
      <c r="TY445" s="115"/>
      <c r="TZ445" s="115"/>
      <c r="UA445" s="115"/>
      <c r="UB445" s="115"/>
      <c r="UC445" s="115"/>
      <c r="UD445" s="115"/>
      <c r="UE445" s="115"/>
      <c r="UF445" s="115"/>
      <c r="UG445" s="115"/>
      <c r="UH445" s="115"/>
      <c r="UI445" s="115"/>
      <c r="UJ445" s="115"/>
      <c r="UK445" s="115"/>
      <c r="UL445" s="115"/>
      <c r="UM445" s="115"/>
      <c r="UN445" s="115"/>
      <c r="UO445" s="115"/>
      <c r="UP445" s="115"/>
      <c r="UQ445" s="115"/>
      <c r="UR445" s="115"/>
      <c r="US445" s="115"/>
      <c r="UT445" s="115"/>
      <c r="UU445" s="115"/>
      <c r="UV445" s="115"/>
      <c r="UW445" s="115"/>
      <c r="UX445" s="115"/>
      <c r="UY445" s="115"/>
      <c r="UZ445" s="115"/>
      <c r="VA445" s="115"/>
      <c r="VB445" s="115"/>
      <c r="VC445" s="115"/>
      <c r="VD445" s="115"/>
      <c r="VE445" s="115"/>
      <c r="VF445" s="115"/>
      <c r="VG445" s="115"/>
      <c r="VH445" s="115"/>
      <c r="VI445" s="115"/>
      <c r="VJ445" s="115"/>
      <c r="VK445" s="115"/>
      <c r="VL445" s="115"/>
      <c r="VM445" s="115"/>
      <c r="VN445" s="115"/>
      <c r="VO445" s="115"/>
      <c r="VP445" s="115"/>
      <c r="VQ445" s="115"/>
      <c r="VR445" s="115"/>
      <c r="VS445" s="115"/>
      <c r="VT445" s="115"/>
      <c r="VU445" s="115"/>
      <c r="VV445" s="115"/>
      <c r="VW445" s="115"/>
      <c r="VX445" s="115"/>
      <c r="VY445" s="115"/>
      <c r="VZ445" s="115"/>
      <c r="WA445" s="115"/>
      <c r="WB445" s="115"/>
      <c r="WC445" s="115"/>
      <c r="WD445" s="115"/>
      <c r="WE445" s="115"/>
      <c r="WF445" s="115"/>
      <c r="WG445" s="115"/>
      <c r="WH445" s="115"/>
      <c r="WI445" s="115"/>
      <c r="WJ445" s="115"/>
      <c r="WK445" s="115"/>
      <c r="WL445" s="115"/>
      <c r="WM445" s="115"/>
      <c r="WN445" s="115"/>
      <c r="WO445" s="115"/>
      <c r="WP445" s="115"/>
      <c r="WQ445" s="115"/>
      <c r="WR445" s="115"/>
      <c r="WS445" s="115"/>
      <c r="WT445" s="115"/>
      <c r="WU445" s="115"/>
      <c r="WV445" s="115"/>
      <c r="WW445" s="115"/>
      <c r="WX445" s="115"/>
      <c r="WY445" s="115"/>
      <c r="WZ445" s="115"/>
      <c r="XA445" s="115"/>
      <c r="XB445" s="115"/>
      <c r="XC445" s="115"/>
      <c r="XD445" s="115"/>
      <c r="XE445" s="115"/>
      <c r="XF445" s="115"/>
      <c r="XG445" s="115"/>
      <c r="XH445" s="115"/>
      <c r="XI445" s="115"/>
      <c r="XJ445" s="115"/>
      <c r="XK445" s="115"/>
      <c r="XL445" s="115"/>
      <c r="XM445" s="115"/>
      <c r="XN445" s="115"/>
      <c r="XO445" s="115"/>
      <c r="XP445" s="115"/>
      <c r="XQ445" s="115"/>
      <c r="XR445" s="115"/>
      <c r="XS445" s="115"/>
      <c r="XT445" s="115"/>
      <c r="XU445" s="115"/>
      <c r="XV445" s="115"/>
      <c r="XW445" s="115"/>
      <c r="XX445" s="115"/>
      <c r="XY445" s="115"/>
      <c r="XZ445" s="115"/>
      <c r="YA445" s="115"/>
      <c r="YB445" s="115"/>
      <c r="YC445" s="115"/>
      <c r="YD445" s="115"/>
      <c r="YE445" s="115"/>
      <c r="YF445" s="115"/>
      <c r="YG445" s="115"/>
      <c r="YH445" s="115"/>
      <c r="YI445" s="115"/>
      <c r="YJ445" s="115"/>
      <c r="YK445" s="115"/>
      <c r="YL445" s="115"/>
      <c r="YM445" s="115"/>
      <c r="YN445" s="115"/>
      <c r="YO445" s="115"/>
      <c r="YP445" s="115"/>
      <c r="YQ445" s="115"/>
      <c r="YR445" s="115"/>
      <c r="YS445" s="115"/>
      <c r="YT445" s="115"/>
      <c r="YU445" s="115"/>
      <c r="YV445" s="115"/>
      <c r="YW445" s="115"/>
      <c r="YX445" s="115"/>
      <c r="YY445" s="115"/>
      <c r="YZ445" s="115"/>
      <c r="ZA445" s="115"/>
      <c r="ZB445" s="115"/>
      <c r="ZC445" s="115"/>
      <c r="ZD445" s="115"/>
      <c r="ZE445" s="115"/>
      <c r="ZF445" s="115"/>
      <c r="ZG445" s="115"/>
      <c r="ZH445" s="115"/>
      <c r="ZI445" s="115"/>
      <c r="ZJ445" s="115"/>
      <c r="ZK445" s="115"/>
      <c r="ZL445" s="115"/>
      <c r="ZM445" s="115"/>
      <c r="ZN445" s="115"/>
      <c r="ZO445" s="115"/>
      <c r="ZP445" s="115"/>
      <c r="ZQ445" s="115"/>
      <c r="ZR445" s="115"/>
      <c r="ZS445" s="115"/>
      <c r="ZT445" s="115"/>
      <c r="ZU445" s="115"/>
      <c r="ZV445" s="115"/>
      <c r="ZW445" s="115"/>
      <c r="ZX445" s="115"/>
      <c r="ZY445" s="115"/>
      <c r="ZZ445" s="115"/>
      <c r="AAA445" s="115"/>
      <c r="AAB445" s="115"/>
      <c r="AAC445" s="115"/>
      <c r="AAD445" s="115"/>
      <c r="AAE445" s="115"/>
      <c r="AAF445" s="115"/>
      <c r="AAG445" s="115"/>
      <c r="AAH445" s="115"/>
      <c r="AAI445" s="115"/>
      <c r="AAJ445" s="115"/>
      <c r="AAK445" s="115"/>
      <c r="AAL445" s="115"/>
      <c r="AAM445" s="115"/>
      <c r="AAN445" s="115"/>
      <c r="AAO445" s="115"/>
      <c r="AAP445" s="115"/>
      <c r="AAQ445" s="115"/>
      <c r="AAR445" s="115"/>
      <c r="AAS445" s="115"/>
      <c r="AAT445" s="115"/>
      <c r="AAU445" s="115"/>
      <c r="AAV445" s="115"/>
      <c r="AAW445" s="115"/>
      <c r="AAX445" s="115"/>
      <c r="AAY445" s="115"/>
      <c r="AAZ445" s="115"/>
      <c r="ABA445" s="115"/>
      <c r="ABB445" s="115"/>
      <c r="ABC445" s="115"/>
      <c r="ABD445" s="115"/>
      <c r="ABE445" s="115"/>
      <c r="ABF445" s="115"/>
      <c r="ABG445" s="115"/>
      <c r="ABH445" s="115"/>
      <c r="ABI445" s="115"/>
      <c r="ABJ445" s="115"/>
      <c r="ABK445" s="115"/>
      <c r="ABL445" s="115"/>
      <c r="ABM445" s="115"/>
      <c r="ABN445" s="115"/>
      <c r="ABO445" s="115"/>
      <c r="ABP445" s="115"/>
      <c r="ABQ445" s="115"/>
      <c r="ABR445" s="115"/>
      <c r="ABS445" s="115"/>
      <c r="ABT445" s="115"/>
      <c r="ABU445" s="115"/>
      <c r="ABV445" s="115"/>
      <c r="ABW445" s="115"/>
      <c r="ABX445" s="115"/>
      <c r="ABY445" s="115"/>
      <c r="ABZ445" s="115"/>
      <c r="ACA445" s="115"/>
      <c r="ACB445" s="115"/>
      <c r="ACC445" s="115"/>
      <c r="ACD445" s="115"/>
      <c r="ACE445" s="115"/>
      <c r="ACF445" s="115"/>
      <c r="ACG445" s="115"/>
      <c r="ACH445" s="115"/>
      <c r="ACI445" s="115"/>
      <c r="ACJ445" s="115"/>
      <c r="ACK445" s="115"/>
      <c r="ACL445" s="115"/>
      <c r="ACM445" s="115"/>
      <c r="ACN445" s="115"/>
      <c r="ACO445" s="115"/>
      <c r="ACP445" s="115"/>
      <c r="ACQ445" s="115"/>
      <c r="ACR445" s="115"/>
      <c r="ACS445" s="115"/>
      <c r="ACT445" s="115"/>
      <c r="ACU445" s="115"/>
      <c r="ACV445" s="115"/>
      <c r="ACW445" s="115"/>
      <c r="ACX445" s="115"/>
      <c r="ACY445" s="115"/>
      <c r="ACZ445" s="115"/>
      <c r="ADA445" s="115"/>
    </row>
    <row r="446" spans="1:781" ht="15" customHeight="1" x14ac:dyDescent="0.3">
      <c r="A446" s="189"/>
      <c r="B446" s="194"/>
      <c r="C446" s="235"/>
      <c r="D446" s="197"/>
      <c r="E446" s="192"/>
      <c r="F446" s="198"/>
      <c r="G446" s="191"/>
      <c r="H446" s="198"/>
      <c r="I446" s="199"/>
      <c r="J446" s="245"/>
      <c r="K446" s="189"/>
      <c r="L446" s="190"/>
      <c r="M446" s="191"/>
      <c r="N446" s="192"/>
      <c r="O446" s="197"/>
      <c r="P446" s="194"/>
      <c r="Q446" s="234"/>
      <c r="R446" s="230"/>
      <c r="S446" s="241"/>
      <c r="T446" s="210"/>
      <c r="U446" s="210"/>
      <c r="V446" s="242"/>
      <c r="W446" s="242"/>
      <c r="X446" s="242"/>
      <c r="Y446" s="242"/>
      <c r="Z446" s="242"/>
      <c r="AA446" s="242"/>
      <c r="AB446" s="243"/>
      <c r="AC446" s="244"/>
      <c r="AD446" s="244"/>
      <c r="AE446" s="244"/>
      <c r="AF446" s="244"/>
      <c r="AG446" s="244"/>
      <c r="AH446" s="244"/>
      <c r="AI446" s="244"/>
      <c r="AJ446" s="244"/>
      <c r="AK446" s="244"/>
      <c r="AL446" s="244"/>
      <c r="AM446" s="244"/>
      <c r="AN446" s="244"/>
      <c r="AO446" s="244"/>
      <c r="AP446" s="115"/>
      <c r="AQ446" s="115"/>
      <c r="AR446" s="115"/>
      <c r="AS446" s="115"/>
      <c r="AT446" s="115"/>
      <c r="AU446" s="115"/>
      <c r="AV446" s="115"/>
      <c r="AW446" s="115"/>
      <c r="AX446" s="115"/>
      <c r="AY446" s="115"/>
      <c r="AZ446" s="115"/>
      <c r="BA446" s="115"/>
      <c r="BB446" s="115"/>
      <c r="BC446" s="115"/>
      <c r="BD446" s="115"/>
      <c r="BE446" s="115"/>
      <c r="BF446" s="115"/>
      <c r="BG446" s="115"/>
      <c r="BH446" s="115"/>
      <c r="BI446" s="115"/>
      <c r="BJ446" s="115"/>
      <c r="BK446" s="115"/>
      <c r="BL446" s="115"/>
      <c r="BM446" s="115"/>
      <c r="BN446" s="115"/>
      <c r="BO446" s="115"/>
      <c r="BP446" s="115"/>
      <c r="BQ446" s="115"/>
      <c r="BR446" s="115"/>
      <c r="BS446" s="115"/>
      <c r="BT446" s="115"/>
      <c r="BU446" s="115"/>
      <c r="BV446" s="115"/>
      <c r="BW446" s="115"/>
      <c r="BX446" s="115"/>
      <c r="BY446" s="115"/>
      <c r="BZ446" s="115"/>
      <c r="CA446" s="115"/>
      <c r="CB446" s="115"/>
      <c r="CC446" s="115"/>
      <c r="CD446" s="115"/>
      <c r="CE446" s="115"/>
      <c r="CF446" s="115"/>
      <c r="CG446" s="115"/>
      <c r="CH446" s="115"/>
      <c r="CI446" s="115"/>
      <c r="CJ446" s="115"/>
      <c r="CK446" s="115"/>
      <c r="CL446" s="115"/>
      <c r="CM446" s="115"/>
      <c r="CN446" s="115"/>
      <c r="CO446" s="115"/>
      <c r="CP446" s="115"/>
      <c r="CQ446" s="115"/>
      <c r="CR446" s="115"/>
      <c r="CS446" s="115"/>
      <c r="CT446" s="115"/>
      <c r="CU446" s="115"/>
      <c r="CV446" s="115"/>
      <c r="CW446" s="115"/>
      <c r="CX446" s="115"/>
      <c r="CY446" s="115"/>
      <c r="CZ446" s="115"/>
      <c r="DA446" s="115"/>
      <c r="DB446" s="115"/>
      <c r="DC446" s="115"/>
      <c r="DD446" s="115"/>
      <c r="DE446" s="115"/>
      <c r="DF446" s="115"/>
      <c r="DG446" s="115"/>
      <c r="DH446" s="115"/>
      <c r="DI446" s="115"/>
      <c r="DJ446" s="115"/>
      <c r="DK446" s="115"/>
      <c r="DL446" s="115"/>
      <c r="DM446" s="115"/>
      <c r="DN446" s="115"/>
      <c r="DO446" s="115"/>
      <c r="DP446" s="115"/>
      <c r="DQ446" s="115"/>
      <c r="DR446" s="115"/>
      <c r="DS446" s="115"/>
      <c r="DT446" s="115"/>
      <c r="DU446" s="115"/>
      <c r="DV446" s="115"/>
      <c r="DW446" s="115"/>
      <c r="DX446" s="115"/>
      <c r="DY446" s="115"/>
      <c r="DZ446" s="115"/>
      <c r="EA446" s="115"/>
      <c r="EB446" s="115"/>
      <c r="EC446" s="115"/>
      <c r="ED446" s="115"/>
      <c r="EE446" s="115"/>
      <c r="EF446" s="115"/>
      <c r="EG446" s="115"/>
      <c r="EH446" s="115"/>
      <c r="EI446" s="115"/>
      <c r="EJ446" s="115"/>
      <c r="EK446" s="115"/>
      <c r="EL446" s="115"/>
      <c r="EM446" s="115"/>
      <c r="EN446" s="115"/>
      <c r="EO446" s="115"/>
      <c r="EP446" s="115"/>
      <c r="EQ446" s="115"/>
      <c r="ER446" s="115"/>
      <c r="ES446" s="115"/>
      <c r="ET446" s="115"/>
      <c r="EU446" s="115"/>
      <c r="EV446" s="115"/>
      <c r="EW446" s="115"/>
      <c r="EX446" s="115"/>
      <c r="EY446" s="115"/>
      <c r="EZ446" s="115"/>
      <c r="FA446" s="115"/>
      <c r="FB446" s="115"/>
      <c r="FC446" s="115"/>
      <c r="FD446" s="115"/>
      <c r="FE446" s="115"/>
      <c r="FF446" s="115"/>
      <c r="FG446" s="115"/>
      <c r="FH446" s="115"/>
      <c r="FI446" s="115"/>
      <c r="FJ446" s="115"/>
      <c r="FK446" s="115"/>
      <c r="FL446" s="115"/>
      <c r="FM446" s="115"/>
      <c r="FN446" s="115"/>
      <c r="FO446" s="115"/>
      <c r="FP446" s="115"/>
      <c r="FQ446" s="115"/>
      <c r="FR446" s="115"/>
      <c r="FS446" s="115"/>
      <c r="FT446" s="115"/>
      <c r="FU446" s="115"/>
      <c r="FV446" s="115"/>
      <c r="FW446" s="115"/>
      <c r="FX446" s="115"/>
      <c r="FY446" s="115"/>
      <c r="FZ446" s="115"/>
      <c r="GA446" s="115"/>
      <c r="GB446" s="115"/>
      <c r="GC446" s="115"/>
      <c r="GD446" s="115"/>
      <c r="GE446" s="115"/>
      <c r="GF446" s="115"/>
      <c r="GG446" s="115"/>
      <c r="GH446" s="115"/>
      <c r="GI446" s="115"/>
      <c r="GJ446" s="115"/>
      <c r="GK446" s="115"/>
      <c r="GL446" s="115"/>
      <c r="GM446" s="115"/>
      <c r="GN446" s="115"/>
      <c r="GO446" s="115"/>
      <c r="GP446" s="115"/>
      <c r="GQ446" s="115"/>
      <c r="GR446" s="115"/>
      <c r="GS446" s="115"/>
      <c r="GT446" s="115"/>
      <c r="GU446" s="115"/>
      <c r="GV446" s="115"/>
      <c r="GW446" s="115"/>
      <c r="GX446" s="115"/>
      <c r="GY446" s="115"/>
      <c r="GZ446" s="115"/>
      <c r="HA446" s="115"/>
      <c r="HB446" s="115"/>
      <c r="HC446" s="115"/>
      <c r="HD446" s="115"/>
      <c r="HE446" s="115"/>
      <c r="HF446" s="115"/>
      <c r="HG446" s="115"/>
      <c r="HH446" s="115"/>
      <c r="HI446" s="115"/>
      <c r="HJ446" s="115"/>
      <c r="HK446" s="115"/>
      <c r="HL446" s="115"/>
      <c r="HM446" s="115"/>
      <c r="HN446" s="115"/>
      <c r="HO446" s="115"/>
      <c r="HP446" s="115"/>
      <c r="HQ446" s="115"/>
      <c r="HR446" s="115"/>
      <c r="HS446" s="115"/>
      <c r="HT446" s="115"/>
      <c r="HU446" s="115"/>
      <c r="HV446" s="115"/>
      <c r="HW446" s="115"/>
      <c r="HX446" s="115"/>
      <c r="HY446" s="115"/>
      <c r="HZ446" s="115"/>
      <c r="IA446" s="115"/>
      <c r="IB446" s="115"/>
      <c r="IC446" s="115"/>
      <c r="ID446" s="115"/>
      <c r="IE446" s="115"/>
      <c r="IF446" s="115"/>
      <c r="IG446" s="115"/>
      <c r="IH446" s="115"/>
      <c r="II446" s="115"/>
      <c r="IJ446" s="115"/>
      <c r="IK446" s="115"/>
      <c r="IL446" s="115"/>
      <c r="IM446" s="115"/>
      <c r="IN446" s="115"/>
      <c r="IO446" s="115"/>
      <c r="IP446" s="115"/>
      <c r="IQ446" s="115"/>
      <c r="IR446" s="115"/>
      <c r="IS446" s="115"/>
      <c r="IT446" s="115"/>
      <c r="IU446" s="115"/>
      <c r="IV446" s="115"/>
      <c r="IW446" s="115"/>
      <c r="IX446" s="115"/>
      <c r="IY446" s="115"/>
      <c r="IZ446" s="115"/>
      <c r="JA446" s="115"/>
      <c r="JB446" s="115"/>
      <c r="JC446" s="115"/>
      <c r="JD446" s="115"/>
      <c r="JE446" s="115"/>
      <c r="JF446" s="115"/>
      <c r="JG446" s="115"/>
      <c r="JH446" s="115"/>
      <c r="JI446" s="115"/>
      <c r="JJ446" s="115"/>
      <c r="JK446" s="115"/>
      <c r="JL446" s="115"/>
      <c r="JM446" s="115"/>
      <c r="JN446" s="115"/>
      <c r="JO446" s="115"/>
      <c r="JP446" s="115"/>
      <c r="JQ446" s="115"/>
      <c r="JR446" s="115"/>
      <c r="JS446" s="115"/>
      <c r="JT446" s="115"/>
      <c r="JU446" s="115"/>
      <c r="JV446" s="115"/>
      <c r="JW446" s="115"/>
      <c r="JX446" s="115"/>
      <c r="JY446" s="115"/>
      <c r="JZ446" s="115"/>
      <c r="KA446" s="115"/>
      <c r="KB446" s="115"/>
      <c r="KC446" s="115"/>
      <c r="KD446" s="115"/>
      <c r="KE446" s="115"/>
      <c r="KF446" s="115"/>
      <c r="KG446" s="115"/>
      <c r="KH446" s="115"/>
      <c r="KI446" s="115"/>
      <c r="KJ446" s="115"/>
      <c r="KK446" s="115"/>
      <c r="KL446" s="115"/>
      <c r="KM446" s="115"/>
      <c r="KN446" s="115"/>
      <c r="KO446" s="115"/>
      <c r="KP446" s="115"/>
      <c r="KQ446" s="115"/>
      <c r="KR446" s="115"/>
      <c r="KS446" s="115"/>
      <c r="KT446" s="115"/>
      <c r="KU446" s="115"/>
      <c r="KV446" s="115"/>
      <c r="KW446" s="115"/>
      <c r="KX446" s="115"/>
      <c r="KY446" s="115"/>
      <c r="KZ446" s="115"/>
      <c r="LA446" s="115"/>
      <c r="LB446" s="115"/>
      <c r="LC446" s="115"/>
      <c r="LD446" s="115"/>
      <c r="LE446" s="115"/>
      <c r="LF446" s="115"/>
      <c r="LG446" s="115"/>
      <c r="LH446" s="115"/>
      <c r="LI446" s="115"/>
      <c r="LJ446" s="115"/>
      <c r="LK446" s="115"/>
      <c r="LL446" s="115"/>
      <c r="LM446" s="115"/>
      <c r="LN446" s="115"/>
      <c r="LO446" s="115"/>
      <c r="LP446" s="115"/>
      <c r="LQ446" s="115"/>
      <c r="LR446" s="115"/>
      <c r="LS446" s="115"/>
      <c r="LT446" s="115"/>
      <c r="LU446" s="115"/>
      <c r="LV446" s="115"/>
      <c r="LW446" s="115"/>
      <c r="LX446" s="115"/>
      <c r="LY446" s="115"/>
      <c r="LZ446" s="115"/>
      <c r="MA446" s="115"/>
      <c r="MB446" s="115"/>
      <c r="MC446" s="115"/>
      <c r="MD446" s="115"/>
      <c r="ME446" s="115"/>
      <c r="MF446" s="115"/>
      <c r="MG446" s="115"/>
      <c r="MH446" s="115"/>
      <c r="MI446" s="115"/>
      <c r="MJ446" s="115"/>
      <c r="MK446" s="115"/>
      <c r="ML446" s="115"/>
      <c r="MM446" s="115"/>
      <c r="MN446" s="115"/>
      <c r="MO446" s="115"/>
      <c r="MP446" s="115"/>
      <c r="MQ446" s="115"/>
      <c r="MR446" s="115"/>
      <c r="MS446" s="115"/>
      <c r="MT446" s="115"/>
      <c r="MU446" s="115"/>
      <c r="MV446" s="115"/>
      <c r="MW446" s="115"/>
      <c r="MX446" s="115"/>
      <c r="MY446" s="115"/>
      <c r="MZ446" s="115"/>
      <c r="NA446" s="115"/>
      <c r="NB446" s="115"/>
      <c r="NC446" s="115"/>
      <c r="ND446" s="115"/>
      <c r="NE446" s="115"/>
      <c r="NF446" s="115"/>
      <c r="NG446" s="115"/>
      <c r="NH446" s="115"/>
      <c r="NI446" s="115"/>
      <c r="NJ446" s="115"/>
      <c r="NK446" s="115"/>
      <c r="NL446" s="115"/>
      <c r="NM446" s="115"/>
      <c r="NN446" s="115"/>
      <c r="NO446" s="115"/>
      <c r="NP446" s="115"/>
      <c r="NQ446" s="115"/>
      <c r="NR446" s="115"/>
      <c r="NS446" s="115"/>
      <c r="NT446" s="115"/>
      <c r="NU446" s="115"/>
      <c r="NV446" s="115"/>
      <c r="NW446" s="115"/>
      <c r="NX446" s="115"/>
      <c r="NY446" s="115"/>
      <c r="NZ446" s="115"/>
      <c r="OA446" s="115"/>
      <c r="OB446" s="115"/>
      <c r="OC446" s="115"/>
      <c r="OD446" s="115"/>
      <c r="OE446" s="115"/>
      <c r="OF446" s="115"/>
      <c r="OG446" s="115"/>
      <c r="OH446" s="115"/>
      <c r="OI446" s="115"/>
      <c r="OJ446" s="115"/>
      <c r="OK446" s="115"/>
      <c r="OL446" s="115"/>
      <c r="OM446" s="115"/>
      <c r="ON446" s="115"/>
      <c r="OO446" s="115"/>
      <c r="OP446" s="115"/>
      <c r="OQ446" s="115"/>
      <c r="OR446" s="115"/>
      <c r="OS446" s="115"/>
      <c r="OT446" s="115"/>
      <c r="OU446" s="115"/>
      <c r="OV446" s="115"/>
      <c r="OW446" s="115"/>
      <c r="OX446" s="115"/>
      <c r="OY446" s="115"/>
      <c r="OZ446" s="115"/>
      <c r="PA446" s="115"/>
      <c r="PB446" s="115"/>
      <c r="PC446" s="115"/>
      <c r="PD446" s="115"/>
      <c r="PE446" s="115"/>
      <c r="PF446" s="115"/>
      <c r="PG446" s="115"/>
      <c r="PH446" s="115"/>
      <c r="PI446" s="115"/>
      <c r="PJ446" s="115"/>
      <c r="PK446" s="115"/>
      <c r="PL446" s="115"/>
      <c r="PM446" s="115"/>
      <c r="PN446" s="115"/>
      <c r="PO446" s="115"/>
      <c r="PP446" s="115"/>
      <c r="PQ446" s="115"/>
      <c r="PR446" s="115"/>
      <c r="PS446" s="115"/>
      <c r="PT446" s="115"/>
      <c r="PU446" s="115"/>
      <c r="PV446" s="115"/>
      <c r="PW446" s="115"/>
      <c r="PX446" s="115"/>
      <c r="PY446" s="115"/>
      <c r="PZ446" s="115"/>
      <c r="QA446" s="115"/>
      <c r="QB446" s="115"/>
      <c r="QC446" s="115"/>
      <c r="QD446" s="115"/>
      <c r="QE446" s="115"/>
      <c r="QF446" s="115"/>
      <c r="QG446" s="115"/>
      <c r="QH446" s="115"/>
      <c r="QI446" s="115"/>
      <c r="QJ446" s="115"/>
      <c r="QK446" s="115"/>
      <c r="QL446" s="115"/>
      <c r="QM446" s="115"/>
      <c r="QN446" s="115"/>
      <c r="QO446" s="115"/>
      <c r="QP446" s="115"/>
      <c r="QQ446" s="115"/>
      <c r="QR446" s="115"/>
      <c r="QS446" s="115"/>
      <c r="QT446" s="115"/>
      <c r="QU446" s="115"/>
      <c r="QV446" s="115"/>
      <c r="QW446" s="115"/>
      <c r="QX446" s="115"/>
      <c r="QY446" s="115"/>
      <c r="QZ446" s="115"/>
      <c r="RA446" s="115"/>
      <c r="RB446" s="115"/>
      <c r="RC446" s="115"/>
      <c r="RD446" s="115"/>
      <c r="RE446" s="115"/>
      <c r="RF446" s="115"/>
      <c r="RG446" s="115"/>
      <c r="RH446" s="115"/>
      <c r="RI446" s="115"/>
      <c r="RJ446" s="115"/>
      <c r="RK446" s="115"/>
      <c r="RL446" s="115"/>
      <c r="RM446" s="115"/>
      <c r="RN446" s="115"/>
      <c r="RO446" s="115"/>
      <c r="RP446" s="115"/>
      <c r="RQ446" s="115"/>
      <c r="RR446" s="115"/>
      <c r="RS446" s="115"/>
      <c r="RT446" s="115"/>
      <c r="RU446" s="115"/>
      <c r="RV446" s="115"/>
      <c r="RW446" s="115"/>
      <c r="RX446" s="115"/>
      <c r="RY446" s="115"/>
      <c r="RZ446" s="115"/>
      <c r="SA446" s="115"/>
      <c r="SB446" s="115"/>
      <c r="SC446" s="115"/>
      <c r="SD446" s="115"/>
      <c r="SE446" s="115"/>
      <c r="SF446" s="115"/>
      <c r="SG446" s="115"/>
      <c r="SH446" s="115"/>
      <c r="SI446" s="115"/>
      <c r="SJ446" s="115"/>
      <c r="SK446" s="115"/>
      <c r="SL446" s="115"/>
      <c r="SM446" s="115"/>
      <c r="SN446" s="115"/>
      <c r="SO446" s="115"/>
      <c r="SP446" s="115"/>
      <c r="SQ446" s="115"/>
      <c r="SR446" s="115"/>
      <c r="SS446" s="115"/>
      <c r="ST446" s="115"/>
      <c r="SU446" s="115"/>
      <c r="SV446" s="115"/>
      <c r="SW446" s="115"/>
      <c r="SX446" s="115"/>
      <c r="SY446" s="115"/>
      <c r="SZ446" s="115"/>
      <c r="TA446" s="115"/>
      <c r="TB446" s="115"/>
      <c r="TC446" s="115"/>
      <c r="TD446" s="115"/>
      <c r="TE446" s="115"/>
      <c r="TF446" s="115"/>
      <c r="TG446" s="115"/>
      <c r="TH446" s="115"/>
      <c r="TI446" s="115"/>
      <c r="TJ446" s="115"/>
      <c r="TK446" s="115"/>
      <c r="TL446" s="115"/>
      <c r="TM446" s="115"/>
      <c r="TN446" s="115"/>
      <c r="TO446" s="115"/>
      <c r="TP446" s="115"/>
      <c r="TQ446" s="115"/>
      <c r="TR446" s="115"/>
      <c r="TS446" s="115"/>
      <c r="TT446" s="115"/>
      <c r="TU446" s="115"/>
      <c r="TV446" s="115"/>
      <c r="TW446" s="115"/>
      <c r="TX446" s="115"/>
      <c r="TY446" s="115"/>
      <c r="TZ446" s="115"/>
      <c r="UA446" s="115"/>
      <c r="UB446" s="115"/>
      <c r="UC446" s="115"/>
      <c r="UD446" s="115"/>
      <c r="UE446" s="115"/>
      <c r="UF446" s="115"/>
      <c r="UG446" s="115"/>
      <c r="UH446" s="115"/>
      <c r="UI446" s="115"/>
      <c r="UJ446" s="115"/>
      <c r="UK446" s="115"/>
      <c r="UL446" s="115"/>
      <c r="UM446" s="115"/>
      <c r="UN446" s="115"/>
      <c r="UO446" s="115"/>
      <c r="UP446" s="115"/>
      <c r="UQ446" s="115"/>
      <c r="UR446" s="115"/>
      <c r="US446" s="115"/>
      <c r="UT446" s="115"/>
      <c r="UU446" s="115"/>
      <c r="UV446" s="115"/>
      <c r="UW446" s="115"/>
      <c r="UX446" s="115"/>
      <c r="UY446" s="115"/>
      <c r="UZ446" s="115"/>
      <c r="VA446" s="115"/>
      <c r="VB446" s="115"/>
      <c r="VC446" s="115"/>
      <c r="VD446" s="115"/>
      <c r="VE446" s="115"/>
      <c r="VF446" s="115"/>
      <c r="VG446" s="115"/>
      <c r="VH446" s="115"/>
      <c r="VI446" s="115"/>
      <c r="VJ446" s="115"/>
      <c r="VK446" s="115"/>
      <c r="VL446" s="115"/>
      <c r="VM446" s="115"/>
      <c r="VN446" s="115"/>
      <c r="VO446" s="115"/>
      <c r="VP446" s="115"/>
      <c r="VQ446" s="115"/>
      <c r="VR446" s="115"/>
      <c r="VS446" s="115"/>
      <c r="VT446" s="115"/>
      <c r="VU446" s="115"/>
      <c r="VV446" s="115"/>
      <c r="VW446" s="115"/>
      <c r="VX446" s="115"/>
      <c r="VY446" s="115"/>
      <c r="VZ446" s="115"/>
      <c r="WA446" s="115"/>
      <c r="WB446" s="115"/>
      <c r="WC446" s="115"/>
      <c r="WD446" s="115"/>
      <c r="WE446" s="115"/>
      <c r="WF446" s="115"/>
      <c r="WG446" s="115"/>
      <c r="WH446" s="115"/>
      <c r="WI446" s="115"/>
      <c r="WJ446" s="115"/>
      <c r="WK446" s="115"/>
      <c r="WL446" s="115"/>
      <c r="WM446" s="115"/>
      <c r="WN446" s="115"/>
      <c r="WO446" s="115"/>
      <c r="WP446" s="115"/>
      <c r="WQ446" s="115"/>
      <c r="WR446" s="115"/>
      <c r="WS446" s="115"/>
      <c r="WT446" s="115"/>
      <c r="WU446" s="115"/>
      <c r="WV446" s="115"/>
      <c r="WW446" s="115"/>
      <c r="WX446" s="115"/>
      <c r="WY446" s="115"/>
      <c r="WZ446" s="115"/>
      <c r="XA446" s="115"/>
      <c r="XB446" s="115"/>
      <c r="XC446" s="115"/>
      <c r="XD446" s="115"/>
      <c r="XE446" s="115"/>
      <c r="XF446" s="115"/>
      <c r="XG446" s="115"/>
      <c r="XH446" s="115"/>
      <c r="XI446" s="115"/>
      <c r="XJ446" s="115"/>
      <c r="XK446" s="115"/>
      <c r="XL446" s="115"/>
      <c r="XM446" s="115"/>
      <c r="XN446" s="115"/>
      <c r="XO446" s="115"/>
      <c r="XP446" s="115"/>
      <c r="XQ446" s="115"/>
      <c r="XR446" s="115"/>
      <c r="XS446" s="115"/>
      <c r="XT446" s="115"/>
      <c r="XU446" s="115"/>
      <c r="XV446" s="115"/>
      <c r="XW446" s="115"/>
      <c r="XX446" s="115"/>
      <c r="XY446" s="115"/>
      <c r="XZ446" s="115"/>
      <c r="YA446" s="115"/>
      <c r="YB446" s="115"/>
      <c r="YC446" s="115"/>
      <c r="YD446" s="115"/>
      <c r="YE446" s="115"/>
      <c r="YF446" s="115"/>
      <c r="YG446" s="115"/>
      <c r="YH446" s="115"/>
      <c r="YI446" s="115"/>
      <c r="YJ446" s="115"/>
      <c r="YK446" s="115"/>
      <c r="YL446" s="115"/>
      <c r="YM446" s="115"/>
      <c r="YN446" s="115"/>
      <c r="YO446" s="115"/>
      <c r="YP446" s="115"/>
      <c r="YQ446" s="115"/>
      <c r="YR446" s="115"/>
      <c r="YS446" s="115"/>
      <c r="YT446" s="115"/>
      <c r="YU446" s="115"/>
      <c r="YV446" s="115"/>
      <c r="YW446" s="115"/>
      <c r="YX446" s="115"/>
      <c r="YY446" s="115"/>
      <c r="YZ446" s="115"/>
      <c r="ZA446" s="115"/>
      <c r="ZB446" s="115"/>
      <c r="ZC446" s="115"/>
      <c r="ZD446" s="115"/>
      <c r="ZE446" s="115"/>
      <c r="ZF446" s="115"/>
      <c r="ZG446" s="115"/>
      <c r="ZH446" s="115"/>
      <c r="ZI446" s="115"/>
      <c r="ZJ446" s="115"/>
      <c r="ZK446" s="115"/>
      <c r="ZL446" s="115"/>
      <c r="ZM446" s="115"/>
      <c r="ZN446" s="115"/>
      <c r="ZO446" s="115"/>
      <c r="ZP446" s="115"/>
      <c r="ZQ446" s="115"/>
      <c r="ZR446" s="115"/>
      <c r="ZS446" s="115"/>
      <c r="ZT446" s="115"/>
      <c r="ZU446" s="115"/>
      <c r="ZV446" s="115"/>
      <c r="ZW446" s="115"/>
      <c r="ZX446" s="115"/>
      <c r="ZY446" s="115"/>
      <c r="ZZ446" s="115"/>
      <c r="AAA446" s="115"/>
      <c r="AAB446" s="115"/>
      <c r="AAC446" s="115"/>
      <c r="AAD446" s="115"/>
      <c r="AAE446" s="115"/>
      <c r="AAF446" s="115"/>
      <c r="AAG446" s="115"/>
      <c r="AAH446" s="115"/>
      <c r="AAI446" s="115"/>
      <c r="AAJ446" s="115"/>
      <c r="AAK446" s="115"/>
      <c r="AAL446" s="115"/>
      <c r="AAM446" s="115"/>
      <c r="AAN446" s="115"/>
      <c r="AAO446" s="115"/>
      <c r="AAP446" s="115"/>
      <c r="AAQ446" s="115"/>
      <c r="AAR446" s="115"/>
      <c r="AAS446" s="115"/>
      <c r="AAT446" s="115"/>
      <c r="AAU446" s="115"/>
      <c r="AAV446" s="115"/>
      <c r="AAW446" s="115"/>
      <c r="AAX446" s="115"/>
      <c r="AAY446" s="115"/>
      <c r="AAZ446" s="115"/>
      <c r="ABA446" s="115"/>
      <c r="ABB446" s="115"/>
      <c r="ABC446" s="115"/>
      <c r="ABD446" s="115"/>
      <c r="ABE446" s="115"/>
      <c r="ABF446" s="115"/>
      <c r="ABG446" s="115"/>
      <c r="ABH446" s="115"/>
      <c r="ABI446" s="115"/>
      <c r="ABJ446" s="115"/>
      <c r="ABK446" s="115"/>
      <c r="ABL446" s="115"/>
      <c r="ABM446" s="115"/>
      <c r="ABN446" s="115"/>
      <c r="ABO446" s="115"/>
      <c r="ABP446" s="115"/>
      <c r="ABQ446" s="115"/>
      <c r="ABR446" s="115"/>
      <c r="ABS446" s="115"/>
      <c r="ABT446" s="115"/>
      <c r="ABU446" s="115"/>
      <c r="ABV446" s="115"/>
      <c r="ABW446" s="115"/>
      <c r="ABX446" s="115"/>
      <c r="ABY446" s="115"/>
      <c r="ABZ446" s="115"/>
      <c r="ACA446" s="115"/>
      <c r="ACB446" s="115"/>
      <c r="ACC446" s="115"/>
      <c r="ACD446" s="115"/>
      <c r="ACE446" s="115"/>
      <c r="ACF446" s="115"/>
      <c r="ACG446" s="115"/>
      <c r="ACH446" s="115"/>
      <c r="ACI446" s="115"/>
      <c r="ACJ446" s="115"/>
      <c r="ACK446" s="115"/>
      <c r="ACL446" s="115"/>
      <c r="ACM446" s="115"/>
      <c r="ACN446" s="115"/>
      <c r="ACO446" s="115"/>
      <c r="ACP446" s="115"/>
      <c r="ACQ446" s="115"/>
      <c r="ACR446" s="115"/>
      <c r="ACS446" s="115"/>
      <c r="ACT446" s="115"/>
      <c r="ACU446" s="115"/>
      <c r="ACV446" s="115"/>
      <c r="ACW446" s="115"/>
      <c r="ACX446" s="115"/>
      <c r="ACY446" s="115"/>
      <c r="ACZ446" s="115"/>
      <c r="ADA446" s="115"/>
    </row>
    <row r="447" spans="1:781" ht="15" customHeight="1" x14ac:dyDescent="0.3">
      <c r="A447" s="189"/>
      <c r="B447" s="194"/>
      <c r="C447" s="235"/>
      <c r="D447" s="197"/>
      <c r="E447" s="192"/>
      <c r="F447" s="198"/>
      <c r="G447" s="191"/>
      <c r="H447" s="198"/>
      <c r="I447" s="199"/>
      <c r="J447" s="245"/>
      <c r="K447" s="189"/>
      <c r="L447" s="190"/>
      <c r="M447" s="191"/>
      <c r="N447" s="192"/>
      <c r="O447" s="197"/>
      <c r="P447" s="194"/>
      <c r="Q447" s="234"/>
      <c r="R447" s="234"/>
      <c r="S447" s="219" t="s">
        <v>1196</v>
      </c>
      <c r="T447" s="244"/>
      <c r="U447" s="210" t="s">
        <v>1197</v>
      </c>
      <c r="V447" s="242"/>
      <c r="W447" s="242"/>
      <c r="X447" s="242"/>
      <c r="Y447" s="242"/>
      <c r="Z447" s="242"/>
      <c r="AA447" s="242"/>
      <c r="AB447" s="243"/>
      <c r="AC447" s="244"/>
      <c r="AD447" s="244"/>
      <c r="AE447" s="244"/>
      <c r="AF447" s="244"/>
      <c r="AG447" s="244"/>
      <c r="AH447" s="244"/>
      <c r="AI447" s="244"/>
      <c r="AJ447" s="244"/>
      <c r="AK447" s="244"/>
      <c r="AL447" s="244"/>
      <c r="AM447" s="244"/>
      <c r="AN447" s="244"/>
      <c r="AO447" s="244"/>
      <c r="AP447" s="115"/>
      <c r="AQ447" s="115"/>
      <c r="AR447" s="115"/>
      <c r="AS447" s="115"/>
      <c r="AT447" s="115"/>
      <c r="AU447" s="115"/>
      <c r="AV447" s="115"/>
      <c r="AW447" s="115"/>
      <c r="AX447" s="115"/>
      <c r="AY447" s="115"/>
      <c r="AZ447" s="115"/>
      <c r="BA447" s="115"/>
      <c r="BB447" s="115"/>
      <c r="BC447" s="115"/>
      <c r="BD447" s="115"/>
      <c r="BE447" s="115"/>
      <c r="BF447" s="115"/>
      <c r="BG447" s="115"/>
      <c r="BH447" s="115"/>
      <c r="BI447" s="115"/>
      <c r="BJ447" s="115"/>
      <c r="BK447" s="115"/>
      <c r="BL447" s="115"/>
      <c r="BM447" s="115"/>
      <c r="BN447" s="115"/>
      <c r="BO447" s="115"/>
      <c r="BP447" s="115"/>
      <c r="BQ447" s="115"/>
      <c r="BR447" s="115"/>
      <c r="BS447" s="115"/>
      <c r="BT447" s="115"/>
      <c r="BU447" s="115"/>
      <c r="BV447" s="115"/>
      <c r="BW447" s="115"/>
      <c r="BX447" s="115"/>
      <c r="BY447" s="115"/>
      <c r="BZ447" s="115"/>
      <c r="CA447" s="115"/>
      <c r="CB447" s="115"/>
      <c r="CC447" s="115"/>
      <c r="CD447" s="115"/>
      <c r="CE447" s="115"/>
      <c r="CF447" s="115"/>
      <c r="CG447" s="115"/>
      <c r="CH447" s="115"/>
      <c r="CI447" s="115"/>
      <c r="CJ447" s="115"/>
      <c r="CK447" s="115"/>
      <c r="CL447" s="115"/>
      <c r="CM447" s="115"/>
      <c r="CN447" s="115"/>
      <c r="CO447" s="115"/>
      <c r="CP447" s="115"/>
      <c r="CQ447" s="115"/>
      <c r="CR447" s="115"/>
      <c r="CS447" s="115"/>
      <c r="CT447" s="115"/>
      <c r="CU447" s="115"/>
      <c r="CV447" s="115"/>
      <c r="CW447" s="115"/>
      <c r="CX447" s="115"/>
      <c r="CY447" s="115"/>
      <c r="CZ447" s="115"/>
      <c r="DA447" s="115"/>
      <c r="DB447" s="115"/>
      <c r="DC447" s="115"/>
      <c r="DD447" s="115"/>
      <c r="DE447" s="115"/>
      <c r="DF447" s="115"/>
      <c r="DG447" s="115"/>
      <c r="DH447" s="115"/>
      <c r="DI447" s="115"/>
      <c r="DJ447" s="115"/>
      <c r="DK447" s="115"/>
      <c r="DL447" s="115"/>
      <c r="DM447" s="115"/>
      <c r="DN447" s="115"/>
      <c r="DO447" s="115"/>
      <c r="DP447" s="115"/>
      <c r="DQ447" s="115"/>
      <c r="DR447" s="115"/>
      <c r="DS447" s="115"/>
      <c r="DT447" s="115"/>
      <c r="DU447" s="115"/>
      <c r="DV447" s="115"/>
      <c r="DW447" s="115"/>
      <c r="DX447" s="115"/>
      <c r="DY447" s="115"/>
      <c r="DZ447" s="115"/>
      <c r="EA447" s="115"/>
      <c r="EB447" s="115"/>
      <c r="EC447" s="115"/>
      <c r="ED447" s="115"/>
      <c r="EE447" s="115"/>
      <c r="EF447" s="115"/>
      <c r="EG447" s="115"/>
      <c r="EH447" s="115"/>
      <c r="EI447" s="115"/>
      <c r="EJ447" s="115"/>
      <c r="EK447" s="115"/>
      <c r="EL447" s="115"/>
      <c r="EM447" s="115"/>
      <c r="EN447" s="115"/>
      <c r="EO447" s="115"/>
      <c r="EP447" s="115"/>
      <c r="EQ447" s="115"/>
      <c r="ER447" s="115"/>
      <c r="ES447" s="115"/>
      <c r="ET447" s="115"/>
      <c r="EU447" s="115"/>
      <c r="EV447" s="115"/>
      <c r="EW447" s="115"/>
      <c r="EX447" s="115"/>
      <c r="EY447" s="115"/>
      <c r="EZ447" s="115"/>
      <c r="FA447" s="115"/>
      <c r="FB447" s="115"/>
      <c r="FC447" s="115"/>
      <c r="FD447" s="115"/>
      <c r="FE447" s="115"/>
      <c r="FF447" s="115"/>
      <c r="FG447" s="115"/>
      <c r="FH447" s="115"/>
      <c r="FI447" s="115"/>
      <c r="FJ447" s="115"/>
      <c r="FK447" s="115"/>
      <c r="FL447" s="115"/>
      <c r="FM447" s="115"/>
      <c r="FN447" s="115"/>
      <c r="FO447" s="115"/>
      <c r="FP447" s="115"/>
      <c r="FQ447" s="115"/>
      <c r="FR447" s="115"/>
      <c r="FS447" s="115"/>
      <c r="FT447" s="115"/>
      <c r="FU447" s="115"/>
      <c r="FV447" s="115"/>
      <c r="FW447" s="115"/>
      <c r="FX447" s="115"/>
      <c r="FY447" s="115"/>
      <c r="FZ447" s="115"/>
      <c r="GA447" s="115"/>
      <c r="GB447" s="115"/>
      <c r="GC447" s="115"/>
      <c r="GD447" s="115"/>
      <c r="GE447" s="115"/>
      <c r="GF447" s="115"/>
      <c r="GG447" s="115"/>
      <c r="GH447" s="115"/>
      <c r="GI447" s="115"/>
      <c r="GJ447" s="115"/>
      <c r="GK447" s="115"/>
      <c r="GL447" s="115"/>
      <c r="GM447" s="115"/>
      <c r="GN447" s="115"/>
      <c r="GO447" s="115"/>
      <c r="GP447" s="115"/>
      <c r="GQ447" s="115"/>
      <c r="GR447" s="115"/>
      <c r="GS447" s="115"/>
      <c r="GT447" s="115"/>
      <c r="GU447" s="115"/>
      <c r="GV447" s="115"/>
      <c r="GW447" s="115"/>
      <c r="GX447" s="115"/>
      <c r="GY447" s="115"/>
      <c r="GZ447" s="115"/>
      <c r="HA447" s="115"/>
      <c r="HB447" s="115"/>
      <c r="HC447" s="115"/>
      <c r="HD447" s="115"/>
      <c r="HE447" s="115"/>
      <c r="HF447" s="115"/>
      <c r="HG447" s="115"/>
      <c r="HH447" s="115"/>
      <c r="HI447" s="115"/>
      <c r="HJ447" s="115"/>
      <c r="HK447" s="115"/>
      <c r="HL447" s="115"/>
      <c r="HM447" s="115"/>
      <c r="HN447" s="115"/>
      <c r="HO447" s="115"/>
      <c r="HP447" s="115"/>
      <c r="HQ447" s="115"/>
      <c r="HR447" s="115"/>
      <c r="HS447" s="115"/>
      <c r="HT447" s="115"/>
      <c r="HU447" s="115"/>
      <c r="HV447" s="115"/>
      <c r="HW447" s="115"/>
      <c r="HX447" s="115"/>
      <c r="HY447" s="115"/>
      <c r="HZ447" s="115"/>
      <c r="IA447" s="115"/>
      <c r="IB447" s="115"/>
      <c r="IC447" s="115"/>
      <c r="ID447" s="115"/>
      <c r="IE447" s="115"/>
      <c r="IF447" s="115"/>
      <c r="IG447" s="115"/>
      <c r="IH447" s="115"/>
      <c r="II447" s="115"/>
      <c r="IJ447" s="115"/>
      <c r="IK447" s="115"/>
      <c r="IL447" s="115"/>
      <c r="IM447" s="115"/>
      <c r="IN447" s="115"/>
      <c r="IO447" s="115"/>
      <c r="IP447" s="115"/>
      <c r="IQ447" s="115"/>
      <c r="IR447" s="115"/>
      <c r="IS447" s="115"/>
      <c r="IT447" s="115"/>
      <c r="IU447" s="115"/>
      <c r="IV447" s="115"/>
      <c r="IW447" s="115"/>
      <c r="IX447" s="115"/>
      <c r="IY447" s="115"/>
      <c r="IZ447" s="115"/>
      <c r="JA447" s="115"/>
      <c r="JB447" s="115"/>
      <c r="JC447" s="115"/>
      <c r="JD447" s="115"/>
      <c r="JE447" s="115"/>
      <c r="JF447" s="115"/>
      <c r="JG447" s="115"/>
      <c r="JH447" s="115"/>
      <c r="JI447" s="115"/>
      <c r="JJ447" s="115"/>
      <c r="JK447" s="115"/>
      <c r="JL447" s="115"/>
      <c r="JM447" s="115"/>
      <c r="JN447" s="115"/>
      <c r="JO447" s="115"/>
      <c r="JP447" s="115"/>
      <c r="JQ447" s="115"/>
      <c r="JR447" s="115"/>
      <c r="JS447" s="115"/>
      <c r="JT447" s="115"/>
      <c r="JU447" s="115"/>
      <c r="JV447" s="115"/>
      <c r="JW447" s="115"/>
      <c r="JX447" s="115"/>
      <c r="JY447" s="115"/>
      <c r="JZ447" s="115"/>
      <c r="KA447" s="115"/>
      <c r="KB447" s="115"/>
      <c r="KC447" s="115"/>
      <c r="KD447" s="115"/>
      <c r="KE447" s="115"/>
      <c r="KF447" s="115"/>
      <c r="KG447" s="115"/>
      <c r="KH447" s="115"/>
      <c r="KI447" s="115"/>
      <c r="KJ447" s="115"/>
      <c r="KK447" s="115"/>
      <c r="KL447" s="115"/>
      <c r="KM447" s="115"/>
      <c r="KN447" s="115"/>
      <c r="KO447" s="115"/>
      <c r="KP447" s="115"/>
      <c r="KQ447" s="115"/>
      <c r="KR447" s="115"/>
      <c r="KS447" s="115"/>
      <c r="KT447" s="115"/>
      <c r="KU447" s="115"/>
      <c r="KV447" s="115"/>
      <c r="KW447" s="115"/>
      <c r="KX447" s="115"/>
      <c r="KY447" s="115"/>
      <c r="KZ447" s="115"/>
      <c r="LA447" s="115"/>
      <c r="LB447" s="115"/>
      <c r="LC447" s="115"/>
      <c r="LD447" s="115"/>
      <c r="LE447" s="115"/>
      <c r="LF447" s="115"/>
      <c r="LG447" s="115"/>
      <c r="LH447" s="115"/>
      <c r="LI447" s="115"/>
      <c r="LJ447" s="115"/>
      <c r="LK447" s="115"/>
      <c r="LL447" s="115"/>
      <c r="LM447" s="115"/>
      <c r="LN447" s="115"/>
      <c r="LO447" s="115"/>
      <c r="LP447" s="115"/>
      <c r="LQ447" s="115"/>
      <c r="LR447" s="115"/>
      <c r="LS447" s="115"/>
      <c r="LT447" s="115"/>
      <c r="LU447" s="115"/>
      <c r="LV447" s="115"/>
      <c r="LW447" s="115"/>
      <c r="LX447" s="115"/>
      <c r="LY447" s="115"/>
      <c r="LZ447" s="115"/>
      <c r="MA447" s="115"/>
      <c r="MB447" s="115"/>
      <c r="MC447" s="115"/>
      <c r="MD447" s="115"/>
      <c r="ME447" s="115"/>
      <c r="MF447" s="115"/>
      <c r="MG447" s="115"/>
      <c r="MH447" s="115"/>
      <c r="MI447" s="115"/>
      <c r="MJ447" s="115"/>
      <c r="MK447" s="115"/>
      <c r="ML447" s="115"/>
      <c r="MM447" s="115"/>
      <c r="MN447" s="115"/>
      <c r="MO447" s="115"/>
      <c r="MP447" s="115"/>
      <c r="MQ447" s="115"/>
      <c r="MR447" s="115"/>
      <c r="MS447" s="115"/>
      <c r="MT447" s="115"/>
      <c r="MU447" s="115"/>
      <c r="MV447" s="115"/>
      <c r="MW447" s="115"/>
      <c r="MX447" s="115"/>
      <c r="MY447" s="115"/>
      <c r="MZ447" s="115"/>
      <c r="NA447" s="115"/>
      <c r="NB447" s="115"/>
      <c r="NC447" s="115"/>
      <c r="ND447" s="115"/>
      <c r="NE447" s="115"/>
      <c r="NF447" s="115"/>
      <c r="NG447" s="115"/>
      <c r="NH447" s="115"/>
      <c r="NI447" s="115"/>
      <c r="NJ447" s="115"/>
      <c r="NK447" s="115"/>
      <c r="NL447" s="115"/>
      <c r="NM447" s="115"/>
      <c r="NN447" s="115"/>
      <c r="NO447" s="115"/>
      <c r="NP447" s="115"/>
      <c r="NQ447" s="115"/>
      <c r="NR447" s="115"/>
      <c r="NS447" s="115"/>
      <c r="NT447" s="115"/>
      <c r="NU447" s="115"/>
      <c r="NV447" s="115"/>
      <c r="NW447" s="115"/>
      <c r="NX447" s="115"/>
      <c r="NY447" s="115"/>
      <c r="NZ447" s="115"/>
      <c r="OA447" s="115"/>
      <c r="OB447" s="115"/>
      <c r="OC447" s="115"/>
      <c r="OD447" s="115"/>
      <c r="OE447" s="115"/>
      <c r="OF447" s="115"/>
      <c r="OG447" s="115"/>
      <c r="OH447" s="115"/>
      <c r="OI447" s="115"/>
      <c r="OJ447" s="115"/>
      <c r="OK447" s="115"/>
      <c r="OL447" s="115"/>
      <c r="OM447" s="115"/>
      <c r="ON447" s="115"/>
      <c r="OO447" s="115"/>
      <c r="OP447" s="115"/>
      <c r="OQ447" s="115"/>
      <c r="OR447" s="115"/>
      <c r="OS447" s="115"/>
      <c r="OT447" s="115"/>
      <c r="OU447" s="115"/>
      <c r="OV447" s="115"/>
      <c r="OW447" s="115"/>
      <c r="OX447" s="115"/>
      <c r="OY447" s="115"/>
      <c r="OZ447" s="115"/>
      <c r="PA447" s="115"/>
      <c r="PB447" s="115"/>
      <c r="PC447" s="115"/>
      <c r="PD447" s="115"/>
      <c r="PE447" s="115"/>
      <c r="PF447" s="115"/>
      <c r="PG447" s="115"/>
      <c r="PH447" s="115"/>
      <c r="PI447" s="115"/>
      <c r="PJ447" s="115"/>
      <c r="PK447" s="115"/>
      <c r="PL447" s="115"/>
      <c r="PM447" s="115"/>
      <c r="PN447" s="115"/>
      <c r="PO447" s="115"/>
      <c r="PP447" s="115"/>
      <c r="PQ447" s="115"/>
      <c r="PR447" s="115"/>
      <c r="PS447" s="115"/>
      <c r="PT447" s="115"/>
      <c r="PU447" s="115"/>
      <c r="PV447" s="115"/>
      <c r="PW447" s="115"/>
      <c r="PX447" s="115"/>
      <c r="PY447" s="115"/>
      <c r="PZ447" s="115"/>
      <c r="QA447" s="115"/>
      <c r="QB447" s="115"/>
      <c r="QC447" s="115"/>
      <c r="QD447" s="115"/>
      <c r="QE447" s="115"/>
      <c r="QF447" s="115"/>
      <c r="QG447" s="115"/>
      <c r="QH447" s="115"/>
      <c r="QI447" s="115"/>
      <c r="QJ447" s="115"/>
      <c r="QK447" s="115"/>
      <c r="QL447" s="115"/>
      <c r="QM447" s="115"/>
      <c r="QN447" s="115"/>
      <c r="QO447" s="115"/>
      <c r="QP447" s="115"/>
      <c r="QQ447" s="115"/>
      <c r="QR447" s="115"/>
      <c r="QS447" s="115"/>
      <c r="QT447" s="115"/>
      <c r="QU447" s="115"/>
      <c r="QV447" s="115"/>
      <c r="QW447" s="115"/>
      <c r="QX447" s="115"/>
      <c r="QY447" s="115"/>
      <c r="QZ447" s="115"/>
      <c r="RA447" s="115"/>
      <c r="RB447" s="115"/>
      <c r="RC447" s="115"/>
      <c r="RD447" s="115"/>
      <c r="RE447" s="115"/>
      <c r="RF447" s="115"/>
      <c r="RG447" s="115"/>
      <c r="RH447" s="115"/>
      <c r="RI447" s="115"/>
      <c r="RJ447" s="115"/>
      <c r="RK447" s="115"/>
      <c r="RL447" s="115"/>
      <c r="RM447" s="115"/>
      <c r="RN447" s="115"/>
      <c r="RO447" s="115"/>
      <c r="RP447" s="115"/>
      <c r="RQ447" s="115"/>
      <c r="RR447" s="115"/>
      <c r="RS447" s="115"/>
      <c r="RT447" s="115"/>
      <c r="RU447" s="115"/>
      <c r="RV447" s="115"/>
      <c r="RW447" s="115"/>
      <c r="RX447" s="115"/>
      <c r="RY447" s="115"/>
      <c r="RZ447" s="115"/>
      <c r="SA447" s="115"/>
      <c r="SB447" s="115"/>
      <c r="SC447" s="115"/>
      <c r="SD447" s="115"/>
      <c r="SE447" s="115"/>
      <c r="SF447" s="115"/>
      <c r="SG447" s="115"/>
      <c r="SH447" s="115"/>
      <c r="SI447" s="115"/>
      <c r="SJ447" s="115"/>
      <c r="SK447" s="115"/>
      <c r="SL447" s="115"/>
      <c r="SM447" s="115"/>
      <c r="SN447" s="115"/>
      <c r="SO447" s="115"/>
      <c r="SP447" s="115"/>
      <c r="SQ447" s="115"/>
      <c r="SR447" s="115"/>
      <c r="SS447" s="115"/>
      <c r="ST447" s="115"/>
      <c r="SU447" s="115"/>
      <c r="SV447" s="115"/>
      <c r="SW447" s="115"/>
      <c r="SX447" s="115"/>
      <c r="SY447" s="115"/>
      <c r="SZ447" s="115"/>
      <c r="TA447" s="115"/>
      <c r="TB447" s="115"/>
      <c r="TC447" s="115"/>
      <c r="TD447" s="115"/>
      <c r="TE447" s="115"/>
      <c r="TF447" s="115"/>
      <c r="TG447" s="115"/>
      <c r="TH447" s="115"/>
      <c r="TI447" s="115"/>
      <c r="TJ447" s="115"/>
      <c r="TK447" s="115"/>
      <c r="TL447" s="115"/>
      <c r="TM447" s="115"/>
      <c r="TN447" s="115"/>
      <c r="TO447" s="115"/>
      <c r="TP447" s="115"/>
      <c r="TQ447" s="115"/>
      <c r="TR447" s="115"/>
      <c r="TS447" s="115"/>
      <c r="TT447" s="115"/>
      <c r="TU447" s="115"/>
      <c r="TV447" s="115"/>
      <c r="TW447" s="115"/>
      <c r="TX447" s="115"/>
      <c r="TY447" s="115"/>
      <c r="TZ447" s="115"/>
      <c r="UA447" s="115"/>
      <c r="UB447" s="115"/>
      <c r="UC447" s="115"/>
      <c r="UD447" s="115"/>
      <c r="UE447" s="115"/>
      <c r="UF447" s="115"/>
      <c r="UG447" s="115"/>
      <c r="UH447" s="115"/>
      <c r="UI447" s="115"/>
      <c r="UJ447" s="115"/>
      <c r="UK447" s="115"/>
      <c r="UL447" s="115"/>
      <c r="UM447" s="115"/>
      <c r="UN447" s="115"/>
      <c r="UO447" s="115"/>
      <c r="UP447" s="115"/>
      <c r="UQ447" s="115"/>
      <c r="UR447" s="115"/>
      <c r="US447" s="115"/>
      <c r="UT447" s="115"/>
      <c r="UU447" s="115"/>
      <c r="UV447" s="115"/>
      <c r="UW447" s="115"/>
      <c r="UX447" s="115"/>
      <c r="UY447" s="115"/>
      <c r="UZ447" s="115"/>
      <c r="VA447" s="115"/>
      <c r="VB447" s="115"/>
      <c r="VC447" s="115"/>
      <c r="VD447" s="115"/>
      <c r="VE447" s="115"/>
      <c r="VF447" s="115"/>
      <c r="VG447" s="115"/>
      <c r="VH447" s="115"/>
      <c r="VI447" s="115"/>
      <c r="VJ447" s="115"/>
      <c r="VK447" s="115"/>
      <c r="VL447" s="115"/>
      <c r="VM447" s="115"/>
      <c r="VN447" s="115"/>
      <c r="VO447" s="115"/>
      <c r="VP447" s="115"/>
      <c r="VQ447" s="115"/>
      <c r="VR447" s="115"/>
      <c r="VS447" s="115"/>
      <c r="VT447" s="115"/>
      <c r="VU447" s="115"/>
      <c r="VV447" s="115"/>
      <c r="VW447" s="115"/>
      <c r="VX447" s="115"/>
      <c r="VY447" s="115"/>
      <c r="VZ447" s="115"/>
      <c r="WA447" s="115"/>
      <c r="WB447" s="115"/>
      <c r="WC447" s="115"/>
      <c r="WD447" s="115"/>
      <c r="WE447" s="115"/>
      <c r="WF447" s="115"/>
      <c r="WG447" s="115"/>
      <c r="WH447" s="115"/>
      <c r="WI447" s="115"/>
      <c r="WJ447" s="115"/>
      <c r="WK447" s="115"/>
      <c r="WL447" s="115"/>
      <c r="WM447" s="115"/>
      <c r="WN447" s="115"/>
      <c r="WO447" s="115"/>
      <c r="WP447" s="115"/>
      <c r="WQ447" s="115"/>
      <c r="WR447" s="115"/>
      <c r="WS447" s="115"/>
      <c r="WT447" s="115"/>
      <c r="WU447" s="115"/>
      <c r="WV447" s="115"/>
      <c r="WW447" s="115"/>
      <c r="WX447" s="115"/>
      <c r="WY447" s="115"/>
      <c r="WZ447" s="115"/>
      <c r="XA447" s="115"/>
      <c r="XB447" s="115"/>
      <c r="XC447" s="115"/>
      <c r="XD447" s="115"/>
      <c r="XE447" s="115"/>
      <c r="XF447" s="115"/>
      <c r="XG447" s="115"/>
      <c r="XH447" s="115"/>
      <c r="XI447" s="115"/>
      <c r="XJ447" s="115"/>
      <c r="XK447" s="115"/>
      <c r="XL447" s="115"/>
      <c r="XM447" s="115"/>
      <c r="XN447" s="115"/>
      <c r="XO447" s="115"/>
      <c r="XP447" s="115"/>
      <c r="XQ447" s="115"/>
      <c r="XR447" s="115"/>
      <c r="XS447" s="115"/>
      <c r="XT447" s="115"/>
      <c r="XU447" s="115"/>
      <c r="XV447" s="115"/>
      <c r="XW447" s="115"/>
      <c r="XX447" s="115"/>
      <c r="XY447" s="115"/>
      <c r="XZ447" s="115"/>
      <c r="YA447" s="115"/>
      <c r="YB447" s="115"/>
      <c r="YC447" s="115"/>
      <c r="YD447" s="115"/>
      <c r="YE447" s="115"/>
      <c r="YF447" s="115"/>
      <c r="YG447" s="115"/>
      <c r="YH447" s="115"/>
      <c r="YI447" s="115"/>
      <c r="YJ447" s="115"/>
      <c r="YK447" s="115"/>
      <c r="YL447" s="115"/>
      <c r="YM447" s="115"/>
      <c r="YN447" s="115"/>
      <c r="YO447" s="115"/>
      <c r="YP447" s="115"/>
      <c r="YQ447" s="115"/>
      <c r="YR447" s="115"/>
      <c r="YS447" s="115"/>
      <c r="YT447" s="115"/>
      <c r="YU447" s="115"/>
      <c r="YV447" s="115"/>
      <c r="YW447" s="115"/>
      <c r="YX447" s="115"/>
      <c r="YY447" s="115"/>
      <c r="YZ447" s="115"/>
      <c r="ZA447" s="115"/>
      <c r="ZB447" s="115"/>
      <c r="ZC447" s="115"/>
      <c r="ZD447" s="115"/>
      <c r="ZE447" s="115"/>
      <c r="ZF447" s="115"/>
      <c r="ZG447" s="115"/>
      <c r="ZH447" s="115"/>
      <c r="ZI447" s="115"/>
      <c r="ZJ447" s="115"/>
      <c r="ZK447" s="115"/>
      <c r="ZL447" s="115"/>
      <c r="ZM447" s="115"/>
      <c r="ZN447" s="115"/>
      <c r="ZO447" s="115"/>
      <c r="ZP447" s="115"/>
      <c r="ZQ447" s="115"/>
      <c r="ZR447" s="115"/>
      <c r="ZS447" s="115"/>
      <c r="ZT447" s="115"/>
      <c r="ZU447" s="115"/>
      <c r="ZV447" s="115"/>
      <c r="ZW447" s="115"/>
      <c r="ZX447" s="115"/>
      <c r="ZY447" s="115"/>
      <c r="ZZ447" s="115"/>
      <c r="AAA447" s="115"/>
      <c r="AAB447" s="115"/>
      <c r="AAC447" s="115"/>
      <c r="AAD447" s="115"/>
      <c r="AAE447" s="115"/>
      <c r="AAF447" s="115"/>
      <c r="AAG447" s="115"/>
      <c r="AAH447" s="115"/>
      <c r="AAI447" s="115"/>
      <c r="AAJ447" s="115"/>
      <c r="AAK447" s="115"/>
      <c r="AAL447" s="115"/>
      <c r="AAM447" s="115"/>
      <c r="AAN447" s="115"/>
      <c r="AAO447" s="115"/>
      <c r="AAP447" s="115"/>
      <c r="AAQ447" s="115"/>
      <c r="AAR447" s="115"/>
      <c r="AAS447" s="115"/>
      <c r="AAT447" s="115"/>
      <c r="AAU447" s="115"/>
      <c r="AAV447" s="115"/>
      <c r="AAW447" s="115"/>
      <c r="AAX447" s="115"/>
      <c r="AAY447" s="115"/>
      <c r="AAZ447" s="115"/>
      <c r="ABA447" s="115"/>
      <c r="ABB447" s="115"/>
      <c r="ABC447" s="115"/>
      <c r="ABD447" s="115"/>
      <c r="ABE447" s="115"/>
      <c r="ABF447" s="115"/>
      <c r="ABG447" s="115"/>
      <c r="ABH447" s="115"/>
      <c r="ABI447" s="115"/>
      <c r="ABJ447" s="115"/>
      <c r="ABK447" s="115"/>
      <c r="ABL447" s="115"/>
      <c r="ABM447" s="115"/>
      <c r="ABN447" s="115"/>
      <c r="ABO447" s="115"/>
      <c r="ABP447" s="115"/>
      <c r="ABQ447" s="115"/>
      <c r="ABR447" s="115"/>
      <c r="ABS447" s="115"/>
      <c r="ABT447" s="115"/>
      <c r="ABU447" s="115"/>
      <c r="ABV447" s="115"/>
      <c r="ABW447" s="115"/>
      <c r="ABX447" s="115"/>
      <c r="ABY447" s="115"/>
      <c r="ABZ447" s="115"/>
      <c r="ACA447" s="115"/>
      <c r="ACB447" s="115"/>
      <c r="ACC447" s="115"/>
      <c r="ACD447" s="115"/>
      <c r="ACE447" s="115"/>
      <c r="ACF447" s="115"/>
      <c r="ACG447" s="115"/>
      <c r="ACH447" s="115"/>
      <c r="ACI447" s="115"/>
      <c r="ACJ447" s="115"/>
      <c r="ACK447" s="115"/>
      <c r="ACL447" s="115"/>
      <c r="ACM447" s="115"/>
      <c r="ACN447" s="115"/>
      <c r="ACO447" s="115"/>
      <c r="ACP447" s="115"/>
      <c r="ACQ447" s="115"/>
      <c r="ACR447" s="115"/>
      <c r="ACS447" s="115"/>
      <c r="ACT447" s="115"/>
      <c r="ACU447" s="115"/>
      <c r="ACV447" s="115"/>
      <c r="ACW447" s="115"/>
      <c r="ACX447" s="115"/>
      <c r="ACY447" s="115"/>
      <c r="ACZ447" s="115"/>
      <c r="ADA447" s="115"/>
    </row>
    <row r="448" spans="1:781" ht="15" customHeight="1" x14ac:dyDescent="0.3">
      <c r="A448" s="189"/>
      <c r="B448" s="194"/>
      <c r="C448" s="235"/>
      <c r="D448" s="197"/>
      <c r="E448" s="192"/>
      <c r="F448" s="198"/>
      <c r="G448" s="191"/>
      <c r="H448" s="198"/>
      <c r="I448" s="199"/>
      <c r="J448" s="245"/>
      <c r="K448" s="189"/>
      <c r="L448" s="190"/>
      <c r="M448" s="191"/>
      <c r="N448" s="192"/>
      <c r="O448" s="197"/>
      <c r="P448" s="194"/>
      <c r="Q448" s="200"/>
      <c r="R448" s="230"/>
      <c r="S448" s="246"/>
      <c r="T448" s="210"/>
      <c r="U448" s="210"/>
      <c r="V448" s="242"/>
      <c r="W448" s="242"/>
      <c r="X448" s="242"/>
      <c r="Y448" s="242"/>
      <c r="Z448" s="242"/>
      <c r="AA448" s="242"/>
      <c r="AB448" s="243"/>
      <c r="AC448" s="244"/>
      <c r="AD448" s="244"/>
      <c r="AE448" s="244"/>
      <c r="AF448" s="244"/>
      <c r="AG448" s="244"/>
      <c r="AH448" s="244"/>
      <c r="AI448" s="244"/>
      <c r="AJ448" s="244"/>
      <c r="AK448" s="244"/>
      <c r="AL448" s="244"/>
      <c r="AM448" s="244"/>
      <c r="AN448" s="244"/>
      <c r="AO448" s="244"/>
      <c r="AP448" s="115"/>
      <c r="AQ448" s="115"/>
      <c r="AR448" s="115"/>
      <c r="AS448" s="115"/>
      <c r="AT448" s="115"/>
      <c r="AU448" s="115"/>
      <c r="AV448" s="115"/>
      <c r="AW448" s="115"/>
      <c r="AX448" s="115"/>
      <c r="AY448" s="115"/>
      <c r="AZ448" s="115"/>
      <c r="BA448" s="115"/>
      <c r="BB448" s="115"/>
      <c r="BC448" s="115"/>
      <c r="BD448" s="115"/>
      <c r="BE448" s="115"/>
      <c r="BF448" s="115"/>
      <c r="BG448" s="115"/>
      <c r="BH448" s="115"/>
      <c r="BI448" s="115"/>
      <c r="BJ448" s="115"/>
      <c r="BK448" s="115"/>
      <c r="BL448" s="115"/>
      <c r="BM448" s="115"/>
      <c r="BN448" s="115"/>
      <c r="BO448" s="115"/>
      <c r="BP448" s="115"/>
      <c r="BQ448" s="115"/>
      <c r="BR448" s="115"/>
      <c r="BS448" s="115"/>
      <c r="BT448" s="115"/>
      <c r="BU448" s="115"/>
      <c r="BV448" s="115"/>
      <c r="BW448" s="115"/>
      <c r="BX448" s="115"/>
      <c r="BY448" s="115"/>
      <c r="BZ448" s="115"/>
      <c r="CA448" s="115"/>
      <c r="CB448" s="115"/>
      <c r="CC448" s="115"/>
      <c r="CD448" s="115"/>
      <c r="CE448" s="115"/>
      <c r="CF448" s="115"/>
      <c r="CG448" s="115"/>
      <c r="CH448" s="115"/>
      <c r="CI448" s="115"/>
      <c r="CJ448" s="115"/>
      <c r="CK448" s="115"/>
      <c r="CL448" s="115"/>
      <c r="CM448" s="115"/>
      <c r="CN448" s="115"/>
      <c r="CO448" s="115"/>
      <c r="CP448" s="115"/>
      <c r="CQ448" s="115"/>
      <c r="CR448" s="115"/>
      <c r="CS448" s="115"/>
      <c r="CT448" s="115"/>
      <c r="CU448" s="115"/>
      <c r="CV448" s="115"/>
      <c r="CW448" s="115"/>
      <c r="CX448" s="115"/>
      <c r="CY448" s="115"/>
      <c r="CZ448" s="115"/>
      <c r="DA448" s="115"/>
      <c r="DB448" s="115"/>
      <c r="DC448" s="115"/>
      <c r="DD448" s="115"/>
      <c r="DE448" s="115"/>
      <c r="DF448" s="115"/>
      <c r="DG448" s="115"/>
      <c r="DH448" s="115"/>
      <c r="DI448" s="115"/>
      <c r="DJ448" s="115"/>
      <c r="DK448" s="115"/>
      <c r="DL448" s="115"/>
      <c r="DM448" s="115"/>
      <c r="DN448" s="115"/>
      <c r="DO448" s="115"/>
      <c r="DP448" s="115"/>
      <c r="DQ448" s="115"/>
      <c r="DR448" s="115"/>
      <c r="DS448" s="115"/>
      <c r="DT448" s="115"/>
      <c r="DU448" s="115"/>
      <c r="DV448" s="115"/>
      <c r="DW448" s="115"/>
      <c r="DX448" s="115"/>
      <c r="DY448" s="115"/>
      <c r="DZ448" s="115"/>
      <c r="EA448" s="115"/>
      <c r="EB448" s="115"/>
      <c r="EC448" s="115"/>
      <c r="ED448" s="115"/>
      <c r="EE448" s="115"/>
      <c r="EF448" s="115"/>
      <c r="EG448" s="115"/>
      <c r="EH448" s="115"/>
      <c r="EI448" s="115"/>
      <c r="EJ448" s="115"/>
      <c r="EK448" s="115"/>
      <c r="EL448" s="115"/>
      <c r="EM448" s="115"/>
      <c r="EN448" s="115"/>
      <c r="EO448" s="115"/>
      <c r="EP448" s="115"/>
      <c r="EQ448" s="115"/>
      <c r="ER448" s="115"/>
      <c r="ES448" s="115"/>
      <c r="ET448" s="115"/>
      <c r="EU448" s="115"/>
      <c r="EV448" s="115"/>
      <c r="EW448" s="115"/>
      <c r="EX448" s="115"/>
      <c r="EY448" s="115"/>
      <c r="EZ448" s="115"/>
      <c r="FA448" s="115"/>
      <c r="FB448" s="115"/>
      <c r="FC448" s="115"/>
      <c r="FD448" s="115"/>
      <c r="FE448" s="115"/>
      <c r="FF448" s="115"/>
      <c r="FG448" s="115"/>
      <c r="FH448" s="115"/>
      <c r="FI448" s="115"/>
      <c r="FJ448" s="115"/>
      <c r="FK448" s="115"/>
      <c r="FL448" s="115"/>
      <c r="FM448" s="115"/>
      <c r="FN448" s="115"/>
      <c r="FO448" s="115"/>
      <c r="FP448" s="115"/>
      <c r="FQ448" s="115"/>
      <c r="FR448" s="115"/>
      <c r="FS448" s="115"/>
      <c r="FT448" s="115"/>
      <c r="FU448" s="115"/>
      <c r="FV448" s="115"/>
      <c r="FW448" s="115"/>
      <c r="FX448" s="115"/>
      <c r="FY448" s="115"/>
      <c r="FZ448" s="115"/>
      <c r="GA448" s="115"/>
      <c r="GB448" s="115"/>
      <c r="GC448" s="115"/>
      <c r="GD448" s="115"/>
      <c r="GE448" s="115"/>
      <c r="GF448" s="115"/>
      <c r="GG448" s="115"/>
      <c r="GH448" s="115"/>
      <c r="GI448" s="115"/>
      <c r="GJ448" s="115"/>
      <c r="GK448" s="115"/>
      <c r="GL448" s="115"/>
      <c r="GM448" s="115"/>
      <c r="GN448" s="115"/>
      <c r="GO448" s="115"/>
      <c r="GP448" s="115"/>
      <c r="GQ448" s="115"/>
      <c r="GR448" s="115"/>
      <c r="GS448" s="115"/>
      <c r="GT448" s="115"/>
      <c r="GU448" s="115"/>
      <c r="GV448" s="115"/>
      <c r="GW448" s="115"/>
      <c r="GX448" s="115"/>
      <c r="GY448" s="115"/>
      <c r="GZ448" s="115"/>
      <c r="HA448" s="115"/>
      <c r="HB448" s="115"/>
      <c r="HC448" s="115"/>
      <c r="HD448" s="115"/>
      <c r="HE448" s="115"/>
      <c r="HF448" s="115"/>
      <c r="HG448" s="115"/>
      <c r="HH448" s="115"/>
      <c r="HI448" s="115"/>
      <c r="HJ448" s="115"/>
      <c r="HK448" s="115"/>
      <c r="HL448" s="115"/>
      <c r="HM448" s="115"/>
      <c r="HN448" s="115"/>
      <c r="HO448" s="115"/>
      <c r="HP448" s="115"/>
      <c r="HQ448" s="115"/>
      <c r="HR448" s="115"/>
      <c r="HS448" s="115"/>
      <c r="HT448" s="115"/>
      <c r="HU448" s="115"/>
      <c r="HV448" s="115"/>
      <c r="HW448" s="115"/>
      <c r="HX448" s="115"/>
      <c r="HY448" s="115"/>
      <c r="HZ448" s="115"/>
      <c r="IA448" s="115"/>
      <c r="IB448" s="115"/>
      <c r="IC448" s="115"/>
      <c r="ID448" s="115"/>
      <c r="IE448" s="115"/>
      <c r="IF448" s="115"/>
      <c r="IG448" s="115"/>
      <c r="IH448" s="115"/>
      <c r="II448" s="115"/>
      <c r="IJ448" s="115"/>
      <c r="IK448" s="115"/>
      <c r="IL448" s="115"/>
      <c r="IM448" s="115"/>
      <c r="IN448" s="115"/>
      <c r="IO448" s="115"/>
      <c r="IP448" s="115"/>
      <c r="IQ448" s="115"/>
      <c r="IR448" s="115"/>
      <c r="IS448" s="115"/>
      <c r="IT448" s="115"/>
      <c r="IU448" s="115"/>
      <c r="IV448" s="115"/>
      <c r="IW448" s="115"/>
      <c r="IX448" s="115"/>
      <c r="IY448" s="115"/>
      <c r="IZ448" s="115"/>
      <c r="JA448" s="115"/>
      <c r="JB448" s="115"/>
      <c r="JC448" s="115"/>
      <c r="JD448" s="115"/>
      <c r="JE448" s="115"/>
      <c r="JF448" s="115"/>
      <c r="JG448" s="115"/>
      <c r="JH448" s="115"/>
      <c r="JI448" s="115"/>
      <c r="JJ448" s="115"/>
      <c r="JK448" s="115"/>
      <c r="JL448" s="115"/>
      <c r="JM448" s="115"/>
      <c r="JN448" s="115"/>
      <c r="JO448" s="115"/>
      <c r="JP448" s="115"/>
      <c r="JQ448" s="115"/>
      <c r="JR448" s="115"/>
      <c r="JS448" s="115"/>
      <c r="JT448" s="115"/>
      <c r="JU448" s="115"/>
      <c r="JV448" s="115"/>
      <c r="JW448" s="115"/>
      <c r="JX448" s="115"/>
      <c r="JY448" s="115"/>
      <c r="JZ448" s="115"/>
      <c r="KA448" s="115"/>
      <c r="KB448" s="115"/>
      <c r="KC448" s="115"/>
      <c r="KD448" s="115"/>
      <c r="KE448" s="115"/>
      <c r="KF448" s="115"/>
      <c r="KG448" s="115"/>
      <c r="KH448" s="115"/>
      <c r="KI448" s="115"/>
      <c r="KJ448" s="115"/>
      <c r="KK448" s="115"/>
      <c r="KL448" s="115"/>
      <c r="KM448" s="115"/>
      <c r="KN448" s="115"/>
      <c r="KO448" s="115"/>
      <c r="KP448" s="115"/>
      <c r="KQ448" s="115"/>
      <c r="KR448" s="115"/>
      <c r="KS448" s="115"/>
      <c r="KT448" s="115"/>
      <c r="KU448" s="115"/>
      <c r="KV448" s="115"/>
      <c r="KW448" s="115"/>
      <c r="KX448" s="115"/>
      <c r="KY448" s="115"/>
      <c r="KZ448" s="115"/>
      <c r="LA448" s="115"/>
      <c r="LB448" s="115"/>
      <c r="LC448" s="115"/>
      <c r="LD448" s="115"/>
      <c r="LE448" s="115"/>
      <c r="LF448" s="115"/>
      <c r="LG448" s="115"/>
      <c r="LH448" s="115"/>
      <c r="LI448" s="115"/>
      <c r="LJ448" s="115"/>
      <c r="LK448" s="115"/>
      <c r="LL448" s="115"/>
      <c r="LM448" s="115"/>
      <c r="LN448" s="115"/>
      <c r="LO448" s="115"/>
      <c r="LP448" s="115"/>
      <c r="LQ448" s="115"/>
      <c r="LR448" s="115"/>
      <c r="LS448" s="115"/>
      <c r="LT448" s="115"/>
      <c r="LU448" s="115"/>
      <c r="LV448" s="115"/>
      <c r="LW448" s="115"/>
      <c r="LX448" s="115"/>
      <c r="LY448" s="115"/>
      <c r="LZ448" s="115"/>
      <c r="MA448" s="115"/>
      <c r="MB448" s="115"/>
      <c r="MC448" s="115"/>
      <c r="MD448" s="115"/>
      <c r="ME448" s="115"/>
      <c r="MF448" s="115"/>
      <c r="MG448" s="115"/>
      <c r="MH448" s="115"/>
      <c r="MI448" s="115"/>
      <c r="MJ448" s="115"/>
      <c r="MK448" s="115"/>
      <c r="ML448" s="115"/>
      <c r="MM448" s="115"/>
      <c r="MN448" s="115"/>
      <c r="MO448" s="115"/>
      <c r="MP448" s="115"/>
      <c r="MQ448" s="115"/>
      <c r="MR448" s="115"/>
      <c r="MS448" s="115"/>
      <c r="MT448" s="115"/>
      <c r="MU448" s="115"/>
      <c r="MV448" s="115"/>
      <c r="MW448" s="115"/>
      <c r="MX448" s="115"/>
      <c r="MY448" s="115"/>
      <c r="MZ448" s="115"/>
      <c r="NA448" s="115"/>
      <c r="NB448" s="115"/>
      <c r="NC448" s="115"/>
      <c r="ND448" s="115"/>
      <c r="NE448" s="115"/>
      <c r="NF448" s="115"/>
      <c r="NG448" s="115"/>
      <c r="NH448" s="115"/>
      <c r="NI448" s="115"/>
      <c r="NJ448" s="115"/>
      <c r="NK448" s="115"/>
      <c r="NL448" s="115"/>
      <c r="NM448" s="115"/>
      <c r="NN448" s="115"/>
      <c r="NO448" s="115"/>
      <c r="NP448" s="115"/>
      <c r="NQ448" s="115"/>
      <c r="NR448" s="115"/>
      <c r="NS448" s="115"/>
      <c r="NT448" s="115"/>
      <c r="NU448" s="115"/>
      <c r="NV448" s="115"/>
      <c r="NW448" s="115"/>
      <c r="NX448" s="115"/>
      <c r="NY448" s="115"/>
      <c r="NZ448" s="115"/>
      <c r="OA448" s="115"/>
      <c r="OB448" s="115"/>
      <c r="OC448" s="115"/>
      <c r="OD448" s="115"/>
      <c r="OE448" s="115"/>
      <c r="OF448" s="115"/>
      <c r="OG448" s="115"/>
      <c r="OH448" s="115"/>
      <c r="OI448" s="115"/>
      <c r="OJ448" s="115"/>
      <c r="OK448" s="115"/>
      <c r="OL448" s="115"/>
      <c r="OM448" s="115"/>
      <c r="ON448" s="115"/>
      <c r="OO448" s="115"/>
      <c r="OP448" s="115"/>
      <c r="OQ448" s="115"/>
      <c r="OR448" s="115"/>
      <c r="OS448" s="115"/>
      <c r="OT448" s="115"/>
      <c r="OU448" s="115"/>
      <c r="OV448" s="115"/>
      <c r="OW448" s="115"/>
      <c r="OX448" s="115"/>
      <c r="OY448" s="115"/>
      <c r="OZ448" s="115"/>
      <c r="PA448" s="115"/>
      <c r="PB448" s="115"/>
      <c r="PC448" s="115"/>
      <c r="PD448" s="115"/>
      <c r="PE448" s="115"/>
      <c r="PF448" s="115"/>
      <c r="PG448" s="115"/>
      <c r="PH448" s="115"/>
      <c r="PI448" s="115"/>
      <c r="PJ448" s="115"/>
      <c r="PK448" s="115"/>
      <c r="PL448" s="115"/>
      <c r="PM448" s="115"/>
      <c r="PN448" s="115"/>
      <c r="PO448" s="115"/>
      <c r="PP448" s="115"/>
      <c r="PQ448" s="115"/>
      <c r="PR448" s="115"/>
      <c r="PS448" s="115"/>
      <c r="PT448" s="115"/>
      <c r="PU448" s="115"/>
      <c r="PV448" s="115"/>
      <c r="PW448" s="115"/>
      <c r="PX448" s="115"/>
      <c r="PY448" s="115"/>
      <c r="PZ448" s="115"/>
      <c r="QA448" s="115"/>
      <c r="QB448" s="115"/>
      <c r="QC448" s="115"/>
      <c r="QD448" s="115"/>
      <c r="QE448" s="115"/>
      <c r="QF448" s="115"/>
      <c r="QG448" s="115"/>
      <c r="QH448" s="115"/>
      <c r="QI448" s="115"/>
      <c r="QJ448" s="115"/>
      <c r="QK448" s="115"/>
      <c r="QL448" s="115"/>
      <c r="QM448" s="115"/>
      <c r="QN448" s="115"/>
      <c r="QO448" s="115"/>
      <c r="QP448" s="115"/>
      <c r="QQ448" s="115"/>
      <c r="QR448" s="115"/>
      <c r="QS448" s="115"/>
      <c r="QT448" s="115"/>
      <c r="QU448" s="115"/>
      <c r="QV448" s="115"/>
      <c r="QW448" s="115"/>
      <c r="QX448" s="115"/>
      <c r="QY448" s="115"/>
      <c r="QZ448" s="115"/>
      <c r="RA448" s="115"/>
      <c r="RB448" s="115"/>
      <c r="RC448" s="115"/>
      <c r="RD448" s="115"/>
      <c r="RE448" s="115"/>
      <c r="RF448" s="115"/>
      <c r="RG448" s="115"/>
      <c r="RH448" s="115"/>
      <c r="RI448" s="115"/>
      <c r="RJ448" s="115"/>
      <c r="RK448" s="115"/>
      <c r="RL448" s="115"/>
      <c r="RM448" s="115"/>
      <c r="RN448" s="115"/>
      <c r="RO448" s="115"/>
      <c r="RP448" s="115"/>
      <c r="RQ448" s="115"/>
      <c r="RR448" s="115"/>
      <c r="RS448" s="115"/>
      <c r="RT448" s="115"/>
      <c r="RU448" s="115"/>
      <c r="RV448" s="115"/>
      <c r="RW448" s="115"/>
      <c r="RX448" s="115"/>
      <c r="RY448" s="115"/>
      <c r="RZ448" s="115"/>
      <c r="SA448" s="115"/>
      <c r="SB448" s="115"/>
      <c r="SC448" s="115"/>
      <c r="SD448" s="115"/>
      <c r="SE448" s="115"/>
      <c r="SF448" s="115"/>
      <c r="SG448" s="115"/>
      <c r="SH448" s="115"/>
      <c r="SI448" s="115"/>
      <c r="SJ448" s="115"/>
      <c r="SK448" s="115"/>
      <c r="SL448" s="115"/>
      <c r="SM448" s="115"/>
      <c r="SN448" s="115"/>
      <c r="SO448" s="115"/>
      <c r="SP448" s="115"/>
      <c r="SQ448" s="115"/>
      <c r="SR448" s="115"/>
      <c r="SS448" s="115"/>
      <c r="ST448" s="115"/>
      <c r="SU448" s="115"/>
      <c r="SV448" s="115"/>
      <c r="SW448" s="115"/>
      <c r="SX448" s="115"/>
      <c r="SY448" s="115"/>
      <c r="SZ448" s="115"/>
      <c r="TA448" s="115"/>
      <c r="TB448" s="115"/>
      <c r="TC448" s="115"/>
      <c r="TD448" s="115"/>
      <c r="TE448" s="115"/>
      <c r="TF448" s="115"/>
      <c r="TG448" s="115"/>
      <c r="TH448" s="115"/>
      <c r="TI448" s="115"/>
      <c r="TJ448" s="115"/>
      <c r="TK448" s="115"/>
      <c r="TL448" s="115"/>
      <c r="TM448" s="115"/>
      <c r="TN448" s="115"/>
      <c r="TO448" s="115"/>
      <c r="TP448" s="115"/>
      <c r="TQ448" s="115"/>
      <c r="TR448" s="115"/>
      <c r="TS448" s="115"/>
      <c r="TT448" s="115"/>
      <c r="TU448" s="115"/>
      <c r="TV448" s="115"/>
      <c r="TW448" s="115"/>
      <c r="TX448" s="115"/>
      <c r="TY448" s="115"/>
      <c r="TZ448" s="115"/>
      <c r="UA448" s="115"/>
      <c r="UB448" s="115"/>
      <c r="UC448" s="115"/>
      <c r="UD448" s="115"/>
      <c r="UE448" s="115"/>
      <c r="UF448" s="115"/>
      <c r="UG448" s="115"/>
      <c r="UH448" s="115"/>
      <c r="UI448" s="115"/>
      <c r="UJ448" s="115"/>
      <c r="UK448" s="115"/>
      <c r="UL448" s="115"/>
      <c r="UM448" s="115"/>
      <c r="UN448" s="115"/>
      <c r="UO448" s="115"/>
      <c r="UP448" s="115"/>
      <c r="UQ448" s="115"/>
      <c r="UR448" s="115"/>
      <c r="US448" s="115"/>
      <c r="UT448" s="115"/>
      <c r="UU448" s="115"/>
      <c r="UV448" s="115"/>
      <c r="UW448" s="115"/>
      <c r="UX448" s="115"/>
      <c r="UY448" s="115"/>
      <c r="UZ448" s="115"/>
      <c r="VA448" s="115"/>
      <c r="VB448" s="115"/>
      <c r="VC448" s="115"/>
      <c r="VD448" s="115"/>
      <c r="VE448" s="115"/>
      <c r="VF448" s="115"/>
      <c r="VG448" s="115"/>
      <c r="VH448" s="115"/>
      <c r="VI448" s="115"/>
      <c r="VJ448" s="115"/>
      <c r="VK448" s="115"/>
      <c r="VL448" s="115"/>
      <c r="VM448" s="115"/>
      <c r="VN448" s="115"/>
      <c r="VO448" s="115"/>
      <c r="VP448" s="115"/>
      <c r="VQ448" s="115"/>
      <c r="VR448" s="115"/>
      <c r="VS448" s="115"/>
      <c r="VT448" s="115"/>
      <c r="VU448" s="115"/>
      <c r="VV448" s="115"/>
      <c r="VW448" s="115"/>
      <c r="VX448" s="115"/>
      <c r="VY448" s="115"/>
      <c r="VZ448" s="115"/>
      <c r="WA448" s="115"/>
      <c r="WB448" s="115"/>
      <c r="WC448" s="115"/>
      <c r="WD448" s="115"/>
      <c r="WE448" s="115"/>
      <c r="WF448" s="115"/>
      <c r="WG448" s="115"/>
      <c r="WH448" s="115"/>
      <c r="WI448" s="115"/>
      <c r="WJ448" s="115"/>
      <c r="WK448" s="115"/>
      <c r="WL448" s="115"/>
      <c r="WM448" s="115"/>
      <c r="WN448" s="115"/>
      <c r="WO448" s="115"/>
      <c r="WP448" s="115"/>
      <c r="WQ448" s="115"/>
      <c r="WR448" s="115"/>
      <c r="WS448" s="115"/>
      <c r="WT448" s="115"/>
      <c r="WU448" s="115"/>
      <c r="WV448" s="115"/>
      <c r="WW448" s="115"/>
      <c r="WX448" s="115"/>
      <c r="WY448" s="115"/>
      <c r="WZ448" s="115"/>
      <c r="XA448" s="115"/>
      <c r="XB448" s="115"/>
      <c r="XC448" s="115"/>
      <c r="XD448" s="115"/>
      <c r="XE448" s="115"/>
      <c r="XF448" s="115"/>
      <c r="XG448" s="115"/>
      <c r="XH448" s="115"/>
      <c r="XI448" s="115"/>
      <c r="XJ448" s="115"/>
      <c r="XK448" s="115"/>
      <c r="XL448" s="115"/>
      <c r="XM448" s="115"/>
      <c r="XN448" s="115"/>
      <c r="XO448" s="115"/>
      <c r="XP448" s="115"/>
      <c r="XQ448" s="115"/>
      <c r="XR448" s="115"/>
      <c r="XS448" s="115"/>
      <c r="XT448" s="115"/>
      <c r="XU448" s="115"/>
      <c r="XV448" s="115"/>
      <c r="XW448" s="115"/>
      <c r="XX448" s="115"/>
      <c r="XY448" s="115"/>
      <c r="XZ448" s="115"/>
      <c r="YA448" s="115"/>
      <c r="YB448" s="115"/>
      <c r="YC448" s="115"/>
      <c r="YD448" s="115"/>
      <c r="YE448" s="115"/>
      <c r="YF448" s="115"/>
      <c r="YG448" s="115"/>
      <c r="YH448" s="115"/>
      <c r="YI448" s="115"/>
      <c r="YJ448" s="115"/>
      <c r="YK448" s="115"/>
      <c r="YL448" s="115"/>
      <c r="YM448" s="115"/>
      <c r="YN448" s="115"/>
      <c r="YO448" s="115"/>
      <c r="YP448" s="115"/>
      <c r="YQ448" s="115"/>
      <c r="YR448" s="115"/>
      <c r="YS448" s="115"/>
      <c r="YT448" s="115"/>
      <c r="YU448" s="115"/>
      <c r="YV448" s="115"/>
      <c r="YW448" s="115"/>
      <c r="YX448" s="115"/>
      <c r="YY448" s="115"/>
      <c r="YZ448" s="115"/>
      <c r="ZA448" s="115"/>
      <c r="ZB448" s="115"/>
      <c r="ZC448" s="115"/>
      <c r="ZD448" s="115"/>
      <c r="ZE448" s="115"/>
      <c r="ZF448" s="115"/>
      <c r="ZG448" s="115"/>
      <c r="ZH448" s="115"/>
      <c r="ZI448" s="115"/>
      <c r="ZJ448" s="115"/>
      <c r="ZK448" s="115"/>
      <c r="ZL448" s="115"/>
      <c r="ZM448" s="115"/>
      <c r="ZN448" s="115"/>
      <c r="ZO448" s="115"/>
      <c r="ZP448" s="115"/>
      <c r="ZQ448" s="115"/>
      <c r="ZR448" s="115"/>
      <c r="ZS448" s="115"/>
      <c r="ZT448" s="115"/>
      <c r="ZU448" s="115"/>
      <c r="ZV448" s="115"/>
      <c r="ZW448" s="115"/>
      <c r="ZX448" s="115"/>
      <c r="ZY448" s="115"/>
      <c r="ZZ448" s="115"/>
      <c r="AAA448" s="115"/>
      <c r="AAB448" s="115"/>
      <c r="AAC448" s="115"/>
      <c r="AAD448" s="115"/>
      <c r="AAE448" s="115"/>
      <c r="AAF448" s="115"/>
      <c r="AAG448" s="115"/>
      <c r="AAH448" s="115"/>
      <c r="AAI448" s="115"/>
      <c r="AAJ448" s="115"/>
      <c r="AAK448" s="115"/>
      <c r="AAL448" s="115"/>
      <c r="AAM448" s="115"/>
      <c r="AAN448" s="115"/>
      <c r="AAO448" s="115"/>
      <c r="AAP448" s="115"/>
      <c r="AAQ448" s="115"/>
      <c r="AAR448" s="115"/>
      <c r="AAS448" s="115"/>
      <c r="AAT448" s="115"/>
      <c r="AAU448" s="115"/>
      <c r="AAV448" s="115"/>
      <c r="AAW448" s="115"/>
      <c r="AAX448" s="115"/>
      <c r="AAY448" s="115"/>
      <c r="AAZ448" s="115"/>
      <c r="ABA448" s="115"/>
      <c r="ABB448" s="115"/>
      <c r="ABC448" s="115"/>
      <c r="ABD448" s="115"/>
      <c r="ABE448" s="115"/>
      <c r="ABF448" s="115"/>
      <c r="ABG448" s="115"/>
      <c r="ABH448" s="115"/>
      <c r="ABI448" s="115"/>
      <c r="ABJ448" s="115"/>
      <c r="ABK448" s="115"/>
      <c r="ABL448" s="115"/>
      <c r="ABM448" s="115"/>
      <c r="ABN448" s="115"/>
      <c r="ABO448" s="115"/>
      <c r="ABP448" s="115"/>
      <c r="ABQ448" s="115"/>
      <c r="ABR448" s="115"/>
      <c r="ABS448" s="115"/>
      <c r="ABT448" s="115"/>
      <c r="ABU448" s="115"/>
      <c r="ABV448" s="115"/>
      <c r="ABW448" s="115"/>
      <c r="ABX448" s="115"/>
      <c r="ABY448" s="115"/>
      <c r="ABZ448" s="115"/>
      <c r="ACA448" s="115"/>
      <c r="ACB448" s="115"/>
      <c r="ACC448" s="115"/>
      <c r="ACD448" s="115"/>
      <c r="ACE448" s="115"/>
      <c r="ACF448" s="115"/>
      <c r="ACG448" s="115"/>
      <c r="ACH448" s="115"/>
      <c r="ACI448" s="115"/>
      <c r="ACJ448" s="115"/>
      <c r="ACK448" s="115"/>
      <c r="ACL448" s="115"/>
      <c r="ACM448" s="115"/>
      <c r="ACN448" s="115"/>
      <c r="ACO448" s="115"/>
      <c r="ACP448" s="115"/>
      <c r="ACQ448" s="115"/>
      <c r="ACR448" s="115"/>
      <c r="ACS448" s="115"/>
      <c r="ACT448" s="115"/>
      <c r="ACU448" s="115"/>
      <c r="ACV448" s="115"/>
      <c r="ACW448" s="115"/>
      <c r="ACX448" s="115"/>
      <c r="ACY448" s="115"/>
      <c r="ACZ448" s="115"/>
      <c r="ADA448" s="115"/>
    </row>
    <row r="449" spans="1:781" ht="15" customHeight="1" x14ac:dyDescent="0.3">
      <c r="A449" s="189"/>
      <c r="B449" s="194"/>
      <c r="C449" s="235"/>
      <c r="D449" s="197"/>
      <c r="E449" s="192"/>
      <c r="F449" s="198"/>
      <c r="G449" s="191"/>
      <c r="H449" s="198"/>
      <c r="I449" s="199"/>
      <c r="J449" s="245"/>
      <c r="K449" s="189"/>
      <c r="L449" s="190"/>
      <c r="M449" s="191"/>
      <c r="N449" s="192"/>
      <c r="O449" s="197"/>
      <c r="P449" s="194"/>
      <c r="Q449" s="234"/>
      <c r="R449" s="230"/>
      <c r="S449" s="247"/>
      <c r="T449" s="248" t="s">
        <v>1198</v>
      </c>
      <c r="U449" s="210" t="s">
        <v>1199</v>
      </c>
      <c r="V449" s="244"/>
      <c r="W449" s="242"/>
      <c r="X449" s="242"/>
      <c r="Y449" s="242"/>
      <c r="Z449" s="242"/>
      <c r="AA449" s="242"/>
      <c r="AB449" s="243"/>
      <c r="AC449" s="244"/>
      <c r="AD449" s="244"/>
      <c r="AE449" s="244"/>
      <c r="AF449" s="244"/>
      <c r="AG449" s="244"/>
      <c r="AH449" s="244"/>
      <c r="AI449" s="244"/>
      <c r="AJ449" s="244"/>
      <c r="AK449" s="244"/>
      <c r="AL449" s="244"/>
      <c r="AM449" s="244"/>
      <c r="AN449" s="244"/>
      <c r="AO449" s="244"/>
      <c r="AP449" s="115"/>
      <c r="AQ449" s="115"/>
      <c r="AR449" s="115"/>
      <c r="AS449" s="115"/>
      <c r="AT449" s="115"/>
      <c r="AU449" s="115"/>
      <c r="AV449" s="115"/>
      <c r="AW449" s="115"/>
      <c r="AX449" s="115"/>
      <c r="AY449" s="115"/>
      <c r="AZ449" s="115"/>
      <c r="BA449" s="115"/>
      <c r="BB449" s="115"/>
      <c r="BC449" s="115"/>
      <c r="BD449" s="115"/>
      <c r="BE449" s="115"/>
      <c r="BF449" s="115"/>
      <c r="BG449" s="115"/>
      <c r="BH449" s="115"/>
      <c r="BI449" s="115"/>
      <c r="BJ449" s="115"/>
      <c r="BK449" s="115"/>
      <c r="BL449" s="115"/>
      <c r="BM449" s="115"/>
      <c r="BN449" s="115"/>
      <c r="BO449" s="115"/>
      <c r="BP449" s="115"/>
      <c r="BQ449" s="115"/>
      <c r="BR449" s="115"/>
      <c r="BS449" s="115"/>
      <c r="BT449" s="115"/>
      <c r="BU449" s="115"/>
      <c r="BV449" s="115"/>
      <c r="BW449" s="115"/>
      <c r="BX449" s="115"/>
      <c r="BY449" s="115"/>
      <c r="BZ449" s="115"/>
      <c r="CA449" s="115"/>
      <c r="CB449" s="115"/>
      <c r="CC449" s="115"/>
      <c r="CD449" s="115"/>
      <c r="CE449" s="115"/>
      <c r="CF449" s="115"/>
      <c r="CG449" s="115"/>
      <c r="CH449" s="115"/>
      <c r="CI449" s="115"/>
      <c r="CJ449" s="115"/>
      <c r="CK449" s="115"/>
      <c r="CL449" s="115"/>
      <c r="CM449" s="115"/>
      <c r="CN449" s="115"/>
      <c r="CO449" s="115"/>
      <c r="CP449" s="115"/>
      <c r="CQ449" s="115"/>
      <c r="CR449" s="115"/>
      <c r="CS449" s="115"/>
      <c r="CT449" s="115"/>
      <c r="CU449" s="115"/>
      <c r="CV449" s="115"/>
      <c r="CW449" s="115"/>
      <c r="CX449" s="115"/>
      <c r="CY449" s="115"/>
      <c r="CZ449" s="115"/>
      <c r="DA449" s="115"/>
      <c r="DB449" s="115"/>
      <c r="DC449" s="115"/>
      <c r="DD449" s="115"/>
      <c r="DE449" s="115"/>
      <c r="DF449" s="115"/>
      <c r="DG449" s="115"/>
      <c r="DH449" s="115"/>
      <c r="DI449" s="115"/>
      <c r="DJ449" s="115"/>
      <c r="DK449" s="115"/>
      <c r="DL449" s="115"/>
      <c r="DM449" s="115"/>
      <c r="DN449" s="115"/>
      <c r="DO449" s="115"/>
      <c r="DP449" s="115"/>
      <c r="DQ449" s="115"/>
      <c r="DR449" s="115"/>
      <c r="DS449" s="115"/>
      <c r="DT449" s="115"/>
      <c r="DU449" s="115"/>
      <c r="DV449" s="115"/>
      <c r="DW449" s="115"/>
      <c r="DX449" s="115"/>
      <c r="DY449" s="115"/>
      <c r="DZ449" s="115"/>
      <c r="EA449" s="115"/>
      <c r="EB449" s="115"/>
      <c r="EC449" s="115"/>
      <c r="ED449" s="115"/>
      <c r="EE449" s="115"/>
      <c r="EF449" s="115"/>
      <c r="EG449" s="115"/>
      <c r="EH449" s="115"/>
      <c r="EI449" s="115"/>
      <c r="EJ449" s="115"/>
      <c r="EK449" s="115"/>
      <c r="EL449" s="115"/>
      <c r="EM449" s="115"/>
      <c r="EN449" s="115"/>
      <c r="EO449" s="115"/>
      <c r="EP449" s="115"/>
      <c r="EQ449" s="115"/>
      <c r="ER449" s="115"/>
      <c r="ES449" s="115"/>
      <c r="ET449" s="115"/>
      <c r="EU449" s="115"/>
      <c r="EV449" s="115"/>
      <c r="EW449" s="115"/>
      <c r="EX449" s="115"/>
      <c r="EY449" s="115"/>
      <c r="EZ449" s="115"/>
      <c r="FA449" s="115"/>
      <c r="FB449" s="115"/>
      <c r="FC449" s="115"/>
      <c r="FD449" s="115"/>
      <c r="FE449" s="115"/>
      <c r="FF449" s="115"/>
      <c r="FG449" s="115"/>
      <c r="FH449" s="115"/>
      <c r="FI449" s="115"/>
      <c r="FJ449" s="115"/>
      <c r="FK449" s="115"/>
      <c r="FL449" s="115"/>
      <c r="FM449" s="115"/>
      <c r="FN449" s="115"/>
      <c r="FO449" s="115"/>
      <c r="FP449" s="115"/>
      <c r="FQ449" s="115"/>
      <c r="FR449" s="115"/>
      <c r="FS449" s="115"/>
      <c r="FT449" s="115"/>
      <c r="FU449" s="115"/>
      <c r="FV449" s="115"/>
      <c r="FW449" s="115"/>
      <c r="FX449" s="115"/>
      <c r="FY449" s="115"/>
      <c r="FZ449" s="115"/>
      <c r="GA449" s="115"/>
      <c r="GB449" s="115"/>
      <c r="GC449" s="115"/>
      <c r="GD449" s="115"/>
      <c r="GE449" s="115"/>
      <c r="GF449" s="115"/>
      <c r="GG449" s="115"/>
      <c r="GH449" s="115"/>
      <c r="GI449" s="115"/>
      <c r="GJ449" s="115"/>
      <c r="GK449" s="115"/>
      <c r="GL449" s="115"/>
      <c r="GM449" s="115"/>
      <c r="GN449" s="115"/>
      <c r="GO449" s="115"/>
      <c r="GP449" s="115"/>
      <c r="GQ449" s="115"/>
      <c r="GR449" s="115"/>
      <c r="GS449" s="115"/>
      <c r="GT449" s="115"/>
      <c r="GU449" s="115"/>
      <c r="GV449" s="115"/>
      <c r="GW449" s="115"/>
      <c r="GX449" s="115"/>
      <c r="GY449" s="115"/>
      <c r="GZ449" s="115"/>
      <c r="HA449" s="115"/>
      <c r="HB449" s="115"/>
      <c r="HC449" s="115"/>
      <c r="HD449" s="115"/>
      <c r="HE449" s="115"/>
      <c r="HF449" s="115"/>
      <c r="HG449" s="115"/>
      <c r="HH449" s="115"/>
      <c r="HI449" s="115"/>
      <c r="HJ449" s="115"/>
      <c r="HK449" s="115"/>
      <c r="HL449" s="115"/>
      <c r="HM449" s="115"/>
      <c r="HN449" s="115"/>
      <c r="HO449" s="115"/>
      <c r="HP449" s="115"/>
      <c r="HQ449" s="115"/>
      <c r="HR449" s="115"/>
      <c r="HS449" s="115"/>
      <c r="HT449" s="115"/>
      <c r="HU449" s="115"/>
      <c r="HV449" s="115"/>
      <c r="HW449" s="115"/>
      <c r="HX449" s="115"/>
      <c r="HY449" s="115"/>
      <c r="HZ449" s="115"/>
      <c r="IA449" s="115"/>
      <c r="IB449" s="115"/>
      <c r="IC449" s="115"/>
      <c r="ID449" s="115"/>
      <c r="IE449" s="115"/>
      <c r="IF449" s="115"/>
      <c r="IG449" s="115"/>
      <c r="IH449" s="115"/>
      <c r="II449" s="115"/>
      <c r="IJ449" s="115"/>
      <c r="IK449" s="115"/>
      <c r="IL449" s="115"/>
      <c r="IM449" s="115"/>
      <c r="IN449" s="115"/>
      <c r="IO449" s="115"/>
      <c r="IP449" s="115"/>
      <c r="IQ449" s="115"/>
      <c r="IR449" s="115"/>
      <c r="IS449" s="115"/>
      <c r="IT449" s="115"/>
      <c r="IU449" s="115"/>
      <c r="IV449" s="115"/>
      <c r="IW449" s="115"/>
      <c r="IX449" s="115"/>
      <c r="IY449" s="115"/>
      <c r="IZ449" s="115"/>
      <c r="JA449" s="115"/>
      <c r="JB449" s="115"/>
      <c r="JC449" s="115"/>
      <c r="JD449" s="115"/>
      <c r="JE449" s="115"/>
      <c r="JF449" s="115"/>
      <c r="JG449" s="115"/>
      <c r="JH449" s="115"/>
      <c r="JI449" s="115"/>
      <c r="JJ449" s="115"/>
      <c r="JK449" s="115"/>
      <c r="JL449" s="115"/>
      <c r="JM449" s="115"/>
      <c r="JN449" s="115"/>
      <c r="JO449" s="115"/>
      <c r="JP449" s="115"/>
      <c r="JQ449" s="115"/>
      <c r="JR449" s="115"/>
      <c r="JS449" s="115"/>
      <c r="JT449" s="115"/>
      <c r="JU449" s="115"/>
      <c r="JV449" s="115"/>
      <c r="JW449" s="115"/>
      <c r="JX449" s="115"/>
      <c r="JY449" s="115"/>
      <c r="JZ449" s="115"/>
      <c r="KA449" s="115"/>
      <c r="KB449" s="115"/>
      <c r="KC449" s="115"/>
      <c r="KD449" s="115"/>
      <c r="KE449" s="115"/>
      <c r="KF449" s="115"/>
      <c r="KG449" s="115"/>
      <c r="KH449" s="115"/>
      <c r="KI449" s="115"/>
      <c r="KJ449" s="115"/>
      <c r="KK449" s="115"/>
      <c r="KL449" s="115"/>
      <c r="KM449" s="115"/>
      <c r="KN449" s="115"/>
      <c r="KO449" s="115"/>
      <c r="KP449" s="115"/>
      <c r="KQ449" s="115"/>
      <c r="KR449" s="115"/>
      <c r="KS449" s="115"/>
      <c r="KT449" s="115"/>
      <c r="KU449" s="115"/>
      <c r="KV449" s="115"/>
      <c r="KW449" s="115"/>
      <c r="KX449" s="115"/>
      <c r="KY449" s="115"/>
      <c r="KZ449" s="115"/>
      <c r="LA449" s="115"/>
      <c r="LB449" s="115"/>
      <c r="LC449" s="115"/>
      <c r="LD449" s="115"/>
      <c r="LE449" s="115"/>
      <c r="LF449" s="115"/>
      <c r="LG449" s="115"/>
      <c r="LH449" s="115"/>
      <c r="LI449" s="115"/>
      <c r="LJ449" s="115"/>
      <c r="LK449" s="115"/>
      <c r="LL449" s="115"/>
      <c r="LM449" s="115"/>
      <c r="LN449" s="115"/>
      <c r="LO449" s="115"/>
      <c r="LP449" s="115"/>
      <c r="LQ449" s="115"/>
      <c r="LR449" s="115"/>
      <c r="LS449" s="115"/>
      <c r="LT449" s="115"/>
      <c r="LU449" s="115"/>
      <c r="LV449" s="115"/>
      <c r="LW449" s="115"/>
      <c r="LX449" s="115"/>
      <c r="LY449" s="115"/>
      <c r="LZ449" s="115"/>
      <c r="MA449" s="115"/>
      <c r="MB449" s="115"/>
      <c r="MC449" s="115"/>
      <c r="MD449" s="115"/>
      <c r="ME449" s="115"/>
      <c r="MF449" s="115"/>
      <c r="MG449" s="115"/>
      <c r="MH449" s="115"/>
      <c r="MI449" s="115"/>
      <c r="MJ449" s="115"/>
      <c r="MK449" s="115"/>
      <c r="ML449" s="115"/>
      <c r="MM449" s="115"/>
      <c r="MN449" s="115"/>
      <c r="MO449" s="115"/>
      <c r="MP449" s="115"/>
      <c r="MQ449" s="115"/>
      <c r="MR449" s="115"/>
      <c r="MS449" s="115"/>
      <c r="MT449" s="115"/>
      <c r="MU449" s="115"/>
      <c r="MV449" s="115"/>
      <c r="MW449" s="115"/>
      <c r="MX449" s="115"/>
      <c r="MY449" s="115"/>
      <c r="MZ449" s="115"/>
      <c r="NA449" s="115"/>
      <c r="NB449" s="115"/>
      <c r="NC449" s="115"/>
      <c r="ND449" s="115"/>
      <c r="NE449" s="115"/>
      <c r="NF449" s="115"/>
      <c r="NG449" s="115"/>
      <c r="NH449" s="115"/>
      <c r="NI449" s="115"/>
      <c r="NJ449" s="115"/>
      <c r="NK449" s="115"/>
      <c r="NL449" s="115"/>
      <c r="NM449" s="115"/>
      <c r="NN449" s="115"/>
      <c r="NO449" s="115"/>
      <c r="NP449" s="115"/>
      <c r="NQ449" s="115"/>
      <c r="NR449" s="115"/>
      <c r="NS449" s="115"/>
      <c r="NT449" s="115"/>
      <c r="NU449" s="115"/>
      <c r="NV449" s="115"/>
      <c r="NW449" s="115"/>
      <c r="NX449" s="115"/>
      <c r="NY449" s="115"/>
      <c r="NZ449" s="115"/>
      <c r="OA449" s="115"/>
      <c r="OB449" s="115"/>
      <c r="OC449" s="115"/>
      <c r="OD449" s="115"/>
      <c r="OE449" s="115"/>
      <c r="OF449" s="115"/>
      <c r="OG449" s="115"/>
      <c r="OH449" s="115"/>
      <c r="OI449" s="115"/>
      <c r="OJ449" s="115"/>
      <c r="OK449" s="115"/>
      <c r="OL449" s="115"/>
      <c r="OM449" s="115"/>
      <c r="ON449" s="115"/>
      <c r="OO449" s="115"/>
      <c r="OP449" s="115"/>
      <c r="OQ449" s="115"/>
      <c r="OR449" s="115"/>
      <c r="OS449" s="115"/>
      <c r="OT449" s="115"/>
      <c r="OU449" s="115"/>
      <c r="OV449" s="115"/>
      <c r="OW449" s="115"/>
      <c r="OX449" s="115"/>
      <c r="OY449" s="115"/>
      <c r="OZ449" s="115"/>
      <c r="PA449" s="115"/>
      <c r="PB449" s="115"/>
      <c r="PC449" s="115"/>
      <c r="PD449" s="115"/>
      <c r="PE449" s="115"/>
      <c r="PF449" s="115"/>
      <c r="PG449" s="115"/>
      <c r="PH449" s="115"/>
      <c r="PI449" s="115"/>
      <c r="PJ449" s="115"/>
      <c r="PK449" s="115"/>
      <c r="PL449" s="115"/>
      <c r="PM449" s="115"/>
      <c r="PN449" s="115"/>
      <c r="PO449" s="115"/>
      <c r="PP449" s="115"/>
      <c r="PQ449" s="115"/>
      <c r="PR449" s="115"/>
      <c r="PS449" s="115"/>
      <c r="PT449" s="115"/>
      <c r="PU449" s="115"/>
      <c r="PV449" s="115"/>
      <c r="PW449" s="115"/>
      <c r="PX449" s="115"/>
      <c r="PY449" s="115"/>
      <c r="PZ449" s="115"/>
      <c r="QA449" s="115"/>
      <c r="QB449" s="115"/>
      <c r="QC449" s="115"/>
      <c r="QD449" s="115"/>
      <c r="QE449" s="115"/>
      <c r="QF449" s="115"/>
      <c r="QG449" s="115"/>
      <c r="QH449" s="115"/>
      <c r="QI449" s="115"/>
      <c r="QJ449" s="115"/>
      <c r="QK449" s="115"/>
      <c r="QL449" s="115"/>
      <c r="QM449" s="115"/>
      <c r="QN449" s="115"/>
      <c r="QO449" s="115"/>
      <c r="QP449" s="115"/>
      <c r="QQ449" s="115"/>
      <c r="QR449" s="115"/>
      <c r="QS449" s="115"/>
      <c r="QT449" s="115"/>
      <c r="QU449" s="115"/>
      <c r="QV449" s="115"/>
      <c r="QW449" s="115"/>
      <c r="QX449" s="115"/>
      <c r="QY449" s="115"/>
      <c r="QZ449" s="115"/>
      <c r="RA449" s="115"/>
      <c r="RB449" s="115"/>
      <c r="RC449" s="115"/>
      <c r="RD449" s="115"/>
      <c r="RE449" s="115"/>
      <c r="RF449" s="115"/>
      <c r="RG449" s="115"/>
      <c r="RH449" s="115"/>
      <c r="RI449" s="115"/>
      <c r="RJ449" s="115"/>
      <c r="RK449" s="115"/>
      <c r="RL449" s="115"/>
      <c r="RM449" s="115"/>
      <c r="RN449" s="115"/>
      <c r="RO449" s="115"/>
      <c r="RP449" s="115"/>
      <c r="RQ449" s="115"/>
      <c r="RR449" s="115"/>
      <c r="RS449" s="115"/>
      <c r="RT449" s="115"/>
      <c r="RU449" s="115"/>
      <c r="RV449" s="115"/>
      <c r="RW449" s="115"/>
      <c r="RX449" s="115"/>
      <c r="RY449" s="115"/>
      <c r="RZ449" s="115"/>
      <c r="SA449" s="115"/>
      <c r="SB449" s="115"/>
      <c r="SC449" s="115"/>
      <c r="SD449" s="115"/>
      <c r="SE449" s="115"/>
      <c r="SF449" s="115"/>
      <c r="SG449" s="115"/>
      <c r="SH449" s="115"/>
      <c r="SI449" s="115"/>
      <c r="SJ449" s="115"/>
      <c r="SK449" s="115"/>
      <c r="SL449" s="115"/>
      <c r="SM449" s="115"/>
      <c r="SN449" s="115"/>
      <c r="SO449" s="115"/>
      <c r="SP449" s="115"/>
      <c r="SQ449" s="115"/>
      <c r="SR449" s="115"/>
      <c r="SS449" s="115"/>
      <c r="ST449" s="115"/>
      <c r="SU449" s="115"/>
      <c r="SV449" s="115"/>
      <c r="SW449" s="115"/>
      <c r="SX449" s="115"/>
      <c r="SY449" s="115"/>
      <c r="SZ449" s="115"/>
      <c r="TA449" s="115"/>
      <c r="TB449" s="115"/>
      <c r="TC449" s="115"/>
      <c r="TD449" s="115"/>
      <c r="TE449" s="115"/>
      <c r="TF449" s="115"/>
      <c r="TG449" s="115"/>
      <c r="TH449" s="115"/>
      <c r="TI449" s="115"/>
      <c r="TJ449" s="115"/>
      <c r="TK449" s="115"/>
      <c r="TL449" s="115"/>
      <c r="TM449" s="115"/>
      <c r="TN449" s="115"/>
      <c r="TO449" s="115"/>
      <c r="TP449" s="115"/>
      <c r="TQ449" s="115"/>
      <c r="TR449" s="115"/>
      <c r="TS449" s="115"/>
      <c r="TT449" s="115"/>
      <c r="TU449" s="115"/>
      <c r="TV449" s="115"/>
      <c r="TW449" s="115"/>
      <c r="TX449" s="115"/>
      <c r="TY449" s="115"/>
      <c r="TZ449" s="115"/>
      <c r="UA449" s="115"/>
      <c r="UB449" s="115"/>
      <c r="UC449" s="115"/>
      <c r="UD449" s="115"/>
      <c r="UE449" s="115"/>
      <c r="UF449" s="115"/>
      <c r="UG449" s="115"/>
      <c r="UH449" s="115"/>
      <c r="UI449" s="115"/>
      <c r="UJ449" s="115"/>
      <c r="UK449" s="115"/>
      <c r="UL449" s="115"/>
      <c r="UM449" s="115"/>
      <c r="UN449" s="115"/>
      <c r="UO449" s="115"/>
      <c r="UP449" s="115"/>
      <c r="UQ449" s="115"/>
      <c r="UR449" s="115"/>
      <c r="US449" s="115"/>
      <c r="UT449" s="115"/>
      <c r="UU449" s="115"/>
      <c r="UV449" s="115"/>
      <c r="UW449" s="115"/>
      <c r="UX449" s="115"/>
      <c r="UY449" s="115"/>
      <c r="UZ449" s="115"/>
      <c r="VA449" s="115"/>
      <c r="VB449" s="115"/>
      <c r="VC449" s="115"/>
      <c r="VD449" s="115"/>
      <c r="VE449" s="115"/>
      <c r="VF449" s="115"/>
      <c r="VG449" s="115"/>
      <c r="VH449" s="115"/>
      <c r="VI449" s="115"/>
      <c r="VJ449" s="115"/>
      <c r="VK449" s="115"/>
      <c r="VL449" s="115"/>
      <c r="VM449" s="115"/>
      <c r="VN449" s="115"/>
      <c r="VO449" s="115"/>
      <c r="VP449" s="115"/>
      <c r="VQ449" s="115"/>
      <c r="VR449" s="115"/>
      <c r="VS449" s="115"/>
      <c r="VT449" s="115"/>
      <c r="VU449" s="115"/>
      <c r="VV449" s="115"/>
      <c r="VW449" s="115"/>
      <c r="VX449" s="115"/>
      <c r="VY449" s="115"/>
      <c r="VZ449" s="115"/>
      <c r="WA449" s="115"/>
      <c r="WB449" s="115"/>
      <c r="WC449" s="115"/>
      <c r="WD449" s="115"/>
      <c r="WE449" s="115"/>
      <c r="WF449" s="115"/>
      <c r="WG449" s="115"/>
      <c r="WH449" s="115"/>
      <c r="WI449" s="115"/>
      <c r="WJ449" s="115"/>
      <c r="WK449" s="115"/>
      <c r="WL449" s="115"/>
      <c r="WM449" s="115"/>
      <c r="WN449" s="115"/>
      <c r="WO449" s="115"/>
      <c r="WP449" s="115"/>
      <c r="WQ449" s="115"/>
      <c r="WR449" s="115"/>
      <c r="WS449" s="115"/>
      <c r="WT449" s="115"/>
      <c r="WU449" s="115"/>
      <c r="WV449" s="115"/>
      <c r="WW449" s="115"/>
      <c r="WX449" s="115"/>
      <c r="WY449" s="115"/>
      <c r="WZ449" s="115"/>
      <c r="XA449" s="115"/>
      <c r="XB449" s="115"/>
      <c r="XC449" s="115"/>
      <c r="XD449" s="115"/>
      <c r="XE449" s="115"/>
      <c r="XF449" s="115"/>
      <c r="XG449" s="115"/>
      <c r="XH449" s="115"/>
      <c r="XI449" s="115"/>
      <c r="XJ449" s="115"/>
      <c r="XK449" s="115"/>
      <c r="XL449" s="115"/>
      <c r="XM449" s="115"/>
      <c r="XN449" s="115"/>
      <c r="XO449" s="115"/>
      <c r="XP449" s="115"/>
      <c r="XQ449" s="115"/>
      <c r="XR449" s="115"/>
      <c r="XS449" s="115"/>
      <c r="XT449" s="115"/>
      <c r="XU449" s="115"/>
      <c r="XV449" s="115"/>
      <c r="XW449" s="115"/>
      <c r="XX449" s="115"/>
      <c r="XY449" s="115"/>
      <c r="XZ449" s="115"/>
      <c r="YA449" s="115"/>
      <c r="YB449" s="115"/>
      <c r="YC449" s="115"/>
      <c r="YD449" s="115"/>
      <c r="YE449" s="115"/>
      <c r="YF449" s="115"/>
      <c r="YG449" s="115"/>
      <c r="YH449" s="115"/>
      <c r="YI449" s="115"/>
      <c r="YJ449" s="115"/>
      <c r="YK449" s="115"/>
      <c r="YL449" s="115"/>
      <c r="YM449" s="115"/>
      <c r="YN449" s="115"/>
      <c r="YO449" s="115"/>
      <c r="YP449" s="115"/>
      <c r="YQ449" s="115"/>
      <c r="YR449" s="115"/>
      <c r="YS449" s="115"/>
      <c r="YT449" s="115"/>
      <c r="YU449" s="115"/>
      <c r="YV449" s="115"/>
      <c r="YW449" s="115"/>
      <c r="YX449" s="115"/>
      <c r="YY449" s="115"/>
      <c r="YZ449" s="115"/>
      <c r="ZA449" s="115"/>
      <c r="ZB449" s="115"/>
      <c r="ZC449" s="115"/>
      <c r="ZD449" s="115"/>
      <c r="ZE449" s="115"/>
      <c r="ZF449" s="115"/>
      <c r="ZG449" s="115"/>
      <c r="ZH449" s="115"/>
      <c r="ZI449" s="115"/>
      <c r="ZJ449" s="115"/>
      <c r="ZK449" s="115"/>
      <c r="ZL449" s="115"/>
      <c r="ZM449" s="115"/>
      <c r="ZN449" s="115"/>
      <c r="ZO449" s="115"/>
      <c r="ZP449" s="115"/>
      <c r="ZQ449" s="115"/>
      <c r="ZR449" s="115"/>
      <c r="ZS449" s="115"/>
      <c r="ZT449" s="115"/>
      <c r="ZU449" s="115"/>
      <c r="ZV449" s="115"/>
      <c r="ZW449" s="115"/>
      <c r="ZX449" s="115"/>
      <c r="ZY449" s="115"/>
      <c r="ZZ449" s="115"/>
      <c r="AAA449" s="115"/>
      <c r="AAB449" s="115"/>
      <c r="AAC449" s="115"/>
      <c r="AAD449" s="115"/>
      <c r="AAE449" s="115"/>
      <c r="AAF449" s="115"/>
      <c r="AAG449" s="115"/>
      <c r="AAH449" s="115"/>
      <c r="AAI449" s="115"/>
      <c r="AAJ449" s="115"/>
      <c r="AAK449" s="115"/>
      <c r="AAL449" s="115"/>
      <c r="AAM449" s="115"/>
      <c r="AAN449" s="115"/>
      <c r="AAO449" s="115"/>
      <c r="AAP449" s="115"/>
      <c r="AAQ449" s="115"/>
      <c r="AAR449" s="115"/>
      <c r="AAS449" s="115"/>
      <c r="AAT449" s="115"/>
      <c r="AAU449" s="115"/>
      <c r="AAV449" s="115"/>
      <c r="AAW449" s="115"/>
      <c r="AAX449" s="115"/>
      <c r="AAY449" s="115"/>
      <c r="AAZ449" s="115"/>
      <c r="ABA449" s="115"/>
      <c r="ABB449" s="115"/>
      <c r="ABC449" s="115"/>
      <c r="ABD449" s="115"/>
      <c r="ABE449" s="115"/>
      <c r="ABF449" s="115"/>
      <c r="ABG449" s="115"/>
      <c r="ABH449" s="115"/>
      <c r="ABI449" s="115"/>
      <c r="ABJ449" s="115"/>
      <c r="ABK449" s="115"/>
      <c r="ABL449" s="115"/>
      <c r="ABM449" s="115"/>
      <c r="ABN449" s="115"/>
      <c r="ABO449" s="115"/>
      <c r="ABP449" s="115"/>
      <c r="ABQ449" s="115"/>
      <c r="ABR449" s="115"/>
      <c r="ABS449" s="115"/>
      <c r="ABT449" s="115"/>
      <c r="ABU449" s="115"/>
      <c r="ABV449" s="115"/>
      <c r="ABW449" s="115"/>
      <c r="ABX449" s="115"/>
      <c r="ABY449" s="115"/>
      <c r="ABZ449" s="115"/>
      <c r="ACA449" s="115"/>
      <c r="ACB449" s="115"/>
      <c r="ACC449" s="115"/>
      <c r="ACD449" s="115"/>
      <c r="ACE449" s="115"/>
      <c r="ACF449" s="115"/>
      <c r="ACG449" s="115"/>
      <c r="ACH449" s="115"/>
      <c r="ACI449" s="115"/>
      <c r="ACJ449" s="115"/>
      <c r="ACK449" s="115"/>
      <c r="ACL449" s="115"/>
      <c r="ACM449" s="115"/>
      <c r="ACN449" s="115"/>
      <c r="ACO449" s="115"/>
      <c r="ACP449" s="115"/>
      <c r="ACQ449" s="115"/>
      <c r="ACR449" s="115"/>
      <c r="ACS449" s="115"/>
      <c r="ACT449" s="115"/>
      <c r="ACU449" s="115"/>
      <c r="ACV449" s="115"/>
      <c r="ACW449" s="115"/>
      <c r="ACX449" s="115"/>
      <c r="ACY449" s="115"/>
      <c r="ACZ449" s="115"/>
      <c r="ADA449" s="115"/>
    </row>
    <row r="450" spans="1:781" ht="15" customHeight="1" x14ac:dyDescent="0.3">
      <c r="A450" s="189"/>
      <c r="B450" s="194"/>
      <c r="C450" s="235"/>
      <c r="D450" s="197"/>
      <c r="E450" s="192"/>
      <c r="F450" s="198"/>
      <c r="G450" s="191"/>
      <c r="H450" s="198"/>
      <c r="I450" s="199"/>
      <c r="J450" s="245"/>
      <c r="K450" s="189"/>
      <c r="L450" s="190"/>
      <c r="M450" s="191"/>
      <c r="N450" s="192"/>
      <c r="O450" s="197"/>
      <c r="P450" s="194"/>
      <c r="Q450" s="234"/>
      <c r="R450" s="234"/>
      <c r="S450" s="219" t="s">
        <v>320</v>
      </c>
      <c r="T450" s="249" t="s">
        <v>1200</v>
      </c>
      <c r="U450" s="210" t="s">
        <v>1201</v>
      </c>
      <c r="V450" s="244"/>
      <c r="W450" s="242"/>
      <c r="X450" s="242"/>
      <c r="Y450" s="242"/>
      <c r="Z450" s="242"/>
      <c r="AA450" s="242"/>
      <c r="AB450" s="243"/>
      <c r="AC450" s="244"/>
      <c r="AD450" s="244"/>
      <c r="AE450" s="244"/>
      <c r="AF450" s="244"/>
      <c r="AG450" s="244"/>
      <c r="AH450" s="244"/>
      <c r="AI450" s="244"/>
      <c r="AJ450" s="244"/>
      <c r="AK450" s="244"/>
      <c r="AL450" s="244"/>
      <c r="AM450" s="244"/>
      <c r="AN450" s="244"/>
      <c r="AO450" s="244"/>
      <c r="AP450" s="115"/>
      <c r="AQ450" s="115"/>
      <c r="AR450" s="115"/>
      <c r="AS450" s="115"/>
      <c r="AT450" s="115"/>
      <c r="AU450" s="115"/>
      <c r="AV450" s="115"/>
      <c r="AW450" s="115"/>
      <c r="AX450" s="115"/>
      <c r="AY450" s="115"/>
      <c r="AZ450" s="115"/>
      <c r="BA450" s="115"/>
      <c r="BB450" s="115"/>
      <c r="BC450" s="115"/>
      <c r="BD450" s="115"/>
      <c r="BE450" s="115"/>
      <c r="BF450" s="115"/>
      <c r="BG450" s="115"/>
      <c r="BH450" s="115"/>
      <c r="BI450" s="115"/>
      <c r="BJ450" s="115"/>
      <c r="BK450" s="115"/>
      <c r="BL450" s="115"/>
      <c r="BM450" s="115"/>
      <c r="BN450" s="115"/>
      <c r="BO450" s="115"/>
      <c r="BP450" s="115"/>
      <c r="BQ450" s="115"/>
      <c r="BR450" s="115"/>
      <c r="BS450" s="115"/>
      <c r="BT450" s="115"/>
      <c r="BU450" s="115"/>
      <c r="BV450" s="115"/>
      <c r="BW450" s="115"/>
      <c r="BX450" s="115"/>
      <c r="BY450" s="115"/>
      <c r="BZ450" s="115"/>
      <c r="CA450" s="115"/>
      <c r="CB450" s="115"/>
      <c r="CC450" s="115"/>
      <c r="CD450" s="115"/>
      <c r="CE450" s="115"/>
      <c r="CF450" s="115"/>
      <c r="CG450" s="115"/>
      <c r="CH450" s="115"/>
      <c r="CI450" s="115"/>
      <c r="CJ450" s="115"/>
      <c r="CK450" s="115"/>
      <c r="CL450" s="115"/>
      <c r="CM450" s="115"/>
      <c r="CN450" s="115"/>
      <c r="CO450" s="115"/>
      <c r="CP450" s="115"/>
      <c r="CQ450" s="115"/>
      <c r="CR450" s="115"/>
      <c r="CS450" s="115"/>
      <c r="CT450" s="115"/>
      <c r="CU450" s="115"/>
      <c r="CV450" s="115"/>
      <c r="CW450" s="115"/>
      <c r="CX450" s="115"/>
      <c r="CY450" s="115"/>
      <c r="CZ450" s="115"/>
      <c r="DA450" s="115"/>
      <c r="DB450" s="115"/>
      <c r="DC450" s="115"/>
      <c r="DD450" s="115"/>
      <c r="DE450" s="115"/>
      <c r="DF450" s="115"/>
      <c r="DG450" s="115"/>
      <c r="DH450" s="115"/>
      <c r="DI450" s="115"/>
      <c r="DJ450" s="115"/>
      <c r="DK450" s="115"/>
      <c r="DL450" s="115"/>
      <c r="DM450" s="115"/>
      <c r="DN450" s="115"/>
      <c r="DO450" s="115"/>
      <c r="DP450" s="115"/>
      <c r="DQ450" s="115"/>
      <c r="DR450" s="115"/>
      <c r="DS450" s="115"/>
      <c r="DT450" s="115"/>
      <c r="DU450" s="115"/>
      <c r="DV450" s="115"/>
      <c r="DW450" s="115"/>
      <c r="DX450" s="115"/>
      <c r="DY450" s="115"/>
      <c r="DZ450" s="115"/>
      <c r="EA450" s="115"/>
      <c r="EB450" s="115"/>
      <c r="EC450" s="115"/>
      <c r="ED450" s="115"/>
      <c r="EE450" s="115"/>
      <c r="EF450" s="115"/>
      <c r="EG450" s="115"/>
      <c r="EH450" s="115"/>
      <c r="EI450" s="115"/>
      <c r="EJ450" s="115"/>
      <c r="EK450" s="115"/>
      <c r="EL450" s="115"/>
      <c r="EM450" s="115"/>
      <c r="EN450" s="115"/>
      <c r="EO450" s="115"/>
      <c r="EP450" s="115"/>
      <c r="EQ450" s="115"/>
      <c r="ER450" s="115"/>
      <c r="ES450" s="115"/>
      <c r="ET450" s="115"/>
      <c r="EU450" s="115"/>
      <c r="EV450" s="115"/>
      <c r="EW450" s="115"/>
      <c r="EX450" s="115"/>
      <c r="EY450" s="115"/>
      <c r="EZ450" s="115"/>
      <c r="FA450" s="115"/>
      <c r="FB450" s="115"/>
      <c r="FC450" s="115"/>
      <c r="FD450" s="115"/>
      <c r="FE450" s="115"/>
      <c r="FF450" s="115"/>
      <c r="FG450" s="115"/>
      <c r="FH450" s="115"/>
      <c r="FI450" s="115"/>
      <c r="FJ450" s="115"/>
      <c r="FK450" s="115"/>
      <c r="FL450" s="115"/>
      <c r="FM450" s="115"/>
      <c r="FN450" s="115"/>
      <c r="FO450" s="115"/>
      <c r="FP450" s="115"/>
      <c r="FQ450" s="115"/>
      <c r="FR450" s="115"/>
      <c r="FS450" s="115"/>
      <c r="FT450" s="115"/>
      <c r="FU450" s="115"/>
      <c r="FV450" s="115"/>
      <c r="FW450" s="115"/>
      <c r="FX450" s="115"/>
      <c r="FY450" s="115"/>
      <c r="FZ450" s="115"/>
      <c r="GA450" s="115"/>
      <c r="GB450" s="115"/>
      <c r="GC450" s="115"/>
      <c r="GD450" s="115"/>
      <c r="GE450" s="115"/>
      <c r="GF450" s="115"/>
      <c r="GG450" s="115"/>
      <c r="GH450" s="115"/>
      <c r="GI450" s="115"/>
      <c r="GJ450" s="115"/>
      <c r="GK450" s="115"/>
      <c r="GL450" s="115"/>
      <c r="GM450" s="115"/>
      <c r="GN450" s="115"/>
      <c r="GO450" s="115"/>
      <c r="GP450" s="115"/>
      <c r="GQ450" s="115"/>
      <c r="GR450" s="115"/>
      <c r="GS450" s="115"/>
      <c r="GT450" s="115"/>
      <c r="GU450" s="115"/>
      <c r="GV450" s="115"/>
      <c r="GW450" s="115"/>
      <c r="GX450" s="115"/>
      <c r="GY450" s="115"/>
      <c r="GZ450" s="115"/>
      <c r="HA450" s="115"/>
      <c r="HB450" s="115"/>
      <c r="HC450" s="115"/>
      <c r="HD450" s="115"/>
      <c r="HE450" s="115"/>
      <c r="HF450" s="115"/>
      <c r="HG450" s="115"/>
      <c r="HH450" s="115"/>
      <c r="HI450" s="115"/>
      <c r="HJ450" s="115"/>
      <c r="HK450" s="115"/>
      <c r="HL450" s="115"/>
      <c r="HM450" s="115"/>
      <c r="HN450" s="115"/>
      <c r="HO450" s="115"/>
      <c r="HP450" s="115"/>
      <c r="HQ450" s="115"/>
      <c r="HR450" s="115"/>
      <c r="HS450" s="115"/>
      <c r="HT450" s="115"/>
      <c r="HU450" s="115"/>
      <c r="HV450" s="115"/>
      <c r="HW450" s="115"/>
      <c r="HX450" s="115"/>
      <c r="HY450" s="115"/>
      <c r="HZ450" s="115"/>
      <c r="IA450" s="115"/>
      <c r="IB450" s="115"/>
      <c r="IC450" s="115"/>
      <c r="ID450" s="115"/>
      <c r="IE450" s="115"/>
      <c r="IF450" s="115"/>
      <c r="IG450" s="115"/>
      <c r="IH450" s="115"/>
      <c r="II450" s="115"/>
      <c r="IJ450" s="115"/>
      <c r="IK450" s="115"/>
      <c r="IL450" s="115"/>
      <c r="IM450" s="115"/>
      <c r="IN450" s="115"/>
      <c r="IO450" s="115"/>
      <c r="IP450" s="115"/>
      <c r="IQ450" s="115"/>
      <c r="IR450" s="115"/>
      <c r="IS450" s="115"/>
      <c r="IT450" s="115"/>
      <c r="IU450" s="115"/>
      <c r="IV450" s="115"/>
      <c r="IW450" s="115"/>
      <c r="IX450" s="115"/>
      <c r="IY450" s="115"/>
      <c r="IZ450" s="115"/>
      <c r="JA450" s="115"/>
      <c r="JB450" s="115"/>
      <c r="JC450" s="115"/>
      <c r="JD450" s="115"/>
      <c r="JE450" s="115"/>
      <c r="JF450" s="115"/>
      <c r="JG450" s="115"/>
      <c r="JH450" s="115"/>
      <c r="JI450" s="115"/>
      <c r="JJ450" s="115"/>
      <c r="JK450" s="115"/>
      <c r="JL450" s="115"/>
      <c r="JM450" s="115"/>
      <c r="JN450" s="115"/>
      <c r="JO450" s="115"/>
      <c r="JP450" s="115"/>
      <c r="JQ450" s="115"/>
      <c r="JR450" s="115"/>
      <c r="JS450" s="115"/>
      <c r="JT450" s="115"/>
      <c r="JU450" s="115"/>
      <c r="JV450" s="115"/>
      <c r="JW450" s="115"/>
      <c r="JX450" s="115"/>
      <c r="JY450" s="115"/>
      <c r="JZ450" s="115"/>
      <c r="KA450" s="115"/>
      <c r="KB450" s="115"/>
      <c r="KC450" s="115"/>
      <c r="KD450" s="115"/>
      <c r="KE450" s="115"/>
      <c r="KF450" s="115"/>
      <c r="KG450" s="115"/>
      <c r="KH450" s="115"/>
      <c r="KI450" s="115"/>
      <c r="KJ450" s="115"/>
      <c r="KK450" s="115"/>
      <c r="KL450" s="115"/>
      <c r="KM450" s="115"/>
      <c r="KN450" s="115"/>
      <c r="KO450" s="115"/>
      <c r="KP450" s="115"/>
      <c r="KQ450" s="115"/>
      <c r="KR450" s="115"/>
      <c r="KS450" s="115"/>
      <c r="KT450" s="115"/>
      <c r="KU450" s="115"/>
      <c r="KV450" s="115"/>
      <c r="KW450" s="115"/>
      <c r="KX450" s="115"/>
      <c r="KY450" s="115"/>
      <c r="KZ450" s="115"/>
      <c r="LA450" s="115"/>
      <c r="LB450" s="115"/>
      <c r="LC450" s="115"/>
      <c r="LD450" s="115"/>
      <c r="LE450" s="115"/>
      <c r="LF450" s="115"/>
      <c r="LG450" s="115"/>
      <c r="LH450" s="115"/>
      <c r="LI450" s="115"/>
      <c r="LJ450" s="115"/>
      <c r="LK450" s="115"/>
      <c r="LL450" s="115"/>
      <c r="LM450" s="115"/>
      <c r="LN450" s="115"/>
      <c r="LO450" s="115"/>
      <c r="LP450" s="115"/>
      <c r="LQ450" s="115"/>
      <c r="LR450" s="115"/>
      <c r="LS450" s="115"/>
      <c r="LT450" s="115"/>
      <c r="LU450" s="115"/>
      <c r="LV450" s="115"/>
      <c r="LW450" s="115"/>
      <c r="LX450" s="115"/>
      <c r="LY450" s="115"/>
      <c r="LZ450" s="115"/>
      <c r="MA450" s="115"/>
      <c r="MB450" s="115"/>
      <c r="MC450" s="115"/>
      <c r="MD450" s="115"/>
      <c r="ME450" s="115"/>
      <c r="MF450" s="115"/>
      <c r="MG450" s="115"/>
      <c r="MH450" s="115"/>
      <c r="MI450" s="115"/>
      <c r="MJ450" s="115"/>
      <c r="MK450" s="115"/>
      <c r="ML450" s="115"/>
      <c r="MM450" s="115"/>
      <c r="MN450" s="115"/>
      <c r="MO450" s="115"/>
      <c r="MP450" s="115"/>
      <c r="MQ450" s="115"/>
      <c r="MR450" s="115"/>
      <c r="MS450" s="115"/>
      <c r="MT450" s="115"/>
      <c r="MU450" s="115"/>
      <c r="MV450" s="115"/>
      <c r="MW450" s="115"/>
      <c r="MX450" s="115"/>
      <c r="MY450" s="115"/>
      <c r="MZ450" s="115"/>
      <c r="NA450" s="115"/>
      <c r="NB450" s="115"/>
      <c r="NC450" s="115"/>
      <c r="ND450" s="115"/>
      <c r="NE450" s="115"/>
      <c r="NF450" s="115"/>
      <c r="NG450" s="115"/>
      <c r="NH450" s="115"/>
      <c r="NI450" s="115"/>
      <c r="NJ450" s="115"/>
      <c r="NK450" s="115"/>
      <c r="NL450" s="115"/>
      <c r="NM450" s="115"/>
      <c r="NN450" s="115"/>
      <c r="NO450" s="115"/>
      <c r="NP450" s="115"/>
      <c r="NQ450" s="115"/>
      <c r="NR450" s="115"/>
      <c r="NS450" s="115"/>
      <c r="NT450" s="115"/>
      <c r="NU450" s="115"/>
      <c r="NV450" s="115"/>
      <c r="NW450" s="115"/>
      <c r="NX450" s="115"/>
      <c r="NY450" s="115"/>
      <c r="NZ450" s="115"/>
      <c r="OA450" s="115"/>
      <c r="OB450" s="115"/>
      <c r="OC450" s="115"/>
      <c r="OD450" s="115"/>
      <c r="OE450" s="115"/>
      <c r="OF450" s="115"/>
      <c r="OG450" s="115"/>
      <c r="OH450" s="115"/>
      <c r="OI450" s="115"/>
      <c r="OJ450" s="115"/>
      <c r="OK450" s="115"/>
      <c r="OL450" s="115"/>
      <c r="OM450" s="115"/>
      <c r="ON450" s="115"/>
      <c r="OO450" s="115"/>
      <c r="OP450" s="115"/>
      <c r="OQ450" s="115"/>
      <c r="OR450" s="115"/>
      <c r="OS450" s="115"/>
      <c r="OT450" s="115"/>
      <c r="OU450" s="115"/>
      <c r="OV450" s="115"/>
      <c r="OW450" s="115"/>
      <c r="OX450" s="115"/>
      <c r="OY450" s="115"/>
      <c r="OZ450" s="115"/>
      <c r="PA450" s="115"/>
      <c r="PB450" s="115"/>
      <c r="PC450" s="115"/>
      <c r="PD450" s="115"/>
      <c r="PE450" s="115"/>
      <c r="PF450" s="115"/>
      <c r="PG450" s="115"/>
      <c r="PH450" s="115"/>
      <c r="PI450" s="115"/>
      <c r="PJ450" s="115"/>
      <c r="PK450" s="115"/>
      <c r="PL450" s="115"/>
      <c r="PM450" s="115"/>
      <c r="PN450" s="115"/>
      <c r="PO450" s="115"/>
      <c r="PP450" s="115"/>
      <c r="PQ450" s="115"/>
      <c r="PR450" s="115"/>
      <c r="PS450" s="115"/>
      <c r="PT450" s="115"/>
      <c r="PU450" s="115"/>
      <c r="PV450" s="115"/>
      <c r="PW450" s="115"/>
      <c r="PX450" s="115"/>
      <c r="PY450" s="115"/>
      <c r="PZ450" s="115"/>
      <c r="QA450" s="115"/>
      <c r="QB450" s="115"/>
      <c r="QC450" s="115"/>
      <c r="QD450" s="115"/>
      <c r="QE450" s="115"/>
      <c r="QF450" s="115"/>
      <c r="QG450" s="115"/>
      <c r="QH450" s="115"/>
      <c r="QI450" s="115"/>
      <c r="QJ450" s="115"/>
      <c r="QK450" s="115"/>
      <c r="QL450" s="115"/>
      <c r="QM450" s="115"/>
      <c r="QN450" s="115"/>
      <c r="QO450" s="115"/>
      <c r="QP450" s="115"/>
      <c r="QQ450" s="115"/>
      <c r="QR450" s="115"/>
      <c r="QS450" s="115"/>
      <c r="QT450" s="115"/>
      <c r="QU450" s="115"/>
      <c r="QV450" s="115"/>
      <c r="QW450" s="115"/>
      <c r="QX450" s="115"/>
      <c r="QY450" s="115"/>
      <c r="QZ450" s="115"/>
      <c r="RA450" s="115"/>
      <c r="RB450" s="115"/>
      <c r="RC450" s="115"/>
      <c r="RD450" s="115"/>
      <c r="RE450" s="115"/>
      <c r="RF450" s="115"/>
      <c r="RG450" s="115"/>
      <c r="RH450" s="115"/>
      <c r="RI450" s="115"/>
      <c r="RJ450" s="115"/>
      <c r="RK450" s="115"/>
      <c r="RL450" s="115"/>
      <c r="RM450" s="115"/>
      <c r="RN450" s="115"/>
      <c r="RO450" s="115"/>
      <c r="RP450" s="115"/>
      <c r="RQ450" s="115"/>
      <c r="RR450" s="115"/>
      <c r="RS450" s="115"/>
      <c r="RT450" s="115"/>
      <c r="RU450" s="115"/>
      <c r="RV450" s="115"/>
      <c r="RW450" s="115"/>
      <c r="RX450" s="115"/>
      <c r="RY450" s="115"/>
      <c r="RZ450" s="115"/>
      <c r="SA450" s="115"/>
      <c r="SB450" s="115"/>
      <c r="SC450" s="115"/>
      <c r="SD450" s="115"/>
      <c r="SE450" s="115"/>
      <c r="SF450" s="115"/>
      <c r="SG450" s="115"/>
      <c r="SH450" s="115"/>
      <c r="SI450" s="115"/>
      <c r="SJ450" s="115"/>
      <c r="SK450" s="115"/>
      <c r="SL450" s="115"/>
      <c r="SM450" s="115"/>
      <c r="SN450" s="115"/>
      <c r="SO450" s="115"/>
      <c r="SP450" s="115"/>
      <c r="SQ450" s="115"/>
      <c r="SR450" s="115"/>
      <c r="SS450" s="115"/>
      <c r="ST450" s="115"/>
      <c r="SU450" s="115"/>
      <c r="SV450" s="115"/>
      <c r="SW450" s="115"/>
      <c r="SX450" s="115"/>
      <c r="SY450" s="115"/>
      <c r="SZ450" s="115"/>
      <c r="TA450" s="115"/>
      <c r="TB450" s="115"/>
      <c r="TC450" s="115"/>
      <c r="TD450" s="115"/>
      <c r="TE450" s="115"/>
      <c r="TF450" s="115"/>
      <c r="TG450" s="115"/>
      <c r="TH450" s="115"/>
      <c r="TI450" s="115"/>
      <c r="TJ450" s="115"/>
      <c r="TK450" s="115"/>
      <c r="TL450" s="115"/>
      <c r="TM450" s="115"/>
      <c r="TN450" s="115"/>
      <c r="TO450" s="115"/>
      <c r="TP450" s="115"/>
      <c r="TQ450" s="115"/>
      <c r="TR450" s="115"/>
      <c r="TS450" s="115"/>
      <c r="TT450" s="115"/>
      <c r="TU450" s="115"/>
      <c r="TV450" s="115"/>
      <c r="TW450" s="115"/>
      <c r="TX450" s="115"/>
      <c r="TY450" s="115"/>
      <c r="TZ450" s="115"/>
      <c r="UA450" s="115"/>
      <c r="UB450" s="115"/>
      <c r="UC450" s="115"/>
      <c r="UD450" s="115"/>
      <c r="UE450" s="115"/>
      <c r="UF450" s="115"/>
      <c r="UG450" s="115"/>
      <c r="UH450" s="115"/>
      <c r="UI450" s="115"/>
      <c r="UJ450" s="115"/>
      <c r="UK450" s="115"/>
      <c r="UL450" s="115"/>
      <c r="UM450" s="115"/>
      <c r="UN450" s="115"/>
      <c r="UO450" s="115"/>
      <c r="UP450" s="115"/>
      <c r="UQ450" s="115"/>
      <c r="UR450" s="115"/>
      <c r="US450" s="115"/>
      <c r="UT450" s="115"/>
      <c r="UU450" s="115"/>
      <c r="UV450" s="115"/>
      <c r="UW450" s="115"/>
      <c r="UX450" s="115"/>
      <c r="UY450" s="115"/>
      <c r="UZ450" s="115"/>
      <c r="VA450" s="115"/>
      <c r="VB450" s="115"/>
      <c r="VC450" s="115"/>
      <c r="VD450" s="115"/>
      <c r="VE450" s="115"/>
      <c r="VF450" s="115"/>
      <c r="VG450" s="115"/>
      <c r="VH450" s="115"/>
      <c r="VI450" s="115"/>
      <c r="VJ450" s="115"/>
      <c r="VK450" s="115"/>
      <c r="VL450" s="115"/>
      <c r="VM450" s="115"/>
      <c r="VN450" s="115"/>
      <c r="VO450" s="115"/>
      <c r="VP450" s="115"/>
      <c r="VQ450" s="115"/>
      <c r="VR450" s="115"/>
      <c r="VS450" s="115"/>
      <c r="VT450" s="115"/>
      <c r="VU450" s="115"/>
      <c r="VV450" s="115"/>
      <c r="VW450" s="115"/>
      <c r="VX450" s="115"/>
      <c r="VY450" s="115"/>
      <c r="VZ450" s="115"/>
      <c r="WA450" s="115"/>
      <c r="WB450" s="115"/>
      <c r="WC450" s="115"/>
      <c r="WD450" s="115"/>
      <c r="WE450" s="115"/>
      <c r="WF450" s="115"/>
      <c r="WG450" s="115"/>
      <c r="WH450" s="115"/>
      <c r="WI450" s="115"/>
      <c r="WJ450" s="115"/>
      <c r="WK450" s="115"/>
      <c r="WL450" s="115"/>
      <c r="WM450" s="115"/>
      <c r="WN450" s="115"/>
      <c r="WO450" s="115"/>
      <c r="WP450" s="115"/>
      <c r="WQ450" s="115"/>
      <c r="WR450" s="115"/>
      <c r="WS450" s="115"/>
      <c r="WT450" s="115"/>
      <c r="WU450" s="115"/>
      <c r="WV450" s="115"/>
      <c r="WW450" s="115"/>
      <c r="WX450" s="115"/>
      <c r="WY450" s="115"/>
      <c r="WZ450" s="115"/>
      <c r="XA450" s="115"/>
      <c r="XB450" s="115"/>
      <c r="XC450" s="115"/>
      <c r="XD450" s="115"/>
      <c r="XE450" s="115"/>
      <c r="XF450" s="115"/>
      <c r="XG450" s="115"/>
      <c r="XH450" s="115"/>
      <c r="XI450" s="115"/>
      <c r="XJ450" s="115"/>
      <c r="XK450" s="115"/>
      <c r="XL450" s="115"/>
      <c r="XM450" s="115"/>
      <c r="XN450" s="115"/>
      <c r="XO450" s="115"/>
      <c r="XP450" s="115"/>
      <c r="XQ450" s="115"/>
      <c r="XR450" s="115"/>
      <c r="XS450" s="115"/>
      <c r="XT450" s="115"/>
      <c r="XU450" s="115"/>
      <c r="XV450" s="115"/>
      <c r="XW450" s="115"/>
      <c r="XX450" s="115"/>
      <c r="XY450" s="115"/>
      <c r="XZ450" s="115"/>
      <c r="YA450" s="115"/>
      <c r="YB450" s="115"/>
      <c r="YC450" s="115"/>
      <c r="YD450" s="115"/>
      <c r="YE450" s="115"/>
      <c r="YF450" s="115"/>
      <c r="YG450" s="115"/>
      <c r="YH450" s="115"/>
      <c r="YI450" s="115"/>
      <c r="YJ450" s="115"/>
      <c r="YK450" s="115"/>
      <c r="YL450" s="115"/>
      <c r="YM450" s="115"/>
      <c r="YN450" s="115"/>
      <c r="YO450" s="115"/>
      <c r="YP450" s="115"/>
      <c r="YQ450" s="115"/>
      <c r="YR450" s="115"/>
      <c r="YS450" s="115"/>
      <c r="YT450" s="115"/>
      <c r="YU450" s="115"/>
      <c r="YV450" s="115"/>
      <c r="YW450" s="115"/>
      <c r="YX450" s="115"/>
      <c r="YY450" s="115"/>
      <c r="YZ450" s="115"/>
      <c r="ZA450" s="115"/>
      <c r="ZB450" s="115"/>
      <c r="ZC450" s="115"/>
      <c r="ZD450" s="115"/>
      <c r="ZE450" s="115"/>
      <c r="ZF450" s="115"/>
      <c r="ZG450" s="115"/>
      <c r="ZH450" s="115"/>
      <c r="ZI450" s="115"/>
      <c r="ZJ450" s="115"/>
      <c r="ZK450" s="115"/>
      <c r="ZL450" s="115"/>
      <c r="ZM450" s="115"/>
      <c r="ZN450" s="115"/>
      <c r="ZO450" s="115"/>
      <c r="ZP450" s="115"/>
      <c r="ZQ450" s="115"/>
      <c r="ZR450" s="115"/>
      <c r="ZS450" s="115"/>
      <c r="ZT450" s="115"/>
      <c r="ZU450" s="115"/>
      <c r="ZV450" s="115"/>
      <c r="ZW450" s="115"/>
      <c r="ZX450" s="115"/>
      <c r="ZY450" s="115"/>
      <c r="ZZ450" s="115"/>
      <c r="AAA450" s="115"/>
      <c r="AAB450" s="115"/>
      <c r="AAC450" s="115"/>
      <c r="AAD450" s="115"/>
      <c r="AAE450" s="115"/>
      <c r="AAF450" s="115"/>
      <c r="AAG450" s="115"/>
      <c r="AAH450" s="115"/>
      <c r="AAI450" s="115"/>
      <c r="AAJ450" s="115"/>
      <c r="AAK450" s="115"/>
      <c r="AAL450" s="115"/>
      <c r="AAM450" s="115"/>
      <c r="AAN450" s="115"/>
      <c r="AAO450" s="115"/>
      <c r="AAP450" s="115"/>
      <c r="AAQ450" s="115"/>
      <c r="AAR450" s="115"/>
      <c r="AAS450" s="115"/>
      <c r="AAT450" s="115"/>
      <c r="AAU450" s="115"/>
      <c r="AAV450" s="115"/>
      <c r="AAW450" s="115"/>
      <c r="AAX450" s="115"/>
      <c r="AAY450" s="115"/>
      <c r="AAZ450" s="115"/>
      <c r="ABA450" s="115"/>
      <c r="ABB450" s="115"/>
      <c r="ABC450" s="115"/>
      <c r="ABD450" s="115"/>
      <c r="ABE450" s="115"/>
      <c r="ABF450" s="115"/>
      <c r="ABG450" s="115"/>
      <c r="ABH450" s="115"/>
      <c r="ABI450" s="115"/>
      <c r="ABJ450" s="115"/>
      <c r="ABK450" s="115"/>
      <c r="ABL450" s="115"/>
      <c r="ABM450" s="115"/>
      <c r="ABN450" s="115"/>
      <c r="ABO450" s="115"/>
      <c r="ABP450" s="115"/>
      <c r="ABQ450" s="115"/>
      <c r="ABR450" s="115"/>
      <c r="ABS450" s="115"/>
      <c r="ABT450" s="115"/>
      <c r="ABU450" s="115"/>
      <c r="ABV450" s="115"/>
      <c r="ABW450" s="115"/>
      <c r="ABX450" s="115"/>
      <c r="ABY450" s="115"/>
      <c r="ABZ450" s="115"/>
      <c r="ACA450" s="115"/>
      <c r="ACB450" s="115"/>
      <c r="ACC450" s="115"/>
      <c r="ACD450" s="115"/>
      <c r="ACE450" s="115"/>
      <c r="ACF450" s="115"/>
      <c r="ACG450" s="115"/>
      <c r="ACH450" s="115"/>
      <c r="ACI450" s="115"/>
      <c r="ACJ450" s="115"/>
      <c r="ACK450" s="115"/>
      <c r="ACL450" s="115"/>
      <c r="ACM450" s="115"/>
      <c r="ACN450" s="115"/>
      <c r="ACO450" s="115"/>
      <c r="ACP450" s="115"/>
      <c r="ACQ450" s="115"/>
      <c r="ACR450" s="115"/>
      <c r="ACS450" s="115"/>
      <c r="ACT450" s="115"/>
      <c r="ACU450" s="115"/>
      <c r="ACV450" s="115"/>
      <c r="ACW450" s="115"/>
      <c r="ACX450" s="115"/>
      <c r="ACY450" s="115"/>
      <c r="ACZ450" s="115"/>
      <c r="ADA450" s="115"/>
    </row>
    <row r="451" spans="1:781" ht="15" customHeight="1" x14ac:dyDescent="0.3">
      <c r="A451" s="189"/>
      <c r="B451" s="194"/>
      <c r="C451" s="235"/>
      <c r="D451" s="197"/>
      <c r="E451" s="192"/>
      <c r="F451" s="198"/>
      <c r="G451" s="191"/>
      <c r="H451" s="198"/>
      <c r="I451" s="199"/>
      <c r="J451" s="245"/>
      <c r="K451" s="189"/>
      <c r="L451" s="190"/>
      <c r="M451" s="191"/>
      <c r="N451" s="192"/>
      <c r="O451" s="197"/>
      <c r="P451" s="194"/>
      <c r="Q451" s="200"/>
      <c r="R451" s="230"/>
      <c r="S451" s="219" t="s">
        <v>1202</v>
      </c>
      <c r="T451" s="249" t="s">
        <v>1203</v>
      </c>
      <c r="U451" s="210" t="s">
        <v>1204</v>
      </c>
      <c r="V451" s="244"/>
      <c r="W451" s="242"/>
      <c r="X451" s="242"/>
      <c r="Y451" s="242"/>
      <c r="Z451" s="242"/>
      <c r="AA451" s="242"/>
      <c r="AB451" s="243"/>
      <c r="AC451" s="244"/>
      <c r="AD451" s="244"/>
      <c r="AE451" s="244"/>
      <c r="AF451" s="244"/>
      <c r="AG451" s="244"/>
      <c r="AH451" s="244"/>
      <c r="AI451" s="244"/>
      <c r="AJ451" s="244"/>
      <c r="AK451" s="244"/>
      <c r="AL451" s="244"/>
      <c r="AM451" s="244"/>
      <c r="AN451" s="244"/>
      <c r="AO451" s="244"/>
      <c r="AP451" s="115"/>
      <c r="AQ451" s="115"/>
      <c r="AR451" s="115"/>
      <c r="AS451" s="115"/>
      <c r="AT451" s="115"/>
      <c r="AU451" s="115"/>
      <c r="AV451" s="115"/>
      <c r="AW451" s="115"/>
      <c r="AX451" s="115"/>
      <c r="AY451" s="115"/>
      <c r="AZ451" s="115"/>
      <c r="BA451" s="115"/>
      <c r="BB451" s="115"/>
      <c r="BC451" s="115"/>
      <c r="BD451" s="115"/>
      <c r="BE451" s="115"/>
      <c r="BF451" s="115"/>
      <c r="BG451" s="115"/>
      <c r="BH451" s="115"/>
      <c r="BI451" s="115"/>
      <c r="BJ451" s="115"/>
      <c r="BK451" s="115"/>
      <c r="BL451" s="115"/>
      <c r="BM451" s="115"/>
      <c r="BN451" s="115"/>
      <c r="BO451" s="115"/>
      <c r="BP451" s="115"/>
      <c r="BQ451" s="115"/>
      <c r="BR451" s="115"/>
      <c r="BS451" s="115"/>
      <c r="BT451" s="115"/>
      <c r="BU451" s="115"/>
      <c r="BV451" s="115"/>
      <c r="BW451" s="115"/>
      <c r="BX451" s="115"/>
      <c r="BY451" s="115"/>
      <c r="BZ451" s="115"/>
      <c r="CA451" s="115"/>
      <c r="CB451" s="115"/>
      <c r="CC451" s="115"/>
      <c r="CD451" s="115"/>
      <c r="CE451" s="115"/>
      <c r="CF451" s="115"/>
      <c r="CG451" s="115"/>
      <c r="CH451" s="115"/>
      <c r="CI451" s="115"/>
      <c r="CJ451" s="115"/>
      <c r="CK451" s="115"/>
      <c r="CL451" s="115"/>
      <c r="CM451" s="115"/>
      <c r="CN451" s="115"/>
      <c r="CO451" s="115"/>
      <c r="CP451" s="115"/>
      <c r="CQ451" s="115"/>
      <c r="CR451" s="115"/>
      <c r="CS451" s="115"/>
      <c r="CT451" s="115"/>
      <c r="CU451" s="115"/>
      <c r="CV451" s="115"/>
      <c r="CW451" s="115"/>
      <c r="CX451" s="115"/>
      <c r="CY451" s="115"/>
      <c r="CZ451" s="115"/>
      <c r="DA451" s="115"/>
      <c r="DB451" s="115"/>
      <c r="DC451" s="115"/>
      <c r="DD451" s="115"/>
      <c r="DE451" s="115"/>
      <c r="DF451" s="115"/>
      <c r="DG451" s="115"/>
      <c r="DH451" s="115"/>
      <c r="DI451" s="115"/>
      <c r="DJ451" s="115"/>
      <c r="DK451" s="115"/>
      <c r="DL451" s="115"/>
      <c r="DM451" s="115"/>
      <c r="DN451" s="115"/>
      <c r="DO451" s="115"/>
      <c r="DP451" s="115"/>
      <c r="DQ451" s="115"/>
      <c r="DR451" s="115"/>
      <c r="DS451" s="115"/>
      <c r="DT451" s="115"/>
      <c r="DU451" s="115"/>
      <c r="DV451" s="115"/>
      <c r="DW451" s="115"/>
      <c r="DX451" s="115"/>
      <c r="DY451" s="115"/>
      <c r="DZ451" s="115"/>
      <c r="EA451" s="115"/>
      <c r="EB451" s="115"/>
      <c r="EC451" s="115"/>
      <c r="ED451" s="115"/>
      <c r="EE451" s="115"/>
      <c r="EF451" s="115"/>
      <c r="EG451" s="115"/>
      <c r="EH451" s="115"/>
      <c r="EI451" s="115"/>
      <c r="EJ451" s="115"/>
      <c r="EK451" s="115"/>
      <c r="EL451" s="115"/>
      <c r="EM451" s="115"/>
      <c r="EN451" s="115"/>
      <c r="EO451" s="115"/>
      <c r="EP451" s="115"/>
      <c r="EQ451" s="115"/>
      <c r="ER451" s="115"/>
      <c r="ES451" s="115"/>
      <c r="ET451" s="115"/>
      <c r="EU451" s="115"/>
      <c r="EV451" s="115"/>
      <c r="EW451" s="115"/>
      <c r="EX451" s="115"/>
      <c r="EY451" s="115"/>
      <c r="EZ451" s="115"/>
      <c r="FA451" s="115"/>
      <c r="FB451" s="115"/>
      <c r="FC451" s="115"/>
      <c r="FD451" s="115"/>
      <c r="FE451" s="115"/>
      <c r="FF451" s="115"/>
      <c r="FG451" s="115"/>
      <c r="FH451" s="115"/>
      <c r="FI451" s="115"/>
      <c r="FJ451" s="115"/>
      <c r="FK451" s="115"/>
      <c r="FL451" s="115"/>
      <c r="FM451" s="115"/>
      <c r="FN451" s="115"/>
      <c r="FO451" s="115"/>
      <c r="FP451" s="115"/>
      <c r="FQ451" s="115"/>
      <c r="FR451" s="115"/>
      <c r="FS451" s="115"/>
      <c r="FT451" s="115"/>
      <c r="FU451" s="115"/>
      <c r="FV451" s="115"/>
      <c r="FW451" s="115"/>
      <c r="FX451" s="115"/>
      <c r="FY451" s="115"/>
      <c r="FZ451" s="115"/>
      <c r="GA451" s="115"/>
      <c r="GB451" s="115"/>
      <c r="GC451" s="115"/>
      <c r="GD451" s="115"/>
      <c r="GE451" s="115"/>
      <c r="GF451" s="115"/>
      <c r="GG451" s="115"/>
      <c r="GH451" s="115"/>
      <c r="GI451" s="115"/>
      <c r="GJ451" s="115"/>
      <c r="GK451" s="115"/>
      <c r="GL451" s="115"/>
      <c r="GM451" s="115"/>
      <c r="GN451" s="115"/>
      <c r="GO451" s="115"/>
      <c r="GP451" s="115"/>
      <c r="GQ451" s="115"/>
      <c r="GR451" s="115"/>
      <c r="GS451" s="115"/>
      <c r="GT451" s="115"/>
      <c r="GU451" s="115"/>
      <c r="GV451" s="115"/>
      <c r="GW451" s="115"/>
      <c r="GX451" s="115"/>
      <c r="GY451" s="115"/>
      <c r="GZ451" s="115"/>
      <c r="HA451" s="115"/>
      <c r="HB451" s="115"/>
      <c r="HC451" s="115"/>
      <c r="HD451" s="115"/>
      <c r="HE451" s="115"/>
      <c r="HF451" s="115"/>
      <c r="HG451" s="115"/>
      <c r="HH451" s="115"/>
      <c r="HI451" s="115"/>
      <c r="HJ451" s="115"/>
      <c r="HK451" s="115"/>
      <c r="HL451" s="115"/>
      <c r="HM451" s="115"/>
      <c r="HN451" s="115"/>
      <c r="HO451" s="115"/>
      <c r="HP451" s="115"/>
      <c r="HQ451" s="115"/>
      <c r="HR451" s="115"/>
      <c r="HS451" s="115"/>
      <c r="HT451" s="115"/>
      <c r="HU451" s="115"/>
      <c r="HV451" s="115"/>
      <c r="HW451" s="115"/>
      <c r="HX451" s="115"/>
      <c r="HY451" s="115"/>
      <c r="HZ451" s="115"/>
      <c r="IA451" s="115"/>
      <c r="IB451" s="115"/>
      <c r="IC451" s="115"/>
      <c r="ID451" s="115"/>
      <c r="IE451" s="115"/>
      <c r="IF451" s="115"/>
      <c r="IG451" s="115"/>
      <c r="IH451" s="115"/>
      <c r="II451" s="115"/>
      <c r="IJ451" s="115"/>
      <c r="IK451" s="115"/>
      <c r="IL451" s="115"/>
      <c r="IM451" s="115"/>
      <c r="IN451" s="115"/>
      <c r="IO451" s="115"/>
      <c r="IP451" s="115"/>
      <c r="IQ451" s="115"/>
      <c r="IR451" s="115"/>
      <c r="IS451" s="115"/>
      <c r="IT451" s="115"/>
      <c r="IU451" s="115"/>
      <c r="IV451" s="115"/>
      <c r="IW451" s="115"/>
      <c r="IX451" s="115"/>
      <c r="IY451" s="115"/>
      <c r="IZ451" s="115"/>
      <c r="JA451" s="115"/>
      <c r="JB451" s="115"/>
      <c r="JC451" s="115"/>
      <c r="JD451" s="115"/>
      <c r="JE451" s="115"/>
      <c r="JF451" s="115"/>
      <c r="JG451" s="115"/>
      <c r="JH451" s="115"/>
      <c r="JI451" s="115"/>
      <c r="JJ451" s="115"/>
      <c r="JK451" s="115"/>
      <c r="JL451" s="115"/>
      <c r="JM451" s="115"/>
      <c r="JN451" s="115"/>
      <c r="JO451" s="115"/>
      <c r="JP451" s="115"/>
      <c r="JQ451" s="115"/>
      <c r="JR451" s="115"/>
      <c r="JS451" s="115"/>
      <c r="JT451" s="115"/>
      <c r="JU451" s="115"/>
      <c r="JV451" s="115"/>
      <c r="JW451" s="115"/>
      <c r="JX451" s="115"/>
      <c r="JY451" s="115"/>
      <c r="JZ451" s="115"/>
      <c r="KA451" s="115"/>
      <c r="KB451" s="115"/>
      <c r="KC451" s="115"/>
      <c r="KD451" s="115"/>
      <c r="KE451" s="115"/>
      <c r="KF451" s="115"/>
      <c r="KG451" s="115"/>
      <c r="KH451" s="115"/>
      <c r="KI451" s="115"/>
      <c r="KJ451" s="115"/>
      <c r="KK451" s="115"/>
      <c r="KL451" s="115"/>
      <c r="KM451" s="115"/>
      <c r="KN451" s="115"/>
      <c r="KO451" s="115"/>
      <c r="KP451" s="115"/>
      <c r="KQ451" s="115"/>
      <c r="KR451" s="115"/>
      <c r="KS451" s="115"/>
      <c r="KT451" s="115"/>
      <c r="KU451" s="115"/>
      <c r="KV451" s="115"/>
      <c r="KW451" s="115"/>
      <c r="KX451" s="115"/>
      <c r="KY451" s="115"/>
      <c r="KZ451" s="115"/>
      <c r="LA451" s="115"/>
      <c r="LB451" s="115"/>
      <c r="LC451" s="115"/>
      <c r="LD451" s="115"/>
      <c r="LE451" s="115"/>
      <c r="LF451" s="115"/>
      <c r="LG451" s="115"/>
      <c r="LH451" s="115"/>
      <c r="LI451" s="115"/>
      <c r="LJ451" s="115"/>
      <c r="LK451" s="115"/>
      <c r="LL451" s="115"/>
      <c r="LM451" s="115"/>
      <c r="LN451" s="115"/>
      <c r="LO451" s="115"/>
      <c r="LP451" s="115"/>
      <c r="LQ451" s="115"/>
      <c r="LR451" s="115"/>
      <c r="LS451" s="115"/>
      <c r="LT451" s="115"/>
      <c r="LU451" s="115"/>
      <c r="LV451" s="115"/>
      <c r="LW451" s="115"/>
      <c r="LX451" s="115"/>
      <c r="LY451" s="115"/>
      <c r="LZ451" s="115"/>
      <c r="MA451" s="115"/>
      <c r="MB451" s="115"/>
      <c r="MC451" s="115"/>
      <c r="MD451" s="115"/>
      <c r="ME451" s="115"/>
      <c r="MF451" s="115"/>
      <c r="MG451" s="115"/>
      <c r="MH451" s="115"/>
      <c r="MI451" s="115"/>
      <c r="MJ451" s="115"/>
      <c r="MK451" s="115"/>
      <c r="ML451" s="115"/>
      <c r="MM451" s="115"/>
      <c r="MN451" s="115"/>
      <c r="MO451" s="115"/>
      <c r="MP451" s="115"/>
      <c r="MQ451" s="115"/>
      <c r="MR451" s="115"/>
      <c r="MS451" s="115"/>
      <c r="MT451" s="115"/>
      <c r="MU451" s="115"/>
      <c r="MV451" s="115"/>
      <c r="MW451" s="115"/>
      <c r="MX451" s="115"/>
      <c r="MY451" s="115"/>
      <c r="MZ451" s="115"/>
      <c r="NA451" s="115"/>
      <c r="NB451" s="115"/>
      <c r="NC451" s="115"/>
      <c r="ND451" s="115"/>
      <c r="NE451" s="115"/>
      <c r="NF451" s="115"/>
      <c r="NG451" s="115"/>
      <c r="NH451" s="115"/>
      <c r="NI451" s="115"/>
      <c r="NJ451" s="115"/>
      <c r="NK451" s="115"/>
      <c r="NL451" s="115"/>
      <c r="NM451" s="115"/>
      <c r="NN451" s="115"/>
      <c r="NO451" s="115"/>
      <c r="NP451" s="115"/>
      <c r="NQ451" s="115"/>
      <c r="NR451" s="115"/>
      <c r="NS451" s="115"/>
      <c r="NT451" s="115"/>
      <c r="NU451" s="115"/>
      <c r="NV451" s="115"/>
      <c r="NW451" s="115"/>
      <c r="NX451" s="115"/>
      <c r="NY451" s="115"/>
      <c r="NZ451" s="115"/>
      <c r="OA451" s="115"/>
      <c r="OB451" s="115"/>
      <c r="OC451" s="115"/>
      <c r="OD451" s="115"/>
      <c r="OE451" s="115"/>
      <c r="OF451" s="115"/>
      <c r="OG451" s="115"/>
      <c r="OH451" s="115"/>
      <c r="OI451" s="115"/>
      <c r="OJ451" s="115"/>
      <c r="OK451" s="115"/>
      <c r="OL451" s="115"/>
      <c r="OM451" s="115"/>
      <c r="ON451" s="115"/>
      <c r="OO451" s="115"/>
      <c r="OP451" s="115"/>
      <c r="OQ451" s="115"/>
      <c r="OR451" s="115"/>
      <c r="OS451" s="115"/>
      <c r="OT451" s="115"/>
      <c r="OU451" s="115"/>
      <c r="OV451" s="115"/>
      <c r="OW451" s="115"/>
      <c r="OX451" s="115"/>
      <c r="OY451" s="115"/>
      <c r="OZ451" s="115"/>
      <c r="PA451" s="115"/>
      <c r="PB451" s="115"/>
      <c r="PC451" s="115"/>
      <c r="PD451" s="115"/>
      <c r="PE451" s="115"/>
      <c r="PF451" s="115"/>
      <c r="PG451" s="115"/>
      <c r="PH451" s="115"/>
      <c r="PI451" s="115"/>
      <c r="PJ451" s="115"/>
      <c r="PK451" s="115"/>
      <c r="PL451" s="115"/>
      <c r="PM451" s="115"/>
      <c r="PN451" s="115"/>
      <c r="PO451" s="115"/>
      <c r="PP451" s="115"/>
      <c r="PQ451" s="115"/>
      <c r="PR451" s="115"/>
      <c r="PS451" s="115"/>
      <c r="PT451" s="115"/>
      <c r="PU451" s="115"/>
      <c r="PV451" s="115"/>
      <c r="PW451" s="115"/>
      <c r="PX451" s="115"/>
      <c r="PY451" s="115"/>
      <c r="PZ451" s="115"/>
      <c r="QA451" s="115"/>
      <c r="QB451" s="115"/>
      <c r="QC451" s="115"/>
      <c r="QD451" s="115"/>
      <c r="QE451" s="115"/>
      <c r="QF451" s="115"/>
      <c r="QG451" s="115"/>
      <c r="QH451" s="115"/>
      <c r="QI451" s="115"/>
      <c r="QJ451" s="115"/>
      <c r="QK451" s="115"/>
      <c r="QL451" s="115"/>
      <c r="QM451" s="115"/>
      <c r="QN451" s="115"/>
      <c r="QO451" s="115"/>
      <c r="QP451" s="115"/>
      <c r="QQ451" s="115"/>
      <c r="QR451" s="115"/>
      <c r="QS451" s="115"/>
      <c r="QT451" s="115"/>
      <c r="QU451" s="115"/>
      <c r="QV451" s="115"/>
      <c r="QW451" s="115"/>
      <c r="QX451" s="115"/>
      <c r="QY451" s="115"/>
      <c r="QZ451" s="115"/>
      <c r="RA451" s="115"/>
      <c r="RB451" s="115"/>
      <c r="RC451" s="115"/>
      <c r="RD451" s="115"/>
      <c r="RE451" s="115"/>
      <c r="RF451" s="115"/>
      <c r="RG451" s="115"/>
      <c r="RH451" s="115"/>
      <c r="RI451" s="115"/>
      <c r="RJ451" s="115"/>
      <c r="RK451" s="115"/>
      <c r="RL451" s="115"/>
      <c r="RM451" s="115"/>
      <c r="RN451" s="115"/>
      <c r="RO451" s="115"/>
      <c r="RP451" s="115"/>
      <c r="RQ451" s="115"/>
      <c r="RR451" s="115"/>
      <c r="RS451" s="115"/>
      <c r="RT451" s="115"/>
      <c r="RU451" s="115"/>
      <c r="RV451" s="115"/>
      <c r="RW451" s="115"/>
      <c r="RX451" s="115"/>
      <c r="RY451" s="115"/>
      <c r="RZ451" s="115"/>
      <c r="SA451" s="115"/>
      <c r="SB451" s="115"/>
      <c r="SC451" s="115"/>
      <c r="SD451" s="115"/>
      <c r="SE451" s="115"/>
      <c r="SF451" s="115"/>
      <c r="SG451" s="115"/>
      <c r="SH451" s="115"/>
      <c r="SI451" s="115"/>
      <c r="SJ451" s="115"/>
      <c r="SK451" s="115"/>
      <c r="SL451" s="115"/>
      <c r="SM451" s="115"/>
      <c r="SN451" s="115"/>
      <c r="SO451" s="115"/>
      <c r="SP451" s="115"/>
      <c r="SQ451" s="115"/>
      <c r="SR451" s="115"/>
      <c r="SS451" s="115"/>
      <c r="ST451" s="115"/>
      <c r="SU451" s="115"/>
      <c r="SV451" s="115"/>
      <c r="SW451" s="115"/>
      <c r="SX451" s="115"/>
      <c r="SY451" s="115"/>
      <c r="SZ451" s="115"/>
      <c r="TA451" s="115"/>
      <c r="TB451" s="115"/>
      <c r="TC451" s="115"/>
      <c r="TD451" s="115"/>
      <c r="TE451" s="115"/>
      <c r="TF451" s="115"/>
      <c r="TG451" s="115"/>
      <c r="TH451" s="115"/>
      <c r="TI451" s="115"/>
      <c r="TJ451" s="115"/>
      <c r="TK451" s="115"/>
      <c r="TL451" s="115"/>
      <c r="TM451" s="115"/>
      <c r="TN451" s="115"/>
      <c r="TO451" s="115"/>
      <c r="TP451" s="115"/>
      <c r="TQ451" s="115"/>
      <c r="TR451" s="115"/>
      <c r="TS451" s="115"/>
      <c r="TT451" s="115"/>
      <c r="TU451" s="115"/>
      <c r="TV451" s="115"/>
      <c r="TW451" s="115"/>
      <c r="TX451" s="115"/>
      <c r="TY451" s="115"/>
      <c r="TZ451" s="115"/>
      <c r="UA451" s="115"/>
      <c r="UB451" s="115"/>
      <c r="UC451" s="115"/>
      <c r="UD451" s="115"/>
      <c r="UE451" s="115"/>
      <c r="UF451" s="115"/>
      <c r="UG451" s="115"/>
      <c r="UH451" s="115"/>
      <c r="UI451" s="115"/>
      <c r="UJ451" s="115"/>
      <c r="UK451" s="115"/>
      <c r="UL451" s="115"/>
      <c r="UM451" s="115"/>
      <c r="UN451" s="115"/>
      <c r="UO451" s="115"/>
      <c r="UP451" s="115"/>
      <c r="UQ451" s="115"/>
      <c r="UR451" s="115"/>
      <c r="US451" s="115"/>
      <c r="UT451" s="115"/>
      <c r="UU451" s="115"/>
      <c r="UV451" s="115"/>
      <c r="UW451" s="115"/>
      <c r="UX451" s="115"/>
      <c r="UY451" s="115"/>
      <c r="UZ451" s="115"/>
      <c r="VA451" s="115"/>
      <c r="VB451" s="115"/>
      <c r="VC451" s="115"/>
      <c r="VD451" s="115"/>
      <c r="VE451" s="115"/>
      <c r="VF451" s="115"/>
      <c r="VG451" s="115"/>
      <c r="VH451" s="115"/>
      <c r="VI451" s="115"/>
      <c r="VJ451" s="115"/>
      <c r="VK451" s="115"/>
      <c r="VL451" s="115"/>
      <c r="VM451" s="115"/>
      <c r="VN451" s="115"/>
      <c r="VO451" s="115"/>
      <c r="VP451" s="115"/>
      <c r="VQ451" s="115"/>
      <c r="VR451" s="115"/>
      <c r="VS451" s="115"/>
      <c r="VT451" s="115"/>
      <c r="VU451" s="115"/>
      <c r="VV451" s="115"/>
      <c r="VW451" s="115"/>
      <c r="VX451" s="115"/>
      <c r="VY451" s="115"/>
      <c r="VZ451" s="115"/>
      <c r="WA451" s="115"/>
      <c r="WB451" s="115"/>
      <c r="WC451" s="115"/>
      <c r="WD451" s="115"/>
      <c r="WE451" s="115"/>
      <c r="WF451" s="115"/>
      <c r="WG451" s="115"/>
      <c r="WH451" s="115"/>
      <c r="WI451" s="115"/>
      <c r="WJ451" s="115"/>
      <c r="WK451" s="115"/>
      <c r="WL451" s="115"/>
      <c r="WM451" s="115"/>
      <c r="WN451" s="115"/>
      <c r="WO451" s="115"/>
      <c r="WP451" s="115"/>
      <c r="WQ451" s="115"/>
      <c r="WR451" s="115"/>
      <c r="WS451" s="115"/>
      <c r="WT451" s="115"/>
      <c r="WU451" s="115"/>
      <c r="WV451" s="115"/>
      <c r="WW451" s="115"/>
      <c r="WX451" s="115"/>
      <c r="WY451" s="115"/>
      <c r="WZ451" s="115"/>
      <c r="XA451" s="115"/>
      <c r="XB451" s="115"/>
      <c r="XC451" s="115"/>
      <c r="XD451" s="115"/>
      <c r="XE451" s="115"/>
      <c r="XF451" s="115"/>
      <c r="XG451" s="115"/>
      <c r="XH451" s="115"/>
      <c r="XI451" s="115"/>
      <c r="XJ451" s="115"/>
      <c r="XK451" s="115"/>
      <c r="XL451" s="115"/>
      <c r="XM451" s="115"/>
      <c r="XN451" s="115"/>
      <c r="XO451" s="115"/>
      <c r="XP451" s="115"/>
      <c r="XQ451" s="115"/>
      <c r="XR451" s="115"/>
      <c r="XS451" s="115"/>
      <c r="XT451" s="115"/>
      <c r="XU451" s="115"/>
      <c r="XV451" s="115"/>
      <c r="XW451" s="115"/>
      <c r="XX451" s="115"/>
      <c r="XY451" s="115"/>
      <c r="XZ451" s="115"/>
      <c r="YA451" s="115"/>
      <c r="YB451" s="115"/>
      <c r="YC451" s="115"/>
      <c r="YD451" s="115"/>
      <c r="YE451" s="115"/>
      <c r="YF451" s="115"/>
      <c r="YG451" s="115"/>
      <c r="YH451" s="115"/>
      <c r="YI451" s="115"/>
      <c r="YJ451" s="115"/>
      <c r="YK451" s="115"/>
      <c r="YL451" s="115"/>
      <c r="YM451" s="115"/>
      <c r="YN451" s="115"/>
      <c r="YO451" s="115"/>
      <c r="YP451" s="115"/>
      <c r="YQ451" s="115"/>
      <c r="YR451" s="115"/>
      <c r="YS451" s="115"/>
      <c r="YT451" s="115"/>
      <c r="YU451" s="115"/>
      <c r="YV451" s="115"/>
      <c r="YW451" s="115"/>
      <c r="YX451" s="115"/>
      <c r="YY451" s="115"/>
      <c r="YZ451" s="115"/>
      <c r="ZA451" s="115"/>
      <c r="ZB451" s="115"/>
      <c r="ZC451" s="115"/>
      <c r="ZD451" s="115"/>
      <c r="ZE451" s="115"/>
      <c r="ZF451" s="115"/>
      <c r="ZG451" s="115"/>
      <c r="ZH451" s="115"/>
      <c r="ZI451" s="115"/>
      <c r="ZJ451" s="115"/>
      <c r="ZK451" s="115"/>
      <c r="ZL451" s="115"/>
      <c r="ZM451" s="115"/>
      <c r="ZN451" s="115"/>
      <c r="ZO451" s="115"/>
      <c r="ZP451" s="115"/>
      <c r="ZQ451" s="115"/>
      <c r="ZR451" s="115"/>
      <c r="ZS451" s="115"/>
      <c r="ZT451" s="115"/>
      <c r="ZU451" s="115"/>
      <c r="ZV451" s="115"/>
      <c r="ZW451" s="115"/>
      <c r="ZX451" s="115"/>
      <c r="ZY451" s="115"/>
      <c r="ZZ451" s="115"/>
      <c r="AAA451" s="115"/>
      <c r="AAB451" s="115"/>
      <c r="AAC451" s="115"/>
      <c r="AAD451" s="115"/>
      <c r="AAE451" s="115"/>
      <c r="AAF451" s="115"/>
      <c r="AAG451" s="115"/>
      <c r="AAH451" s="115"/>
      <c r="AAI451" s="115"/>
      <c r="AAJ451" s="115"/>
      <c r="AAK451" s="115"/>
      <c r="AAL451" s="115"/>
      <c r="AAM451" s="115"/>
      <c r="AAN451" s="115"/>
      <c r="AAO451" s="115"/>
      <c r="AAP451" s="115"/>
      <c r="AAQ451" s="115"/>
      <c r="AAR451" s="115"/>
      <c r="AAS451" s="115"/>
      <c r="AAT451" s="115"/>
      <c r="AAU451" s="115"/>
      <c r="AAV451" s="115"/>
      <c r="AAW451" s="115"/>
      <c r="AAX451" s="115"/>
      <c r="AAY451" s="115"/>
      <c r="AAZ451" s="115"/>
      <c r="ABA451" s="115"/>
      <c r="ABB451" s="115"/>
      <c r="ABC451" s="115"/>
      <c r="ABD451" s="115"/>
      <c r="ABE451" s="115"/>
      <c r="ABF451" s="115"/>
      <c r="ABG451" s="115"/>
      <c r="ABH451" s="115"/>
      <c r="ABI451" s="115"/>
      <c r="ABJ451" s="115"/>
      <c r="ABK451" s="115"/>
      <c r="ABL451" s="115"/>
      <c r="ABM451" s="115"/>
      <c r="ABN451" s="115"/>
      <c r="ABO451" s="115"/>
      <c r="ABP451" s="115"/>
      <c r="ABQ451" s="115"/>
      <c r="ABR451" s="115"/>
      <c r="ABS451" s="115"/>
      <c r="ABT451" s="115"/>
      <c r="ABU451" s="115"/>
      <c r="ABV451" s="115"/>
      <c r="ABW451" s="115"/>
      <c r="ABX451" s="115"/>
      <c r="ABY451" s="115"/>
      <c r="ABZ451" s="115"/>
      <c r="ACA451" s="115"/>
      <c r="ACB451" s="115"/>
      <c r="ACC451" s="115"/>
      <c r="ACD451" s="115"/>
      <c r="ACE451" s="115"/>
      <c r="ACF451" s="115"/>
      <c r="ACG451" s="115"/>
      <c r="ACH451" s="115"/>
      <c r="ACI451" s="115"/>
      <c r="ACJ451" s="115"/>
      <c r="ACK451" s="115"/>
      <c r="ACL451" s="115"/>
      <c r="ACM451" s="115"/>
      <c r="ACN451" s="115"/>
      <c r="ACO451" s="115"/>
      <c r="ACP451" s="115"/>
      <c r="ACQ451" s="115"/>
      <c r="ACR451" s="115"/>
      <c r="ACS451" s="115"/>
      <c r="ACT451" s="115"/>
      <c r="ACU451" s="115"/>
      <c r="ACV451" s="115"/>
      <c r="ACW451" s="115"/>
      <c r="ACX451" s="115"/>
      <c r="ACY451" s="115"/>
      <c r="ACZ451" s="115"/>
      <c r="ADA451" s="115"/>
    </row>
    <row r="452" spans="1:781" ht="15" customHeight="1" x14ac:dyDescent="0.3">
      <c r="A452" s="189"/>
      <c r="B452" s="194"/>
      <c r="C452" s="250"/>
      <c r="D452" s="197"/>
      <c r="E452" s="192"/>
      <c r="F452" s="198"/>
      <c r="G452" s="191"/>
      <c r="H452" s="198"/>
      <c r="I452" s="199"/>
      <c r="J452" s="245"/>
      <c r="K452" s="189"/>
      <c r="L452" s="190"/>
      <c r="M452" s="191"/>
      <c r="N452" s="192"/>
      <c r="O452" s="197"/>
      <c r="P452" s="194"/>
      <c r="Q452" s="200"/>
      <c r="R452" s="195"/>
      <c r="S452" s="219" t="s">
        <v>911</v>
      </c>
      <c r="T452" s="249" t="s">
        <v>1205</v>
      </c>
      <c r="U452" s="210" t="s">
        <v>1206</v>
      </c>
      <c r="V452" s="244"/>
      <c r="W452" s="242"/>
      <c r="X452" s="242"/>
      <c r="Y452" s="242"/>
      <c r="Z452" s="242"/>
      <c r="AA452" s="242"/>
      <c r="AB452" s="243"/>
      <c r="AC452" s="244"/>
      <c r="AD452" s="244"/>
      <c r="AE452" s="244"/>
      <c r="AF452" s="244"/>
      <c r="AG452" s="244"/>
      <c r="AH452" s="244"/>
      <c r="AI452" s="244"/>
      <c r="AJ452" s="244"/>
      <c r="AK452" s="244"/>
      <c r="AL452" s="244"/>
      <c r="AM452" s="244"/>
      <c r="AN452" s="244"/>
      <c r="AO452" s="244"/>
      <c r="AP452" s="115"/>
      <c r="AQ452" s="115"/>
      <c r="AR452" s="115"/>
      <c r="AS452" s="115"/>
      <c r="AT452" s="115"/>
      <c r="AU452" s="115"/>
      <c r="AV452" s="115"/>
      <c r="AW452" s="115"/>
      <c r="AX452" s="115"/>
      <c r="AY452" s="115"/>
      <c r="AZ452" s="115"/>
      <c r="BA452" s="115"/>
      <c r="BB452" s="115"/>
      <c r="BC452" s="115"/>
      <c r="BD452" s="115"/>
      <c r="BE452" s="115"/>
      <c r="BF452" s="115"/>
      <c r="BG452" s="115"/>
      <c r="BH452" s="115"/>
      <c r="BI452" s="115"/>
      <c r="BJ452" s="115"/>
      <c r="BK452" s="115"/>
      <c r="BL452" s="115"/>
      <c r="BM452" s="115"/>
      <c r="BN452" s="115"/>
      <c r="BO452" s="115"/>
      <c r="BP452" s="115"/>
      <c r="BQ452" s="115"/>
      <c r="BR452" s="115"/>
      <c r="BS452" s="115"/>
      <c r="BT452" s="115"/>
      <c r="BU452" s="115"/>
      <c r="BV452" s="115"/>
      <c r="BW452" s="115"/>
      <c r="BX452" s="115"/>
      <c r="BY452" s="115"/>
      <c r="BZ452" s="115"/>
      <c r="CA452" s="115"/>
      <c r="CB452" s="115"/>
      <c r="CC452" s="115"/>
      <c r="CD452" s="115"/>
      <c r="CE452" s="115"/>
      <c r="CF452" s="115"/>
      <c r="CG452" s="115"/>
      <c r="CH452" s="115"/>
      <c r="CI452" s="115"/>
      <c r="CJ452" s="115"/>
      <c r="CK452" s="115"/>
      <c r="CL452" s="115"/>
      <c r="CM452" s="115"/>
      <c r="CN452" s="115"/>
      <c r="CO452" s="115"/>
      <c r="CP452" s="115"/>
      <c r="CQ452" s="115"/>
      <c r="CR452" s="115"/>
      <c r="CS452" s="115"/>
      <c r="CT452" s="115"/>
      <c r="CU452" s="115"/>
      <c r="CV452" s="115"/>
      <c r="CW452" s="115"/>
      <c r="CX452" s="115"/>
      <c r="CY452" s="115"/>
      <c r="CZ452" s="115"/>
      <c r="DA452" s="115"/>
      <c r="DB452" s="115"/>
      <c r="DC452" s="115"/>
      <c r="DD452" s="115"/>
      <c r="DE452" s="115"/>
      <c r="DF452" s="115"/>
      <c r="DG452" s="115"/>
      <c r="DH452" s="115"/>
      <c r="DI452" s="115"/>
      <c r="DJ452" s="115"/>
      <c r="DK452" s="115"/>
      <c r="DL452" s="115"/>
      <c r="DM452" s="115"/>
      <c r="DN452" s="115"/>
      <c r="DO452" s="115"/>
      <c r="DP452" s="115"/>
      <c r="DQ452" s="115"/>
      <c r="DR452" s="115"/>
      <c r="DS452" s="115"/>
      <c r="DT452" s="115"/>
      <c r="DU452" s="115"/>
      <c r="DV452" s="115"/>
      <c r="DW452" s="115"/>
      <c r="DX452" s="115"/>
      <c r="DY452" s="115"/>
      <c r="DZ452" s="115"/>
      <c r="EA452" s="115"/>
      <c r="EB452" s="115"/>
      <c r="EC452" s="115"/>
      <c r="ED452" s="115"/>
      <c r="EE452" s="115"/>
      <c r="EF452" s="115"/>
      <c r="EG452" s="115"/>
      <c r="EH452" s="115"/>
      <c r="EI452" s="115"/>
      <c r="EJ452" s="115"/>
      <c r="EK452" s="115"/>
      <c r="EL452" s="115"/>
      <c r="EM452" s="115"/>
      <c r="EN452" s="115"/>
      <c r="EO452" s="115"/>
      <c r="EP452" s="115"/>
      <c r="EQ452" s="115"/>
      <c r="ER452" s="115"/>
      <c r="ES452" s="115"/>
      <c r="ET452" s="115"/>
      <c r="EU452" s="115"/>
      <c r="EV452" s="115"/>
      <c r="EW452" s="115"/>
      <c r="EX452" s="115"/>
      <c r="EY452" s="115"/>
      <c r="EZ452" s="115"/>
      <c r="FA452" s="115"/>
      <c r="FB452" s="115"/>
      <c r="FC452" s="115"/>
      <c r="FD452" s="115"/>
      <c r="FE452" s="115"/>
      <c r="FF452" s="115"/>
      <c r="FG452" s="115"/>
      <c r="FH452" s="115"/>
      <c r="FI452" s="115"/>
      <c r="FJ452" s="115"/>
      <c r="FK452" s="115"/>
      <c r="FL452" s="115"/>
      <c r="FM452" s="115"/>
      <c r="FN452" s="115"/>
      <c r="FO452" s="115"/>
      <c r="FP452" s="115"/>
      <c r="FQ452" s="115"/>
      <c r="FR452" s="115"/>
      <c r="FS452" s="115"/>
      <c r="FT452" s="115"/>
      <c r="FU452" s="115"/>
      <c r="FV452" s="115"/>
      <c r="FW452" s="115"/>
      <c r="FX452" s="115"/>
      <c r="FY452" s="115"/>
      <c r="FZ452" s="115"/>
      <c r="GA452" s="115"/>
      <c r="GB452" s="115"/>
      <c r="GC452" s="115"/>
      <c r="GD452" s="115"/>
      <c r="GE452" s="115"/>
      <c r="GF452" s="115"/>
      <c r="GG452" s="115"/>
      <c r="GH452" s="115"/>
      <c r="GI452" s="115"/>
      <c r="GJ452" s="115"/>
      <c r="GK452" s="115"/>
      <c r="GL452" s="115"/>
      <c r="GM452" s="115"/>
      <c r="GN452" s="115"/>
      <c r="GO452" s="115"/>
      <c r="GP452" s="115"/>
      <c r="GQ452" s="115"/>
      <c r="GR452" s="115"/>
      <c r="GS452" s="115"/>
      <c r="GT452" s="115"/>
      <c r="GU452" s="115"/>
      <c r="GV452" s="115"/>
      <c r="GW452" s="115"/>
      <c r="GX452" s="115"/>
      <c r="GY452" s="115"/>
      <c r="GZ452" s="115"/>
      <c r="HA452" s="115"/>
      <c r="HB452" s="115"/>
      <c r="HC452" s="115"/>
      <c r="HD452" s="115"/>
      <c r="HE452" s="115"/>
      <c r="HF452" s="115"/>
      <c r="HG452" s="115"/>
      <c r="HH452" s="115"/>
      <c r="HI452" s="115"/>
      <c r="HJ452" s="115"/>
      <c r="HK452" s="115"/>
      <c r="HL452" s="115"/>
      <c r="HM452" s="115"/>
      <c r="HN452" s="115"/>
      <c r="HO452" s="115"/>
      <c r="HP452" s="115"/>
      <c r="HQ452" s="115"/>
      <c r="HR452" s="115"/>
      <c r="HS452" s="115"/>
      <c r="HT452" s="115"/>
      <c r="HU452" s="115"/>
      <c r="HV452" s="115"/>
      <c r="HW452" s="115"/>
      <c r="HX452" s="115"/>
      <c r="HY452" s="115"/>
      <c r="HZ452" s="115"/>
      <c r="IA452" s="115"/>
      <c r="IB452" s="115"/>
      <c r="IC452" s="115"/>
      <c r="ID452" s="115"/>
      <c r="IE452" s="115"/>
      <c r="IF452" s="115"/>
      <c r="IG452" s="115"/>
      <c r="IH452" s="115"/>
      <c r="II452" s="115"/>
      <c r="IJ452" s="115"/>
      <c r="IK452" s="115"/>
      <c r="IL452" s="115"/>
      <c r="IM452" s="115"/>
      <c r="IN452" s="115"/>
      <c r="IO452" s="115"/>
      <c r="IP452" s="115"/>
      <c r="IQ452" s="115"/>
      <c r="IR452" s="115"/>
      <c r="IS452" s="115"/>
      <c r="IT452" s="115"/>
      <c r="IU452" s="115"/>
      <c r="IV452" s="115"/>
      <c r="IW452" s="115"/>
      <c r="IX452" s="115"/>
      <c r="IY452" s="115"/>
      <c r="IZ452" s="115"/>
      <c r="JA452" s="115"/>
      <c r="JB452" s="115"/>
      <c r="JC452" s="115"/>
      <c r="JD452" s="115"/>
      <c r="JE452" s="115"/>
      <c r="JF452" s="115"/>
      <c r="JG452" s="115"/>
      <c r="JH452" s="115"/>
      <c r="JI452" s="115"/>
      <c r="JJ452" s="115"/>
      <c r="JK452" s="115"/>
      <c r="JL452" s="115"/>
      <c r="JM452" s="115"/>
      <c r="JN452" s="115"/>
      <c r="JO452" s="115"/>
      <c r="JP452" s="115"/>
      <c r="JQ452" s="115"/>
      <c r="JR452" s="115"/>
      <c r="JS452" s="115"/>
      <c r="JT452" s="115"/>
      <c r="JU452" s="115"/>
      <c r="JV452" s="115"/>
      <c r="JW452" s="115"/>
      <c r="JX452" s="115"/>
      <c r="JY452" s="115"/>
      <c r="JZ452" s="115"/>
      <c r="KA452" s="115"/>
      <c r="KB452" s="115"/>
      <c r="KC452" s="115"/>
      <c r="KD452" s="115"/>
      <c r="KE452" s="115"/>
      <c r="KF452" s="115"/>
      <c r="KG452" s="115"/>
      <c r="KH452" s="115"/>
      <c r="KI452" s="115"/>
      <c r="KJ452" s="115"/>
      <c r="KK452" s="115"/>
      <c r="KL452" s="115"/>
      <c r="KM452" s="115"/>
      <c r="KN452" s="115"/>
      <c r="KO452" s="115"/>
      <c r="KP452" s="115"/>
      <c r="KQ452" s="115"/>
      <c r="KR452" s="115"/>
      <c r="KS452" s="115"/>
      <c r="KT452" s="115"/>
      <c r="KU452" s="115"/>
      <c r="KV452" s="115"/>
      <c r="KW452" s="115"/>
      <c r="KX452" s="115"/>
      <c r="KY452" s="115"/>
      <c r="KZ452" s="115"/>
      <c r="LA452" s="115"/>
      <c r="LB452" s="115"/>
      <c r="LC452" s="115"/>
      <c r="LD452" s="115"/>
      <c r="LE452" s="115"/>
      <c r="LF452" s="115"/>
      <c r="LG452" s="115"/>
      <c r="LH452" s="115"/>
      <c r="LI452" s="115"/>
      <c r="LJ452" s="115"/>
      <c r="LK452" s="115"/>
      <c r="LL452" s="115"/>
      <c r="LM452" s="115"/>
      <c r="LN452" s="115"/>
      <c r="LO452" s="115"/>
      <c r="LP452" s="115"/>
      <c r="LQ452" s="115"/>
      <c r="LR452" s="115"/>
      <c r="LS452" s="115"/>
      <c r="LT452" s="115"/>
      <c r="LU452" s="115"/>
      <c r="LV452" s="115"/>
      <c r="LW452" s="115"/>
      <c r="LX452" s="115"/>
      <c r="LY452" s="115"/>
      <c r="LZ452" s="115"/>
      <c r="MA452" s="115"/>
      <c r="MB452" s="115"/>
      <c r="MC452" s="115"/>
      <c r="MD452" s="115"/>
      <c r="ME452" s="115"/>
      <c r="MF452" s="115"/>
      <c r="MG452" s="115"/>
      <c r="MH452" s="115"/>
      <c r="MI452" s="115"/>
      <c r="MJ452" s="115"/>
      <c r="MK452" s="115"/>
      <c r="ML452" s="115"/>
      <c r="MM452" s="115"/>
      <c r="MN452" s="115"/>
      <c r="MO452" s="115"/>
      <c r="MP452" s="115"/>
      <c r="MQ452" s="115"/>
      <c r="MR452" s="115"/>
      <c r="MS452" s="115"/>
      <c r="MT452" s="115"/>
      <c r="MU452" s="115"/>
      <c r="MV452" s="115"/>
      <c r="MW452" s="115"/>
      <c r="MX452" s="115"/>
      <c r="MY452" s="115"/>
      <c r="MZ452" s="115"/>
      <c r="NA452" s="115"/>
      <c r="NB452" s="115"/>
      <c r="NC452" s="115"/>
      <c r="ND452" s="115"/>
      <c r="NE452" s="115"/>
      <c r="NF452" s="115"/>
      <c r="NG452" s="115"/>
      <c r="NH452" s="115"/>
      <c r="NI452" s="115"/>
      <c r="NJ452" s="115"/>
      <c r="NK452" s="115"/>
      <c r="NL452" s="115"/>
      <c r="NM452" s="115"/>
      <c r="NN452" s="115"/>
      <c r="NO452" s="115"/>
      <c r="NP452" s="115"/>
      <c r="NQ452" s="115"/>
      <c r="NR452" s="115"/>
      <c r="NS452" s="115"/>
      <c r="NT452" s="115"/>
      <c r="NU452" s="115"/>
      <c r="NV452" s="115"/>
      <c r="NW452" s="115"/>
      <c r="NX452" s="115"/>
      <c r="NY452" s="115"/>
      <c r="NZ452" s="115"/>
      <c r="OA452" s="115"/>
      <c r="OB452" s="115"/>
      <c r="OC452" s="115"/>
      <c r="OD452" s="115"/>
      <c r="OE452" s="115"/>
      <c r="OF452" s="115"/>
      <c r="OG452" s="115"/>
      <c r="OH452" s="115"/>
      <c r="OI452" s="115"/>
      <c r="OJ452" s="115"/>
      <c r="OK452" s="115"/>
      <c r="OL452" s="115"/>
      <c r="OM452" s="115"/>
      <c r="ON452" s="115"/>
      <c r="OO452" s="115"/>
      <c r="OP452" s="115"/>
      <c r="OQ452" s="115"/>
      <c r="OR452" s="115"/>
      <c r="OS452" s="115"/>
      <c r="OT452" s="115"/>
      <c r="OU452" s="115"/>
      <c r="OV452" s="115"/>
      <c r="OW452" s="115"/>
      <c r="OX452" s="115"/>
      <c r="OY452" s="115"/>
      <c r="OZ452" s="115"/>
      <c r="PA452" s="115"/>
      <c r="PB452" s="115"/>
      <c r="PC452" s="115"/>
      <c r="PD452" s="115"/>
      <c r="PE452" s="115"/>
      <c r="PF452" s="115"/>
      <c r="PG452" s="115"/>
      <c r="PH452" s="115"/>
      <c r="PI452" s="115"/>
      <c r="PJ452" s="115"/>
      <c r="PK452" s="115"/>
      <c r="PL452" s="115"/>
      <c r="PM452" s="115"/>
      <c r="PN452" s="115"/>
      <c r="PO452" s="115"/>
      <c r="PP452" s="115"/>
      <c r="PQ452" s="115"/>
      <c r="PR452" s="115"/>
      <c r="PS452" s="115"/>
      <c r="PT452" s="115"/>
      <c r="PU452" s="115"/>
      <c r="PV452" s="115"/>
      <c r="PW452" s="115"/>
      <c r="PX452" s="115"/>
      <c r="PY452" s="115"/>
      <c r="PZ452" s="115"/>
      <c r="QA452" s="115"/>
      <c r="QB452" s="115"/>
      <c r="QC452" s="115"/>
      <c r="QD452" s="115"/>
      <c r="QE452" s="115"/>
      <c r="QF452" s="115"/>
      <c r="QG452" s="115"/>
      <c r="QH452" s="115"/>
      <c r="QI452" s="115"/>
      <c r="QJ452" s="115"/>
      <c r="QK452" s="115"/>
      <c r="QL452" s="115"/>
      <c r="QM452" s="115"/>
      <c r="QN452" s="115"/>
      <c r="QO452" s="115"/>
      <c r="QP452" s="115"/>
      <c r="QQ452" s="115"/>
      <c r="QR452" s="115"/>
      <c r="QS452" s="115"/>
      <c r="QT452" s="115"/>
      <c r="QU452" s="115"/>
      <c r="QV452" s="115"/>
      <c r="QW452" s="115"/>
      <c r="QX452" s="115"/>
      <c r="QY452" s="115"/>
      <c r="QZ452" s="115"/>
      <c r="RA452" s="115"/>
      <c r="RB452" s="115"/>
      <c r="RC452" s="115"/>
      <c r="RD452" s="115"/>
      <c r="RE452" s="115"/>
      <c r="RF452" s="115"/>
      <c r="RG452" s="115"/>
      <c r="RH452" s="115"/>
      <c r="RI452" s="115"/>
      <c r="RJ452" s="115"/>
      <c r="RK452" s="115"/>
      <c r="RL452" s="115"/>
      <c r="RM452" s="115"/>
      <c r="RN452" s="115"/>
      <c r="RO452" s="115"/>
      <c r="RP452" s="115"/>
      <c r="RQ452" s="115"/>
      <c r="RR452" s="115"/>
      <c r="RS452" s="115"/>
      <c r="RT452" s="115"/>
      <c r="RU452" s="115"/>
      <c r="RV452" s="115"/>
      <c r="RW452" s="115"/>
      <c r="RX452" s="115"/>
      <c r="RY452" s="115"/>
      <c r="RZ452" s="115"/>
      <c r="SA452" s="115"/>
      <c r="SB452" s="115"/>
      <c r="SC452" s="115"/>
      <c r="SD452" s="115"/>
      <c r="SE452" s="115"/>
      <c r="SF452" s="115"/>
      <c r="SG452" s="115"/>
      <c r="SH452" s="115"/>
      <c r="SI452" s="115"/>
      <c r="SJ452" s="115"/>
      <c r="SK452" s="115"/>
      <c r="SL452" s="115"/>
      <c r="SM452" s="115"/>
      <c r="SN452" s="115"/>
      <c r="SO452" s="115"/>
      <c r="SP452" s="115"/>
      <c r="SQ452" s="115"/>
      <c r="SR452" s="115"/>
      <c r="SS452" s="115"/>
      <c r="ST452" s="115"/>
      <c r="SU452" s="115"/>
      <c r="SV452" s="115"/>
      <c r="SW452" s="115"/>
      <c r="SX452" s="115"/>
      <c r="SY452" s="115"/>
      <c r="SZ452" s="115"/>
      <c r="TA452" s="115"/>
      <c r="TB452" s="115"/>
      <c r="TC452" s="115"/>
      <c r="TD452" s="115"/>
      <c r="TE452" s="115"/>
      <c r="TF452" s="115"/>
      <c r="TG452" s="115"/>
      <c r="TH452" s="115"/>
      <c r="TI452" s="115"/>
      <c r="TJ452" s="115"/>
      <c r="TK452" s="115"/>
      <c r="TL452" s="115"/>
      <c r="TM452" s="115"/>
      <c r="TN452" s="115"/>
      <c r="TO452" s="115"/>
      <c r="TP452" s="115"/>
      <c r="TQ452" s="115"/>
      <c r="TR452" s="115"/>
      <c r="TS452" s="115"/>
      <c r="TT452" s="115"/>
      <c r="TU452" s="115"/>
      <c r="TV452" s="115"/>
      <c r="TW452" s="115"/>
      <c r="TX452" s="115"/>
      <c r="TY452" s="115"/>
      <c r="TZ452" s="115"/>
      <c r="UA452" s="115"/>
      <c r="UB452" s="115"/>
      <c r="UC452" s="115"/>
      <c r="UD452" s="115"/>
      <c r="UE452" s="115"/>
      <c r="UF452" s="115"/>
      <c r="UG452" s="115"/>
      <c r="UH452" s="115"/>
      <c r="UI452" s="115"/>
      <c r="UJ452" s="115"/>
      <c r="UK452" s="115"/>
      <c r="UL452" s="115"/>
      <c r="UM452" s="115"/>
      <c r="UN452" s="115"/>
      <c r="UO452" s="115"/>
      <c r="UP452" s="115"/>
      <c r="UQ452" s="115"/>
      <c r="UR452" s="115"/>
      <c r="US452" s="115"/>
      <c r="UT452" s="115"/>
      <c r="UU452" s="115"/>
      <c r="UV452" s="115"/>
      <c r="UW452" s="115"/>
      <c r="UX452" s="115"/>
      <c r="UY452" s="115"/>
      <c r="UZ452" s="115"/>
      <c r="VA452" s="115"/>
      <c r="VB452" s="115"/>
      <c r="VC452" s="115"/>
      <c r="VD452" s="115"/>
      <c r="VE452" s="115"/>
      <c r="VF452" s="115"/>
      <c r="VG452" s="115"/>
      <c r="VH452" s="115"/>
      <c r="VI452" s="115"/>
      <c r="VJ452" s="115"/>
      <c r="VK452" s="115"/>
      <c r="VL452" s="115"/>
      <c r="VM452" s="115"/>
      <c r="VN452" s="115"/>
      <c r="VO452" s="115"/>
      <c r="VP452" s="115"/>
      <c r="VQ452" s="115"/>
      <c r="VR452" s="115"/>
      <c r="VS452" s="115"/>
      <c r="VT452" s="115"/>
      <c r="VU452" s="115"/>
      <c r="VV452" s="115"/>
      <c r="VW452" s="115"/>
      <c r="VX452" s="115"/>
      <c r="VY452" s="115"/>
      <c r="VZ452" s="115"/>
      <c r="WA452" s="115"/>
      <c r="WB452" s="115"/>
      <c r="WC452" s="115"/>
      <c r="WD452" s="115"/>
      <c r="WE452" s="115"/>
      <c r="WF452" s="115"/>
      <c r="WG452" s="115"/>
      <c r="WH452" s="115"/>
      <c r="WI452" s="115"/>
      <c r="WJ452" s="115"/>
      <c r="WK452" s="115"/>
      <c r="WL452" s="115"/>
      <c r="WM452" s="115"/>
      <c r="WN452" s="115"/>
      <c r="WO452" s="115"/>
      <c r="WP452" s="115"/>
      <c r="WQ452" s="115"/>
      <c r="WR452" s="115"/>
      <c r="WS452" s="115"/>
      <c r="WT452" s="115"/>
      <c r="WU452" s="115"/>
      <c r="WV452" s="115"/>
      <c r="WW452" s="115"/>
      <c r="WX452" s="115"/>
      <c r="WY452" s="115"/>
      <c r="WZ452" s="115"/>
      <c r="XA452" s="115"/>
      <c r="XB452" s="115"/>
      <c r="XC452" s="115"/>
      <c r="XD452" s="115"/>
      <c r="XE452" s="115"/>
      <c r="XF452" s="115"/>
      <c r="XG452" s="115"/>
      <c r="XH452" s="115"/>
      <c r="XI452" s="115"/>
      <c r="XJ452" s="115"/>
      <c r="XK452" s="115"/>
      <c r="XL452" s="115"/>
      <c r="XM452" s="115"/>
      <c r="XN452" s="115"/>
      <c r="XO452" s="115"/>
      <c r="XP452" s="115"/>
      <c r="XQ452" s="115"/>
      <c r="XR452" s="115"/>
      <c r="XS452" s="115"/>
      <c r="XT452" s="115"/>
      <c r="XU452" s="115"/>
      <c r="XV452" s="115"/>
      <c r="XW452" s="115"/>
      <c r="XX452" s="115"/>
      <c r="XY452" s="115"/>
      <c r="XZ452" s="115"/>
      <c r="YA452" s="115"/>
      <c r="YB452" s="115"/>
      <c r="YC452" s="115"/>
      <c r="YD452" s="115"/>
      <c r="YE452" s="115"/>
      <c r="YF452" s="115"/>
      <c r="YG452" s="115"/>
      <c r="YH452" s="115"/>
      <c r="YI452" s="115"/>
      <c r="YJ452" s="115"/>
      <c r="YK452" s="115"/>
      <c r="YL452" s="115"/>
      <c r="YM452" s="115"/>
      <c r="YN452" s="115"/>
      <c r="YO452" s="115"/>
      <c r="YP452" s="115"/>
      <c r="YQ452" s="115"/>
      <c r="YR452" s="115"/>
      <c r="YS452" s="115"/>
      <c r="YT452" s="115"/>
      <c r="YU452" s="115"/>
      <c r="YV452" s="115"/>
      <c r="YW452" s="115"/>
      <c r="YX452" s="115"/>
      <c r="YY452" s="115"/>
      <c r="YZ452" s="115"/>
      <c r="ZA452" s="115"/>
      <c r="ZB452" s="115"/>
      <c r="ZC452" s="115"/>
      <c r="ZD452" s="115"/>
      <c r="ZE452" s="115"/>
      <c r="ZF452" s="115"/>
      <c r="ZG452" s="115"/>
      <c r="ZH452" s="115"/>
      <c r="ZI452" s="115"/>
      <c r="ZJ452" s="115"/>
      <c r="ZK452" s="115"/>
      <c r="ZL452" s="115"/>
      <c r="ZM452" s="115"/>
      <c r="ZN452" s="115"/>
      <c r="ZO452" s="115"/>
      <c r="ZP452" s="115"/>
      <c r="ZQ452" s="115"/>
      <c r="ZR452" s="115"/>
      <c r="ZS452" s="115"/>
      <c r="ZT452" s="115"/>
      <c r="ZU452" s="115"/>
      <c r="ZV452" s="115"/>
      <c r="ZW452" s="115"/>
      <c r="ZX452" s="115"/>
      <c r="ZY452" s="115"/>
      <c r="ZZ452" s="115"/>
      <c r="AAA452" s="115"/>
      <c r="AAB452" s="115"/>
      <c r="AAC452" s="115"/>
      <c r="AAD452" s="115"/>
      <c r="AAE452" s="115"/>
      <c r="AAF452" s="115"/>
      <c r="AAG452" s="115"/>
      <c r="AAH452" s="115"/>
      <c r="AAI452" s="115"/>
      <c r="AAJ452" s="115"/>
      <c r="AAK452" s="115"/>
      <c r="AAL452" s="115"/>
      <c r="AAM452" s="115"/>
      <c r="AAN452" s="115"/>
      <c r="AAO452" s="115"/>
      <c r="AAP452" s="115"/>
      <c r="AAQ452" s="115"/>
      <c r="AAR452" s="115"/>
      <c r="AAS452" s="115"/>
      <c r="AAT452" s="115"/>
      <c r="AAU452" s="115"/>
      <c r="AAV452" s="115"/>
      <c r="AAW452" s="115"/>
      <c r="AAX452" s="115"/>
      <c r="AAY452" s="115"/>
      <c r="AAZ452" s="115"/>
      <c r="ABA452" s="115"/>
      <c r="ABB452" s="115"/>
      <c r="ABC452" s="115"/>
      <c r="ABD452" s="115"/>
      <c r="ABE452" s="115"/>
      <c r="ABF452" s="115"/>
      <c r="ABG452" s="115"/>
      <c r="ABH452" s="115"/>
      <c r="ABI452" s="115"/>
      <c r="ABJ452" s="115"/>
      <c r="ABK452" s="115"/>
      <c r="ABL452" s="115"/>
      <c r="ABM452" s="115"/>
      <c r="ABN452" s="115"/>
      <c r="ABO452" s="115"/>
      <c r="ABP452" s="115"/>
      <c r="ABQ452" s="115"/>
      <c r="ABR452" s="115"/>
      <c r="ABS452" s="115"/>
      <c r="ABT452" s="115"/>
      <c r="ABU452" s="115"/>
      <c r="ABV452" s="115"/>
      <c r="ABW452" s="115"/>
      <c r="ABX452" s="115"/>
      <c r="ABY452" s="115"/>
      <c r="ABZ452" s="115"/>
      <c r="ACA452" s="115"/>
      <c r="ACB452" s="115"/>
      <c r="ACC452" s="115"/>
      <c r="ACD452" s="115"/>
      <c r="ACE452" s="115"/>
      <c r="ACF452" s="115"/>
      <c r="ACG452" s="115"/>
      <c r="ACH452" s="115"/>
      <c r="ACI452" s="115"/>
      <c r="ACJ452" s="115"/>
      <c r="ACK452" s="115"/>
      <c r="ACL452" s="115"/>
      <c r="ACM452" s="115"/>
      <c r="ACN452" s="115"/>
      <c r="ACO452" s="115"/>
      <c r="ACP452" s="115"/>
      <c r="ACQ452" s="115"/>
      <c r="ACR452" s="115"/>
      <c r="ACS452" s="115"/>
      <c r="ACT452" s="115"/>
      <c r="ACU452" s="115"/>
      <c r="ACV452" s="115"/>
      <c r="ACW452" s="115"/>
      <c r="ACX452" s="115"/>
      <c r="ACY452" s="115"/>
      <c r="ACZ452" s="115"/>
      <c r="ADA452" s="115"/>
    </row>
    <row r="453" spans="1:781" ht="15" customHeight="1" x14ac:dyDescent="0.3">
      <c r="A453" s="189"/>
      <c r="B453" s="194"/>
      <c r="C453" s="250"/>
      <c r="D453" s="197"/>
      <c r="E453" s="192"/>
      <c r="F453" s="198"/>
      <c r="G453" s="191"/>
      <c r="H453" s="198"/>
      <c r="I453" s="199"/>
      <c r="J453" s="245"/>
      <c r="K453" s="189"/>
      <c r="L453" s="190"/>
      <c r="M453" s="191"/>
      <c r="N453" s="192"/>
      <c r="O453" s="197"/>
      <c r="P453" s="194"/>
      <c r="Q453" s="200"/>
      <c r="R453" s="195"/>
      <c r="S453" s="219" t="s">
        <v>1207</v>
      </c>
      <c r="T453" s="249" t="s">
        <v>1208</v>
      </c>
      <c r="U453" s="210" t="s">
        <v>1209</v>
      </c>
      <c r="V453" s="244"/>
      <c r="W453" s="242"/>
      <c r="X453" s="242"/>
      <c r="Y453" s="242"/>
      <c r="Z453" s="242"/>
      <c r="AA453" s="242"/>
      <c r="AB453" s="243"/>
      <c r="AC453" s="244"/>
      <c r="AD453" s="244"/>
      <c r="AE453" s="244"/>
      <c r="AF453" s="244"/>
      <c r="AG453" s="244"/>
      <c r="AH453" s="244"/>
      <c r="AI453" s="244"/>
      <c r="AJ453" s="244"/>
      <c r="AK453" s="244"/>
      <c r="AL453" s="244"/>
      <c r="AM453" s="244"/>
      <c r="AN453" s="244"/>
      <c r="AO453" s="244"/>
      <c r="AP453" s="115"/>
      <c r="AQ453" s="115"/>
      <c r="AR453" s="115"/>
      <c r="AS453" s="115"/>
      <c r="AT453" s="115"/>
      <c r="AU453" s="115"/>
      <c r="AV453" s="115"/>
      <c r="AW453" s="115"/>
      <c r="AX453" s="115"/>
      <c r="AY453" s="115"/>
      <c r="AZ453" s="115"/>
      <c r="BA453" s="115"/>
      <c r="BB453" s="115"/>
      <c r="BC453" s="115"/>
      <c r="BD453" s="115"/>
      <c r="BE453" s="115"/>
      <c r="BF453" s="115"/>
      <c r="BG453" s="115"/>
      <c r="BH453" s="115"/>
      <c r="BI453" s="115"/>
      <c r="BJ453" s="115"/>
      <c r="BK453" s="115"/>
      <c r="BL453" s="115"/>
      <c r="BM453" s="115"/>
      <c r="BN453" s="115"/>
      <c r="BO453" s="115"/>
      <c r="BP453" s="115"/>
      <c r="BQ453" s="115"/>
      <c r="BR453" s="115"/>
      <c r="BS453" s="115"/>
      <c r="BT453" s="115"/>
      <c r="BU453" s="115"/>
      <c r="BV453" s="115"/>
      <c r="BW453" s="115"/>
      <c r="BX453" s="115"/>
      <c r="BY453" s="115"/>
      <c r="BZ453" s="115"/>
      <c r="CA453" s="115"/>
      <c r="CB453" s="115"/>
      <c r="CC453" s="115"/>
      <c r="CD453" s="115"/>
      <c r="CE453" s="115"/>
      <c r="CF453" s="115"/>
      <c r="CG453" s="115"/>
      <c r="CH453" s="115"/>
      <c r="CI453" s="115"/>
      <c r="CJ453" s="115"/>
      <c r="CK453" s="115"/>
      <c r="CL453" s="115"/>
      <c r="CM453" s="115"/>
      <c r="CN453" s="115"/>
      <c r="CO453" s="115"/>
      <c r="CP453" s="115"/>
      <c r="CQ453" s="115"/>
      <c r="CR453" s="115"/>
      <c r="CS453" s="115"/>
      <c r="CT453" s="115"/>
      <c r="CU453" s="115"/>
      <c r="CV453" s="115"/>
      <c r="CW453" s="115"/>
      <c r="CX453" s="115"/>
      <c r="CY453" s="115"/>
      <c r="CZ453" s="115"/>
      <c r="DA453" s="115"/>
      <c r="DB453" s="115"/>
      <c r="DC453" s="115"/>
      <c r="DD453" s="115"/>
      <c r="DE453" s="115"/>
      <c r="DF453" s="115"/>
      <c r="DG453" s="115"/>
      <c r="DH453" s="115"/>
      <c r="DI453" s="115"/>
      <c r="DJ453" s="115"/>
      <c r="DK453" s="115"/>
      <c r="DL453" s="115"/>
      <c r="DM453" s="115"/>
      <c r="DN453" s="115"/>
      <c r="DO453" s="115"/>
      <c r="DP453" s="115"/>
      <c r="DQ453" s="115"/>
      <c r="DR453" s="115"/>
      <c r="DS453" s="115"/>
      <c r="DT453" s="115"/>
      <c r="DU453" s="115"/>
      <c r="DV453" s="115"/>
      <c r="DW453" s="115"/>
      <c r="DX453" s="115"/>
      <c r="DY453" s="115"/>
      <c r="DZ453" s="115"/>
      <c r="EA453" s="115"/>
      <c r="EB453" s="115"/>
      <c r="EC453" s="115"/>
      <c r="ED453" s="115"/>
      <c r="EE453" s="115"/>
      <c r="EF453" s="115"/>
      <c r="EG453" s="115"/>
      <c r="EH453" s="115"/>
      <c r="EI453" s="115"/>
      <c r="EJ453" s="115"/>
      <c r="EK453" s="115"/>
      <c r="EL453" s="115"/>
      <c r="EM453" s="115"/>
      <c r="EN453" s="115"/>
      <c r="EO453" s="115"/>
      <c r="EP453" s="115"/>
      <c r="EQ453" s="115"/>
      <c r="ER453" s="115"/>
      <c r="ES453" s="115"/>
      <c r="ET453" s="115"/>
      <c r="EU453" s="115"/>
      <c r="EV453" s="115"/>
      <c r="EW453" s="115"/>
      <c r="EX453" s="115"/>
      <c r="EY453" s="115"/>
      <c r="EZ453" s="115"/>
      <c r="FA453" s="115"/>
      <c r="FB453" s="115"/>
      <c r="FC453" s="115"/>
      <c r="FD453" s="115"/>
      <c r="FE453" s="115"/>
      <c r="FF453" s="115"/>
      <c r="FG453" s="115"/>
      <c r="FH453" s="115"/>
      <c r="FI453" s="115"/>
      <c r="FJ453" s="115"/>
      <c r="FK453" s="115"/>
      <c r="FL453" s="115"/>
      <c r="FM453" s="115"/>
      <c r="FN453" s="115"/>
      <c r="FO453" s="115"/>
      <c r="FP453" s="115"/>
      <c r="FQ453" s="115"/>
      <c r="FR453" s="115"/>
      <c r="FS453" s="115"/>
      <c r="FT453" s="115"/>
      <c r="FU453" s="115"/>
      <c r="FV453" s="115"/>
      <c r="FW453" s="115"/>
      <c r="FX453" s="115"/>
      <c r="FY453" s="115"/>
      <c r="FZ453" s="115"/>
      <c r="GA453" s="115"/>
      <c r="GB453" s="115"/>
      <c r="GC453" s="115"/>
      <c r="GD453" s="115"/>
      <c r="GE453" s="115"/>
      <c r="GF453" s="115"/>
      <c r="GG453" s="115"/>
      <c r="GH453" s="115"/>
      <c r="GI453" s="115"/>
      <c r="GJ453" s="115"/>
      <c r="GK453" s="115"/>
      <c r="GL453" s="115"/>
      <c r="GM453" s="115"/>
      <c r="GN453" s="115"/>
      <c r="GO453" s="115"/>
      <c r="GP453" s="115"/>
      <c r="GQ453" s="115"/>
      <c r="GR453" s="115"/>
      <c r="GS453" s="115"/>
      <c r="GT453" s="115"/>
      <c r="GU453" s="115"/>
      <c r="GV453" s="115"/>
      <c r="GW453" s="115"/>
      <c r="GX453" s="115"/>
      <c r="GY453" s="115"/>
      <c r="GZ453" s="115"/>
      <c r="HA453" s="115"/>
      <c r="HB453" s="115"/>
      <c r="HC453" s="115"/>
      <c r="HD453" s="115"/>
      <c r="HE453" s="115"/>
      <c r="HF453" s="115"/>
      <c r="HG453" s="115"/>
      <c r="HH453" s="115"/>
      <c r="HI453" s="115"/>
      <c r="HJ453" s="115"/>
      <c r="HK453" s="115"/>
      <c r="HL453" s="115"/>
      <c r="HM453" s="115"/>
      <c r="HN453" s="115"/>
      <c r="HO453" s="115"/>
      <c r="HP453" s="115"/>
      <c r="HQ453" s="115"/>
      <c r="HR453" s="115"/>
      <c r="HS453" s="115"/>
      <c r="HT453" s="115"/>
      <c r="HU453" s="115"/>
      <c r="HV453" s="115"/>
      <c r="HW453" s="115"/>
      <c r="HX453" s="115"/>
      <c r="HY453" s="115"/>
      <c r="HZ453" s="115"/>
      <c r="IA453" s="115"/>
      <c r="IB453" s="115"/>
      <c r="IC453" s="115"/>
      <c r="ID453" s="115"/>
      <c r="IE453" s="115"/>
      <c r="IF453" s="115"/>
      <c r="IG453" s="115"/>
      <c r="IH453" s="115"/>
      <c r="II453" s="115"/>
      <c r="IJ453" s="115"/>
      <c r="IK453" s="115"/>
      <c r="IL453" s="115"/>
      <c r="IM453" s="115"/>
      <c r="IN453" s="115"/>
      <c r="IO453" s="115"/>
      <c r="IP453" s="115"/>
      <c r="IQ453" s="115"/>
      <c r="IR453" s="115"/>
      <c r="IS453" s="115"/>
      <c r="IT453" s="115"/>
      <c r="IU453" s="115"/>
      <c r="IV453" s="115"/>
      <c r="IW453" s="115"/>
      <c r="IX453" s="115"/>
      <c r="IY453" s="115"/>
      <c r="IZ453" s="115"/>
      <c r="JA453" s="115"/>
      <c r="JB453" s="115"/>
      <c r="JC453" s="115"/>
      <c r="JD453" s="115"/>
      <c r="JE453" s="115"/>
      <c r="JF453" s="115"/>
      <c r="JG453" s="115"/>
      <c r="JH453" s="115"/>
      <c r="JI453" s="115"/>
      <c r="JJ453" s="115"/>
      <c r="JK453" s="115"/>
      <c r="JL453" s="115"/>
      <c r="JM453" s="115"/>
      <c r="JN453" s="115"/>
      <c r="JO453" s="115"/>
      <c r="JP453" s="115"/>
      <c r="JQ453" s="115"/>
      <c r="JR453" s="115"/>
      <c r="JS453" s="115"/>
      <c r="JT453" s="115"/>
      <c r="JU453" s="115"/>
      <c r="JV453" s="115"/>
      <c r="JW453" s="115"/>
      <c r="JX453" s="115"/>
      <c r="JY453" s="115"/>
      <c r="JZ453" s="115"/>
      <c r="KA453" s="115"/>
      <c r="KB453" s="115"/>
      <c r="KC453" s="115"/>
      <c r="KD453" s="115"/>
      <c r="KE453" s="115"/>
      <c r="KF453" s="115"/>
      <c r="KG453" s="115"/>
      <c r="KH453" s="115"/>
      <c r="KI453" s="115"/>
      <c r="KJ453" s="115"/>
      <c r="KK453" s="115"/>
      <c r="KL453" s="115"/>
      <c r="KM453" s="115"/>
      <c r="KN453" s="115"/>
      <c r="KO453" s="115"/>
      <c r="KP453" s="115"/>
      <c r="KQ453" s="115"/>
      <c r="KR453" s="115"/>
      <c r="KS453" s="115"/>
      <c r="KT453" s="115"/>
      <c r="KU453" s="115"/>
      <c r="KV453" s="115"/>
      <c r="KW453" s="115"/>
      <c r="KX453" s="115"/>
      <c r="KY453" s="115"/>
      <c r="KZ453" s="115"/>
      <c r="LA453" s="115"/>
      <c r="LB453" s="115"/>
      <c r="LC453" s="115"/>
      <c r="LD453" s="115"/>
      <c r="LE453" s="115"/>
      <c r="LF453" s="115"/>
      <c r="LG453" s="115"/>
      <c r="LH453" s="115"/>
      <c r="LI453" s="115"/>
      <c r="LJ453" s="115"/>
      <c r="LK453" s="115"/>
      <c r="LL453" s="115"/>
      <c r="LM453" s="115"/>
      <c r="LN453" s="115"/>
      <c r="LO453" s="115"/>
      <c r="LP453" s="115"/>
      <c r="LQ453" s="115"/>
      <c r="LR453" s="115"/>
      <c r="LS453" s="115"/>
      <c r="LT453" s="115"/>
      <c r="LU453" s="115"/>
      <c r="LV453" s="115"/>
      <c r="LW453" s="115"/>
      <c r="LX453" s="115"/>
      <c r="LY453" s="115"/>
      <c r="LZ453" s="115"/>
      <c r="MA453" s="115"/>
      <c r="MB453" s="115"/>
      <c r="MC453" s="115"/>
      <c r="MD453" s="115"/>
      <c r="ME453" s="115"/>
      <c r="MF453" s="115"/>
      <c r="MG453" s="115"/>
      <c r="MH453" s="115"/>
      <c r="MI453" s="115"/>
      <c r="MJ453" s="115"/>
      <c r="MK453" s="115"/>
      <c r="ML453" s="115"/>
      <c r="MM453" s="115"/>
      <c r="MN453" s="115"/>
      <c r="MO453" s="115"/>
      <c r="MP453" s="115"/>
      <c r="MQ453" s="115"/>
      <c r="MR453" s="115"/>
      <c r="MS453" s="115"/>
      <c r="MT453" s="115"/>
      <c r="MU453" s="115"/>
      <c r="MV453" s="115"/>
      <c r="MW453" s="115"/>
      <c r="MX453" s="115"/>
      <c r="MY453" s="115"/>
      <c r="MZ453" s="115"/>
      <c r="NA453" s="115"/>
      <c r="NB453" s="115"/>
      <c r="NC453" s="115"/>
      <c r="ND453" s="115"/>
      <c r="NE453" s="115"/>
      <c r="NF453" s="115"/>
      <c r="NG453" s="115"/>
      <c r="NH453" s="115"/>
      <c r="NI453" s="115"/>
      <c r="NJ453" s="115"/>
      <c r="NK453" s="115"/>
      <c r="NL453" s="115"/>
      <c r="NM453" s="115"/>
      <c r="NN453" s="115"/>
      <c r="NO453" s="115"/>
      <c r="NP453" s="115"/>
      <c r="NQ453" s="115"/>
      <c r="NR453" s="115"/>
      <c r="NS453" s="115"/>
      <c r="NT453" s="115"/>
      <c r="NU453" s="115"/>
      <c r="NV453" s="115"/>
      <c r="NW453" s="115"/>
      <c r="NX453" s="115"/>
      <c r="NY453" s="115"/>
      <c r="NZ453" s="115"/>
      <c r="OA453" s="115"/>
      <c r="OB453" s="115"/>
      <c r="OC453" s="115"/>
      <c r="OD453" s="115"/>
      <c r="OE453" s="115"/>
      <c r="OF453" s="115"/>
      <c r="OG453" s="115"/>
      <c r="OH453" s="115"/>
      <c r="OI453" s="115"/>
      <c r="OJ453" s="115"/>
      <c r="OK453" s="115"/>
      <c r="OL453" s="115"/>
      <c r="OM453" s="115"/>
      <c r="ON453" s="115"/>
      <c r="OO453" s="115"/>
      <c r="OP453" s="115"/>
      <c r="OQ453" s="115"/>
      <c r="OR453" s="115"/>
      <c r="OS453" s="115"/>
      <c r="OT453" s="115"/>
      <c r="OU453" s="115"/>
      <c r="OV453" s="115"/>
      <c r="OW453" s="115"/>
      <c r="OX453" s="115"/>
      <c r="OY453" s="115"/>
      <c r="OZ453" s="115"/>
      <c r="PA453" s="115"/>
      <c r="PB453" s="115"/>
      <c r="PC453" s="115"/>
      <c r="PD453" s="115"/>
      <c r="PE453" s="115"/>
      <c r="PF453" s="115"/>
      <c r="PG453" s="115"/>
      <c r="PH453" s="115"/>
      <c r="PI453" s="115"/>
      <c r="PJ453" s="115"/>
      <c r="PK453" s="115"/>
      <c r="PL453" s="115"/>
      <c r="PM453" s="115"/>
      <c r="PN453" s="115"/>
      <c r="PO453" s="115"/>
      <c r="PP453" s="115"/>
      <c r="PQ453" s="115"/>
      <c r="PR453" s="115"/>
      <c r="PS453" s="115"/>
      <c r="PT453" s="115"/>
      <c r="PU453" s="115"/>
      <c r="PV453" s="115"/>
      <c r="PW453" s="115"/>
      <c r="PX453" s="115"/>
      <c r="PY453" s="115"/>
      <c r="PZ453" s="115"/>
      <c r="QA453" s="115"/>
      <c r="QB453" s="115"/>
      <c r="QC453" s="115"/>
      <c r="QD453" s="115"/>
      <c r="QE453" s="115"/>
      <c r="QF453" s="115"/>
      <c r="QG453" s="115"/>
      <c r="QH453" s="115"/>
      <c r="QI453" s="115"/>
      <c r="QJ453" s="115"/>
      <c r="QK453" s="115"/>
      <c r="QL453" s="115"/>
      <c r="QM453" s="115"/>
      <c r="QN453" s="115"/>
      <c r="QO453" s="115"/>
      <c r="QP453" s="115"/>
      <c r="QQ453" s="115"/>
      <c r="QR453" s="115"/>
      <c r="QS453" s="115"/>
      <c r="QT453" s="115"/>
      <c r="QU453" s="115"/>
      <c r="QV453" s="115"/>
      <c r="QW453" s="115"/>
      <c r="QX453" s="115"/>
      <c r="QY453" s="115"/>
      <c r="QZ453" s="115"/>
      <c r="RA453" s="115"/>
      <c r="RB453" s="115"/>
      <c r="RC453" s="115"/>
      <c r="RD453" s="115"/>
      <c r="RE453" s="115"/>
      <c r="RF453" s="115"/>
      <c r="RG453" s="115"/>
      <c r="RH453" s="115"/>
      <c r="RI453" s="115"/>
      <c r="RJ453" s="115"/>
      <c r="RK453" s="115"/>
      <c r="RL453" s="115"/>
      <c r="RM453" s="115"/>
      <c r="RN453" s="115"/>
      <c r="RO453" s="115"/>
      <c r="RP453" s="115"/>
      <c r="RQ453" s="115"/>
      <c r="RR453" s="115"/>
      <c r="RS453" s="115"/>
      <c r="RT453" s="115"/>
      <c r="RU453" s="115"/>
      <c r="RV453" s="115"/>
      <c r="RW453" s="115"/>
      <c r="RX453" s="115"/>
      <c r="RY453" s="115"/>
      <c r="RZ453" s="115"/>
      <c r="SA453" s="115"/>
      <c r="SB453" s="115"/>
      <c r="SC453" s="115"/>
      <c r="SD453" s="115"/>
      <c r="SE453" s="115"/>
      <c r="SF453" s="115"/>
      <c r="SG453" s="115"/>
      <c r="SH453" s="115"/>
      <c r="SI453" s="115"/>
      <c r="SJ453" s="115"/>
      <c r="SK453" s="115"/>
      <c r="SL453" s="115"/>
      <c r="SM453" s="115"/>
      <c r="SN453" s="115"/>
      <c r="SO453" s="115"/>
      <c r="SP453" s="115"/>
      <c r="SQ453" s="115"/>
      <c r="SR453" s="115"/>
      <c r="SS453" s="115"/>
      <c r="ST453" s="115"/>
      <c r="SU453" s="115"/>
      <c r="SV453" s="115"/>
      <c r="SW453" s="115"/>
      <c r="SX453" s="115"/>
      <c r="SY453" s="115"/>
      <c r="SZ453" s="115"/>
      <c r="TA453" s="115"/>
      <c r="TB453" s="115"/>
      <c r="TC453" s="115"/>
      <c r="TD453" s="115"/>
      <c r="TE453" s="115"/>
      <c r="TF453" s="115"/>
      <c r="TG453" s="115"/>
      <c r="TH453" s="115"/>
      <c r="TI453" s="115"/>
      <c r="TJ453" s="115"/>
      <c r="TK453" s="115"/>
      <c r="TL453" s="115"/>
      <c r="TM453" s="115"/>
      <c r="TN453" s="115"/>
      <c r="TO453" s="115"/>
      <c r="TP453" s="115"/>
      <c r="TQ453" s="115"/>
      <c r="TR453" s="115"/>
      <c r="TS453" s="115"/>
      <c r="TT453" s="115"/>
      <c r="TU453" s="115"/>
      <c r="TV453" s="115"/>
      <c r="TW453" s="115"/>
      <c r="TX453" s="115"/>
      <c r="TY453" s="115"/>
      <c r="TZ453" s="115"/>
      <c r="UA453" s="115"/>
      <c r="UB453" s="115"/>
      <c r="UC453" s="115"/>
      <c r="UD453" s="115"/>
      <c r="UE453" s="115"/>
      <c r="UF453" s="115"/>
      <c r="UG453" s="115"/>
      <c r="UH453" s="115"/>
      <c r="UI453" s="115"/>
      <c r="UJ453" s="115"/>
      <c r="UK453" s="115"/>
      <c r="UL453" s="115"/>
      <c r="UM453" s="115"/>
      <c r="UN453" s="115"/>
      <c r="UO453" s="115"/>
      <c r="UP453" s="115"/>
      <c r="UQ453" s="115"/>
      <c r="UR453" s="115"/>
      <c r="US453" s="115"/>
      <c r="UT453" s="115"/>
      <c r="UU453" s="115"/>
      <c r="UV453" s="115"/>
      <c r="UW453" s="115"/>
      <c r="UX453" s="115"/>
      <c r="UY453" s="115"/>
      <c r="UZ453" s="115"/>
      <c r="VA453" s="115"/>
      <c r="VB453" s="115"/>
      <c r="VC453" s="115"/>
      <c r="VD453" s="115"/>
      <c r="VE453" s="115"/>
      <c r="VF453" s="115"/>
      <c r="VG453" s="115"/>
      <c r="VH453" s="115"/>
      <c r="VI453" s="115"/>
      <c r="VJ453" s="115"/>
      <c r="VK453" s="115"/>
      <c r="VL453" s="115"/>
      <c r="VM453" s="115"/>
      <c r="VN453" s="115"/>
      <c r="VO453" s="115"/>
      <c r="VP453" s="115"/>
      <c r="VQ453" s="115"/>
      <c r="VR453" s="115"/>
      <c r="VS453" s="115"/>
      <c r="VT453" s="115"/>
      <c r="VU453" s="115"/>
      <c r="VV453" s="115"/>
      <c r="VW453" s="115"/>
      <c r="VX453" s="115"/>
      <c r="VY453" s="115"/>
      <c r="VZ453" s="115"/>
      <c r="WA453" s="115"/>
      <c r="WB453" s="115"/>
      <c r="WC453" s="115"/>
      <c r="WD453" s="115"/>
      <c r="WE453" s="115"/>
      <c r="WF453" s="115"/>
      <c r="WG453" s="115"/>
      <c r="WH453" s="115"/>
      <c r="WI453" s="115"/>
      <c r="WJ453" s="115"/>
      <c r="WK453" s="115"/>
      <c r="WL453" s="115"/>
      <c r="WM453" s="115"/>
      <c r="WN453" s="115"/>
      <c r="WO453" s="115"/>
      <c r="WP453" s="115"/>
      <c r="WQ453" s="115"/>
      <c r="WR453" s="115"/>
      <c r="WS453" s="115"/>
      <c r="WT453" s="115"/>
      <c r="WU453" s="115"/>
      <c r="WV453" s="115"/>
      <c r="WW453" s="115"/>
      <c r="WX453" s="115"/>
      <c r="WY453" s="115"/>
      <c r="WZ453" s="115"/>
      <c r="XA453" s="115"/>
      <c r="XB453" s="115"/>
      <c r="XC453" s="115"/>
      <c r="XD453" s="115"/>
      <c r="XE453" s="115"/>
      <c r="XF453" s="115"/>
      <c r="XG453" s="115"/>
      <c r="XH453" s="115"/>
      <c r="XI453" s="115"/>
      <c r="XJ453" s="115"/>
      <c r="XK453" s="115"/>
      <c r="XL453" s="115"/>
      <c r="XM453" s="115"/>
      <c r="XN453" s="115"/>
      <c r="XO453" s="115"/>
      <c r="XP453" s="115"/>
      <c r="XQ453" s="115"/>
      <c r="XR453" s="115"/>
      <c r="XS453" s="115"/>
      <c r="XT453" s="115"/>
      <c r="XU453" s="115"/>
      <c r="XV453" s="115"/>
      <c r="XW453" s="115"/>
      <c r="XX453" s="115"/>
      <c r="XY453" s="115"/>
      <c r="XZ453" s="115"/>
      <c r="YA453" s="115"/>
      <c r="YB453" s="115"/>
      <c r="YC453" s="115"/>
      <c r="YD453" s="115"/>
      <c r="YE453" s="115"/>
      <c r="YF453" s="115"/>
      <c r="YG453" s="115"/>
      <c r="YH453" s="115"/>
      <c r="YI453" s="115"/>
      <c r="YJ453" s="115"/>
      <c r="YK453" s="115"/>
      <c r="YL453" s="115"/>
      <c r="YM453" s="115"/>
      <c r="YN453" s="115"/>
      <c r="YO453" s="115"/>
      <c r="YP453" s="115"/>
      <c r="YQ453" s="115"/>
      <c r="YR453" s="115"/>
      <c r="YS453" s="115"/>
      <c r="YT453" s="115"/>
      <c r="YU453" s="115"/>
      <c r="YV453" s="115"/>
      <c r="YW453" s="115"/>
      <c r="YX453" s="115"/>
      <c r="YY453" s="115"/>
      <c r="YZ453" s="115"/>
      <c r="ZA453" s="115"/>
      <c r="ZB453" s="115"/>
      <c r="ZC453" s="115"/>
      <c r="ZD453" s="115"/>
      <c r="ZE453" s="115"/>
      <c r="ZF453" s="115"/>
      <c r="ZG453" s="115"/>
      <c r="ZH453" s="115"/>
      <c r="ZI453" s="115"/>
      <c r="ZJ453" s="115"/>
      <c r="ZK453" s="115"/>
      <c r="ZL453" s="115"/>
      <c r="ZM453" s="115"/>
      <c r="ZN453" s="115"/>
      <c r="ZO453" s="115"/>
      <c r="ZP453" s="115"/>
      <c r="ZQ453" s="115"/>
      <c r="ZR453" s="115"/>
      <c r="ZS453" s="115"/>
      <c r="ZT453" s="115"/>
      <c r="ZU453" s="115"/>
      <c r="ZV453" s="115"/>
      <c r="ZW453" s="115"/>
      <c r="ZX453" s="115"/>
      <c r="ZY453" s="115"/>
      <c r="ZZ453" s="115"/>
      <c r="AAA453" s="115"/>
      <c r="AAB453" s="115"/>
      <c r="AAC453" s="115"/>
      <c r="AAD453" s="115"/>
      <c r="AAE453" s="115"/>
      <c r="AAF453" s="115"/>
      <c r="AAG453" s="115"/>
      <c r="AAH453" s="115"/>
      <c r="AAI453" s="115"/>
      <c r="AAJ453" s="115"/>
      <c r="AAK453" s="115"/>
      <c r="AAL453" s="115"/>
      <c r="AAM453" s="115"/>
      <c r="AAN453" s="115"/>
      <c r="AAO453" s="115"/>
      <c r="AAP453" s="115"/>
      <c r="AAQ453" s="115"/>
      <c r="AAR453" s="115"/>
      <c r="AAS453" s="115"/>
      <c r="AAT453" s="115"/>
      <c r="AAU453" s="115"/>
      <c r="AAV453" s="115"/>
      <c r="AAW453" s="115"/>
      <c r="AAX453" s="115"/>
      <c r="AAY453" s="115"/>
      <c r="AAZ453" s="115"/>
      <c r="ABA453" s="115"/>
      <c r="ABB453" s="115"/>
      <c r="ABC453" s="115"/>
      <c r="ABD453" s="115"/>
      <c r="ABE453" s="115"/>
      <c r="ABF453" s="115"/>
      <c r="ABG453" s="115"/>
      <c r="ABH453" s="115"/>
      <c r="ABI453" s="115"/>
      <c r="ABJ453" s="115"/>
      <c r="ABK453" s="115"/>
      <c r="ABL453" s="115"/>
      <c r="ABM453" s="115"/>
      <c r="ABN453" s="115"/>
      <c r="ABO453" s="115"/>
      <c r="ABP453" s="115"/>
      <c r="ABQ453" s="115"/>
      <c r="ABR453" s="115"/>
      <c r="ABS453" s="115"/>
      <c r="ABT453" s="115"/>
      <c r="ABU453" s="115"/>
      <c r="ABV453" s="115"/>
      <c r="ABW453" s="115"/>
      <c r="ABX453" s="115"/>
      <c r="ABY453" s="115"/>
      <c r="ABZ453" s="115"/>
      <c r="ACA453" s="115"/>
      <c r="ACB453" s="115"/>
      <c r="ACC453" s="115"/>
      <c r="ACD453" s="115"/>
      <c r="ACE453" s="115"/>
      <c r="ACF453" s="115"/>
      <c r="ACG453" s="115"/>
      <c r="ACH453" s="115"/>
      <c r="ACI453" s="115"/>
      <c r="ACJ453" s="115"/>
      <c r="ACK453" s="115"/>
      <c r="ACL453" s="115"/>
      <c r="ACM453" s="115"/>
      <c r="ACN453" s="115"/>
      <c r="ACO453" s="115"/>
      <c r="ACP453" s="115"/>
      <c r="ACQ453" s="115"/>
      <c r="ACR453" s="115"/>
      <c r="ACS453" s="115"/>
      <c r="ACT453" s="115"/>
      <c r="ACU453" s="115"/>
      <c r="ACV453" s="115"/>
      <c r="ACW453" s="115"/>
      <c r="ACX453" s="115"/>
      <c r="ACY453" s="115"/>
      <c r="ACZ453" s="115"/>
      <c r="ADA453" s="115"/>
    </row>
    <row r="454" spans="1:781" ht="15" customHeight="1" x14ac:dyDescent="0.3">
      <c r="A454" s="189"/>
      <c r="B454" s="194"/>
      <c r="C454" s="250"/>
      <c r="D454" s="197"/>
      <c r="E454" s="198"/>
      <c r="F454" s="198"/>
      <c r="G454" s="198"/>
      <c r="H454" s="198"/>
      <c r="I454" s="199"/>
      <c r="J454" s="245"/>
      <c r="K454" s="189"/>
      <c r="L454" s="190"/>
      <c r="M454" s="191"/>
      <c r="N454" s="192"/>
      <c r="O454" s="197"/>
      <c r="P454" s="194"/>
      <c r="Q454" s="200"/>
      <c r="R454" s="195"/>
      <c r="S454" s="219" t="s">
        <v>1210</v>
      </c>
      <c r="T454" s="249" t="s">
        <v>1211</v>
      </c>
      <c r="U454" s="244"/>
      <c r="V454" s="210" t="s">
        <v>1212</v>
      </c>
      <c r="W454" s="242"/>
      <c r="X454" s="242"/>
      <c r="Y454" s="242"/>
      <c r="Z454" s="242"/>
      <c r="AA454" s="242"/>
      <c r="AB454" s="243"/>
      <c r="AC454" s="244"/>
      <c r="AD454" s="244"/>
      <c r="AE454" s="244"/>
      <c r="AF454" s="244"/>
      <c r="AG454" s="244"/>
      <c r="AH454" s="244"/>
      <c r="AI454" s="244"/>
      <c r="AJ454" s="244"/>
      <c r="AK454" s="244"/>
      <c r="AL454" s="244"/>
      <c r="AM454" s="244"/>
      <c r="AN454" s="244"/>
      <c r="AO454" s="244"/>
      <c r="AP454" s="115"/>
      <c r="AQ454" s="115"/>
      <c r="AR454" s="115"/>
      <c r="AS454" s="115"/>
      <c r="AT454" s="115"/>
      <c r="AU454" s="115"/>
      <c r="AV454" s="115"/>
      <c r="AW454" s="115"/>
      <c r="AX454" s="115"/>
      <c r="AY454" s="115"/>
      <c r="AZ454" s="115"/>
      <c r="BA454" s="115"/>
      <c r="BB454" s="115"/>
      <c r="BC454" s="115"/>
      <c r="BD454" s="115"/>
      <c r="BE454" s="115"/>
      <c r="BF454" s="115"/>
      <c r="BG454" s="115"/>
      <c r="BH454" s="115"/>
      <c r="BI454" s="115"/>
      <c r="BJ454" s="115"/>
      <c r="BK454" s="115"/>
      <c r="BL454" s="115"/>
      <c r="BM454" s="115"/>
      <c r="BN454" s="115"/>
      <c r="BO454" s="115"/>
      <c r="BP454" s="115"/>
      <c r="BQ454" s="115"/>
      <c r="BR454" s="115"/>
      <c r="BS454" s="115"/>
      <c r="BT454" s="115"/>
      <c r="BU454" s="115"/>
      <c r="BV454" s="115"/>
      <c r="BW454" s="115"/>
      <c r="BX454" s="115"/>
      <c r="BY454" s="115"/>
      <c r="BZ454" s="115"/>
      <c r="CA454" s="115"/>
      <c r="CB454" s="115"/>
      <c r="CC454" s="115"/>
      <c r="CD454" s="115"/>
      <c r="CE454" s="115"/>
      <c r="CF454" s="115"/>
      <c r="CG454" s="115"/>
      <c r="CH454" s="115"/>
      <c r="CI454" s="115"/>
      <c r="CJ454" s="115"/>
      <c r="CK454" s="115"/>
      <c r="CL454" s="115"/>
      <c r="CM454" s="115"/>
      <c r="CN454" s="115"/>
      <c r="CO454" s="115"/>
      <c r="CP454" s="115"/>
      <c r="CQ454" s="115"/>
      <c r="CR454" s="115"/>
      <c r="CS454" s="115"/>
      <c r="CT454" s="115"/>
      <c r="CU454" s="115"/>
      <c r="CV454" s="115"/>
      <c r="CW454" s="115"/>
      <c r="CX454" s="115"/>
      <c r="CY454" s="115"/>
      <c r="CZ454" s="115"/>
      <c r="DA454" s="115"/>
      <c r="DB454" s="115"/>
      <c r="DC454" s="115"/>
      <c r="DD454" s="115"/>
      <c r="DE454" s="115"/>
      <c r="DF454" s="115"/>
      <c r="DG454" s="115"/>
      <c r="DH454" s="115"/>
      <c r="DI454" s="115"/>
      <c r="DJ454" s="115"/>
      <c r="DK454" s="115"/>
      <c r="DL454" s="115"/>
      <c r="DM454" s="115"/>
      <c r="DN454" s="115"/>
      <c r="DO454" s="115"/>
      <c r="DP454" s="115"/>
      <c r="DQ454" s="115"/>
      <c r="DR454" s="115"/>
      <c r="DS454" s="115"/>
      <c r="DT454" s="115"/>
      <c r="DU454" s="115"/>
      <c r="DV454" s="115"/>
      <c r="DW454" s="115"/>
      <c r="DX454" s="115"/>
      <c r="DY454" s="115"/>
      <c r="DZ454" s="115"/>
      <c r="EA454" s="115"/>
      <c r="EB454" s="115"/>
      <c r="EC454" s="115"/>
      <c r="ED454" s="115"/>
      <c r="EE454" s="115"/>
      <c r="EF454" s="115"/>
      <c r="EG454" s="115"/>
      <c r="EH454" s="115"/>
      <c r="EI454" s="115"/>
      <c r="EJ454" s="115"/>
      <c r="EK454" s="115"/>
      <c r="EL454" s="115"/>
      <c r="EM454" s="115"/>
      <c r="EN454" s="115"/>
      <c r="EO454" s="115"/>
      <c r="EP454" s="115"/>
      <c r="EQ454" s="115"/>
      <c r="ER454" s="115"/>
      <c r="ES454" s="115"/>
      <c r="ET454" s="115"/>
      <c r="EU454" s="115"/>
      <c r="EV454" s="115"/>
      <c r="EW454" s="115"/>
      <c r="EX454" s="115"/>
      <c r="EY454" s="115"/>
      <c r="EZ454" s="115"/>
      <c r="FA454" s="115"/>
      <c r="FB454" s="115"/>
      <c r="FC454" s="115"/>
      <c r="FD454" s="115"/>
      <c r="FE454" s="115"/>
      <c r="FF454" s="115"/>
      <c r="FG454" s="115"/>
      <c r="FH454" s="115"/>
      <c r="FI454" s="115"/>
      <c r="FJ454" s="115"/>
      <c r="FK454" s="115"/>
      <c r="FL454" s="115"/>
      <c r="FM454" s="115"/>
      <c r="FN454" s="115"/>
      <c r="FO454" s="115"/>
      <c r="FP454" s="115"/>
      <c r="FQ454" s="115"/>
      <c r="FR454" s="115"/>
      <c r="FS454" s="115"/>
      <c r="FT454" s="115"/>
      <c r="FU454" s="115"/>
      <c r="FV454" s="115"/>
      <c r="FW454" s="115"/>
      <c r="FX454" s="115"/>
      <c r="FY454" s="115"/>
      <c r="FZ454" s="115"/>
      <c r="GA454" s="115"/>
      <c r="GB454" s="115"/>
      <c r="GC454" s="115"/>
      <c r="GD454" s="115"/>
      <c r="GE454" s="115"/>
      <c r="GF454" s="115"/>
      <c r="GG454" s="115"/>
      <c r="GH454" s="115"/>
      <c r="GI454" s="115"/>
      <c r="GJ454" s="115"/>
      <c r="GK454" s="115"/>
      <c r="GL454" s="115"/>
      <c r="GM454" s="115"/>
      <c r="GN454" s="115"/>
      <c r="GO454" s="115"/>
      <c r="GP454" s="115"/>
      <c r="GQ454" s="115"/>
      <c r="GR454" s="115"/>
      <c r="GS454" s="115"/>
      <c r="GT454" s="115"/>
      <c r="GU454" s="115"/>
      <c r="GV454" s="115"/>
      <c r="GW454" s="115"/>
      <c r="GX454" s="115"/>
      <c r="GY454" s="115"/>
      <c r="GZ454" s="115"/>
      <c r="HA454" s="115"/>
      <c r="HB454" s="115"/>
      <c r="HC454" s="115"/>
      <c r="HD454" s="115"/>
      <c r="HE454" s="115"/>
      <c r="HF454" s="115"/>
      <c r="HG454" s="115"/>
      <c r="HH454" s="115"/>
      <c r="HI454" s="115"/>
      <c r="HJ454" s="115"/>
      <c r="HK454" s="115"/>
      <c r="HL454" s="115"/>
      <c r="HM454" s="115"/>
      <c r="HN454" s="115"/>
      <c r="HO454" s="115"/>
      <c r="HP454" s="115"/>
      <c r="HQ454" s="115"/>
      <c r="HR454" s="115"/>
      <c r="HS454" s="115"/>
      <c r="HT454" s="115"/>
      <c r="HU454" s="115"/>
      <c r="HV454" s="115"/>
      <c r="HW454" s="115"/>
      <c r="HX454" s="115"/>
      <c r="HY454" s="115"/>
      <c r="HZ454" s="115"/>
      <c r="IA454" s="115"/>
      <c r="IB454" s="115"/>
      <c r="IC454" s="115"/>
      <c r="ID454" s="115"/>
      <c r="IE454" s="115"/>
      <c r="IF454" s="115"/>
      <c r="IG454" s="115"/>
      <c r="IH454" s="115"/>
      <c r="II454" s="115"/>
      <c r="IJ454" s="115"/>
      <c r="IK454" s="115"/>
      <c r="IL454" s="115"/>
      <c r="IM454" s="115"/>
      <c r="IN454" s="115"/>
      <c r="IO454" s="115"/>
      <c r="IP454" s="115"/>
      <c r="IQ454" s="115"/>
      <c r="IR454" s="115"/>
      <c r="IS454" s="115"/>
      <c r="IT454" s="115"/>
      <c r="IU454" s="115"/>
      <c r="IV454" s="115"/>
      <c r="IW454" s="115"/>
      <c r="IX454" s="115"/>
      <c r="IY454" s="115"/>
      <c r="IZ454" s="115"/>
      <c r="JA454" s="115"/>
      <c r="JB454" s="115"/>
      <c r="JC454" s="115"/>
      <c r="JD454" s="115"/>
      <c r="JE454" s="115"/>
      <c r="JF454" s="115"/>
      <c r="JG454" s="115"/>
      <c r="JH454" s="115"/>
      <c r="JI454" s="115"/>
      <c r="JJ454" s="115"/>
      <c r="JK454" s="115"/>
      <c r="JL454" s="115"/>
      <c r="JM454" s="115"/>
      <c r="JN454" s="115"/>
      <c r="JO454" s="115"/>
      <c r="JP454" s="115"/>
      <c r="JQ454" s="115"/>
      <c r="JR454" s="115"/>
      <c r="JS454" s="115"/>
      <c r="JT454" s="115"/>
      <c r="JU454" s="115"/>
      <c r="JV454" s="115"/>
      <c r="JW454" s="115"/>
      <c r="JX454" s="115"/>
      <c r="JY454" s="115"/>
      <c r="JZ454" s="115"/>
      <c r="KA454" s="115"/>
      <c r="KB454" s="115"/>
      <c r="KC454" s="115"/>
      <c r="KD454" s="115"/>
      <c r="KE454" s="115"/>
      <c r="KF454" s="115"/>
      <c r="KG454" s="115"/>
      <c r="KH454" s="115"/>
      <c r="KI454" s="115"/>
      <c r="KJ454" s="115"/>
      <c r="KK454" s="115"/>
      <c r="KL454" s="115"/>
      <c r="KM454" s="115"/>
      <c r="KN454" s="115"/>
      <c r="KO454" s="115"/>
      <c r="KP454" s="115"/>
      <c r="KQ454" s="115"/>
      <c r="KR454" s="115"/>
      <c r="KS454" s="115"/>
      <c r="KT454" s="115"/>
      <c r="KU454" s="115"/>
      <c r="KV454" s="115"/>
      <c r="KW454" s="115"/>
      <c r="KX454" s="115"/>
      <c r="KY454" s="115"/>
      <c r="KZ454" s="115"/>
      <c r="LA454" s="115"/>
      <c r="LB454" s="115"/>
      <c r="LC454" s="115"/>
      <c r="LD454" s="115"/>
      <c r="LE454" s="115"/>
      <c r="LF454" s="115"/>
      <c r="LG454" s="115"/>
      <c r="LH454" s="115"/>
      <c r="LI454" s="115"/>
      <c r="LJ454" s="115"/>
      <c r="LK454" s="115"/>
      <c r="LL454" s="115"/>
      <c r="LM454" s="115"/>
      <c r="LN454" s="115"/>
      <c r="LO454" s="115"/>
      <c r="LP454" s="115"/>
      <c r="LQ454" s="115"/>
      <c r="LR454" s="115"/>
      <c r="LS454" s="115"/>
      <c r="LT454" s="115"/>
      <c r="LU454" s="115"/>
      <c r="LV454" s="115"/>
      <c r="LW454" s="115"/>
      <c r="LX454" s="115"/>
      <c r="LY454" s="115"/>
      <c r="LZ454" s="115"/>
      <c r="MA454" s="115"/>
      <c r="MB454" s="115"/>
      <c r="MC454" s="115"/>
      <c r="MD454" s="115"/>
      <c r="ME454" s="115"/>
      <c r="MF454" s="115"/>
      <c r="MG454" s="115"/>
      <c r="MH454" s="115"/>
      <c r="MI454" s="115"/>
      <c r="MJ454" s="115"/>
      <c r="MK454" s="115"/>
      <c r="ML454" s="115"/>
      <c r="MM454" s="115"/>
      <c r="MN454" s="115"/>
      <c r="MO454" s="115"/>
      <c r="MP454" s="115"/>
      <c r="MQ454" s="115"/>
      <c r="MR454" s="115"/>
      <c r="MS454" s="115"/>
      <c r="MT454" s="115"/>
      <c r="MU454" s="115"/>
      <c r="MV454" s="115"/>
      <c r="MW454" s="115"/>
      <c r="MX454" s="115"/>
      <c r="MY454" s="115"/>
      <c r="MZ454" s="115"/>
      <c r="NA454" s="115"/>
      <c r="NB454" s="115"/>
      <c r="NC454" s="115"/>
      <c r="ND454" s="115"/>
      <c r="NE454" s="115"/>
      <c r="NF454" s="115"/>
      <c r="NG454" s="115"/>
      <c r="NH454" s="115"/>
      <c r="NI454" s="115"/>
      <c r="NJ454" s="115"/>
      <c r="NK454" s="115"/>
      <c r="NL454" s="115"/>
      <c r="NM454" s="115"/>
      <c r="NN454" s="115"/>
      <c r="NO454" s="115"/>
      <c r="NP454" s="115"/>
      <c r="NQ454" s="115"/>
      <c r="NR454" s="115"/>
      <c r="NS454" s="115"/>
      <c r="NT454" s="115"/>
      <c r="NU454" s="115"/>
      <c r="NV454" s="115"/>
      <c r="NW454" s="115"/>
      <c r="NX454" s="115"/>
      <c r="NY454" s="115"/>
      <c r="NZ454" s="115"/>
      <c r="OA454" s="115"/>
      <c r="OB454" s="115"/>
      <c r="OC454" s="115"/>
      <c r="OD454" s="115"/>
      <c r="OE454" s="115"/>
      <c r="OF454" s="115"/>
      <c r="OG454" s="115"/>
      <c r="OH454" s="115"/>
      <c r="OI454" s="115"/>
      <c r="OJ454" s="115"/>
      <c r="OK454" s="115"/>
      <c r="OL454" s="115"/>
      <c r="OM454" s="115"/>
      <c r="ON454" s="115"/>
      <c r="OO454" s="115"/>
      <c r="OP454" s="115"/>
      <c r="OQ454" s="115"/>
      <c r="OR454" s="115"/>
      <c r="OS454" s="115"/>
      <c r="OT454" s="115"/>
      <c r="OU454" s="115"/>
      <c r="OV454" s="115"/>
      <c r="OW454" s="115"/>
      <c r="OX454" s="115"/>
      <c r="OY454" s="115"/>
      <c r="OZ454" s="115"/>
      <c r="PA454" s="115"/>
      <c r="PB454" s="115"/>
      <c r="PC454" s="115"/>
      <c r="PD454" s="115"/>
      <c r="PE454" s="115"/>
      <c r="PF454" s="115"/>
      <c r="PG454" s="115"/>
      <c r="PH454" s="115"/>
      <c r="PI454" s="115"/>
      <c r="PJ454" s="115"/>
      <c r="PK454" s="115"/>
      <c r="PL454" s="115"/>
      <c r="PM454" s="115"/>
      <c r="PN454" s="115"/>
      <c r="PO454" s="115"/>
      <c r="PP454" s="115"/>
      <c r="PQ454" s="115"/>
      <c r="PR454" s="115"/>
      <c r="PS454" s="115"/>
      <c r="PT454" s="115"/>
      <c r="PU454" s="115"/>
      <c r="PV454" s="115"/>
      <c r="PW454" s="115"/>
      <c r="PX454" s="115"/>
      <c r="PY454" s="115"/>
      <c r="PZ454" s="115"/>
      <c r="QA454" s="115"/>
      <c r="QB454" s="115"/>
      <c r="QC454" s="115"/>
      <c r="QD454" s="115"/>
      <c r="QE454" s="115"/>
      <c r="QF454" s="115"/>
      <c r="QG454" s="115"/>
      <c r="QH454" s="115"/>
      <c r="QI454" s="115"/>
      <c r="QJ454" s="115"/>
      <c r="QK454" s="115"/>
      <c r="QL454" s="115"/>
      <c r="QM454" s="115"/>
      <c r="QN454" s="115"/>
      <c r="QO454" s="115"/>
      <c r="QP454" s="115"/>
      <c r="QQ454" s="115"/>
      <c r="QR454" s="115"/>
      <c r="QS454" s="115"/>
      <c r="QT454" s="115"/>
      <c r="QU454" s="115"/>
      <c r="QV454" s="115"/>
      <c r="QW454" s="115"/>
      <c r="QX454" s="115"/>
      <c r="QY454" s="115"/>
      <c r="QZ454" s="115"/>
      <c r="RA454" s="115"/>
      <c r="RB454" s="115"/>
      <c r="RC454" s="115"/>
      <c r="RD454" s="115"/>
      <c r="RE454" s="115"/>
      <c r="RF454" s="115"/>
      <c r="RG454" s="115"/>
      <c r="RH454" s="115"/>
      <c r="RI454" s="115"/>
      <c r="RJ454" s="115"/>
      <c r="RK454" s="115"/>
      <c r="RL454" s="115"/>
      <c r="RM454" s="115"/>
      <c r="RN454" s="115"/>
      <c r="RO454" s="115"/>
      <c r="RP454" s="115"/>
      <c r="RQ454" s="115"/>
      <c r="RR454" s="115"/>
      <c r="RS454" s="115"/>
      <c r="RT454" s="115"/>
      <c r="RU454" s="115"/>
      <c r="RV454" s="115"/>
      <c r="RW454" s="115"/>
      <c r="RX454" s="115"/>
      <c r="RY454" s="115"/>
      <c r="RZ454" s="115"/>
      <c r="SA454" s="115"/>
      <c r="SB454" s="115"/>
      <c r="SC454" s="115"/>
      <c r="SD454" s="115"/>
      <c r="SE454" s="115"/>
      <c r="SF454" s="115"/>
      <c r="SG454" s="115"/>
      <c r="SH454" s="115"/>
      <c r="SI454" s="115"/>
      <c r="SJ454" s="115"/>
      <c r="SK454" s="115"/>
      <c r="SL454" s="115"/>
      <c r="SM454" s="115"/>
      <c r="SN454" s="115"/>
      <c r="SO454" s="115"/>
      <c r="SP454" s="115"/>
      <c r="SQ454" s="115"/>
      <c r="SR454" s="115"/>
      <c r="SS454" s="115"/>
      <c r="ST454" s="115"/>
      <c r="SU454" s="115"/>
      <c r="SV454" s="115"/>
      <c r="SW454" s="115"/>
      <c r="SX454" s="115"/>
      <c r="SY454" s="115"/>
      <c r="SZ454" s="115"/>
      <c r="TA454" s="115"/>
      <c r="TB454" s="115"/>
      <c r="TC454" s="115"/>
      <c r="TD454" s="115"/>
      <c r="TE454" s="115"/>
      <c r="TF454" s="115"/>
      <c r="TG454" s="115"/>
      <c r="TH454" s="115"/>
      <c r="TI454" s="115"/>
      <c r="TJ454" s="115"/>
      <c r="TK454" s="115"/>
      <c r="TL454" s="115"/>
      <c r="TM454" s="115"/>
      <c r="TN454" s="115"/>
      <c r="TO454" s="115"/>
      <c r="TP454" s="115"/>
      <c r="TQ454" s="115"/>
      <c r="TR454" s="115"/>
      <c r="TS454" s="115"/>
      <c r="TT454" s="115"/>
      <c r="TU454" s="115"/>
      <c r="TV454" s="115"/>
      <c r="TW454" s="115"/>
      <c r="TX454" s="115"/>
      <c r="TY454" s="115"/>
      <c r="TZ454" s="115"/>
      <c r="UA454" s="115"/>
      <c r="UB454" s="115"/>
      <c r="UC454" s="115"/>
      <c r="UD454" s="115"/>
      <c r="UE454" s="115"/>
      <c r="UF454" s="115"/>
      <c r="UG454" s="115"/>
      <c r="UH454" s="115"/>
      <c r="UI454" s="115"/>
      <c r="UJ454" s="115"/>
      <c r="UK454" s="115"/>
      <c r="UL454" s="115"/>
      <c r="UM454" s="115"/>
      <c r="UN454" s="115"/>
      <c r="UO454" s="115"/>
      <c r="UP454" s="115"/>
      <c r="UQ454" s="115"/>
      <c r="UR454" s="115"/>
      <c r="US454" s="115"/>
      <c r="UT454" s="115"/>
      <c r="UU454" s="115"/>
      <c r="UV454" s="115"/>
      <c r="UW454" s="115"/>
      <c r="UX454" s="115"/>
      <c r="UY454" s="115"/>
      <c r="UZ454" s="115"/>
      <c r="VA454" s="115"/>
      <c r="VB454" s="115"/>
      <c r="VC454" s="115"/>
      <c r="VD454" s="115"/>
      <c r="VE454" s="115"/>
      <c r="VF454" s="115"/>
      <c r="VG454" s="115"/>
      <c r="VH454" s="115"/>
      <c r="VI454" s="115"/>
      <c r="VJ454" s="115"/>
      <c r="VK454" s="115"/>
      <c r="VL454" s="115"/>
      <c r="VM454" s="115"/>
      <c r="VN454" s="115"/>
      <c r="VO454" s="115"/>
      <c r="VP454" s="115"/>
      <c r="VQ454" s="115"/>
      <c r="VR454" s="115"/>
      <c r="VS454" s="115"/>
      <c r="VT454" s="115"/>
      <c r="VU454" s="115"/>
      <c r="VV454" s="115"/>
      <c r="VW454" s="115"/>
      <c r="VX454" s="115"/>
      <c r="VY454" s="115"/>
      <c r="VZ454" s="115"/>
      <c r="WA454" s="115"/>
      <c r="WB454" s="115"/>
      <c r="WC454" s="115"/>
      <c r="WD454" s="115"/>
      <c r="WE454" s="115"/>
      <c r="WF454" s="115"/>
      <c r="WG454" s="115"/>
      <c r="WH454" s="115"/>
      <c r="WI454" s="115"/>
      <c r="WJ454" s="115"/>
      <c r="WK454" s="115"/>
      <c r="WL454" s="115"/>
      <c r="WM454" s="115"/>
      <c r="WN454" s="115"/>
      <c r="WO454" s="115"/>
      <c r="WP454" s="115"/>
      <c r="WQ454" s="115"/>
      <c r="WR454" s="115"/>
      <c r="WS454" s="115"/>
      <c r="WT454" s="115"/>
      <c r="WU454" s="115"/>
      <c r="WV454" s="115"/>
      <c r="WW454" s="115"/>
      <c r="WX454" s="115"/>
      <c r="WY454" s="115"/>
      <c r="WZ454" s="115"/>
      <c r="XA454" s="115"/>
      <c r="XB454" s="115"/>
      <c r="XC454" s="115"/>
      <c r="XD454" s="115"/>
      <c r="XE454" s="115"/>
      <c r="XF454" s="115"/>
      <c r="XG454" s="115"/>
      <c r="XH454" s="115"/>
      <c r="XI454" s="115"/>
      <c r="XJ454" s="115"/>
      <c r="XK454" s="115"/>
      <c r="XL454" s="115"/>
      <c r="XM454" s="115"/>
      <c r="XN454" s="115"/>
      <c r="XO454" s="115"/>
      <c r="XP454" s="115"/>
      <c r="XQ454" s="115"/>
      <c r="XR454" s="115"/>
      <c r="XS454" s="115"/>
      <c r="XT454" s="115"/>
      <c r="XU454" s="115"/>
      <c r="XV454" s="115"/>
      <c r="XW454" s="115"/>
      <c r="XX454" s="115"/>
      <c r="XY454" s="115"/>
      <c r="XZ454" s="115"/>
      <c r="YA454" s="115"/>
      <c r="YB454" s="115"/>
      <c r="YC454" s="115"/>
      <c r="YD454" s="115"/>
      <c r="YE454" s="115"/>
      <c r="YF454" s="115"/>
      <c r="YG454" s="115"/>
      <c r="YH454" s="115"/>
      <c r="YI454" s="115"/>
      <c r="YJ454" s="115"/>
      <c r="YK454" s="115"/>
      <c r="YL454" s="115"/>
      <c r="YM454" s="115"/>
      <c r="YN454" s="115"/>
      <c r="YO454" s="115"/>
      <c r="YP454" s="115"/>
      <c r="YQ454" s="115"/>
      <c r="YR454" s="115"/>
      <c r="YS454" s="115"/>
      <c r="YT454" s="115"/>
      <c r="YU454" s="115"/>
      <c r="YV454" s="115"/>
      <c r="YW454" s="115"/>
      <c r="YX454" s="115"/>
      <c r="YY454" s="115"/>
      <c r="YZ454" s="115"/>
      <c r="ZA454" s="115"/>
      <c r="ZB454" s="115"/>
      <c r="ZC454" s="115"/>
      <c r="ZD454" s="115"/>
      <c r="ZE454" s="115"/>
      <c r="ZF454" s="115"/>
      <c r="ZG454" s="115"/>
      <c r="ZH454" s="115"/>
      <c r="ZI454" s="115"/>
      <c r="ZJ454" s="115"/>
      <c r="ZK454" s="115"/>
      <c r="ZL454" s="115"/>
      <c r="ZM454" s="115"/>
      <c r="ZN454" s="115"/>
      <c r="ZO454" s="115"/>
      <c r="ZP454" s="115"/>
      <c r="ZQ454" s="115"/>
      <c r="ZR454" s="115"/>
      <c r="ZS454" s="115"/>
      <c r="ZT454" s="115"/>
      <c r="ZU454" s="115"/>
      <c r="ZV454" s="115"/>
      <c r="ZW454" s="115"/>
      <c r="ZX454" s="115"/>
      <c r="ZY454" s="115"/>
      <c r="ZZ454" s="115"/>
      <c r="AAA454" s="115"/>
      <c r="AAB454" s="115"/>
      <c r="AAC454" s="115"/>
      <c r="AAD454" s="115"/>
      <c r="AAE454" s="115"/>
      <c r="AAF454" s="115"/>
      <c r="AAG454" s="115"/>
      <c r="AAH454" s="115"/>
      <c r="AAI454" s="115"/>
      <c r="AAJ454" s="115"/>
      <c r="AAK454" s="115"/>
      <c r="AAL454" s="115"/>
      <c r="AAM454" s="115"/>
      <c r="AAN454" s="115"/>
      <c r="AAO454" s="115"/>
      <c r="AAP454" s="115"/>
      <c r="AAQ454" s="115"/>
      <c r="AAR454" s="115"/>
      <c r="AAS454" s="115"/>
      <c r="AAT454" s="115"/>
      <c r="AAU454" s="115"/>
      <c r="AAV454" s="115"/>
      <c r="AAW454" s="115"/>
      <c r="AAX454" s="115"/>
      <c r="AAY454" s="115"/>
      <c r="AAZ454" s="115"/>
      <c r="ABA454" s="115"/>
      <c r="ABB454" s="115"/>
      <c r="ABC454" s="115"/>
      <c r="ABD454" s="115"/>
      <c r="ABE454" s="115"/>
      <c r="ABF454" s="115"/>
      <c r="ABG454" s="115"/>
      <c r="ABH454" s="115"/>
      <c r="ABI454" s="115"/>
      <c r="ABJ454" s="115"/>
      <c r="ABK454" s="115"/>
      <c r="ABL454" s="115"/>
      <c r="ABM454" s="115"/>
      <c r="ABN454" s="115"/>
      <c r="ABO454" s="115"/>
      <c r="ABP454" s="115"/>
      <c r="ABQ454" s="115"/>
      <c r="ABR454" s="115"/>
      <c r="ABS454" s="115"/>
      <c r="ABT454" s="115"/>
      <c r="ABU454" s="115"/>
      <c r="ABV454" s="115"/>
      <c r="ABW454" s="115"/>
      <c r="ABX454" s="115"/>
      <c r="ABY454" s="115"/>
      <c r="ABZ454" s="115"/>
      <c r="ACA454" s="115"/>
      <c r="ACB454" s="115"/>
      <c r="ACC454" s="115"/>
      <c r="ACD454" s="115"/>
      <c r="ACE454" s="115"/>
      <c r="ACF454" s="115"/>
      <c r="ACG454" s="115"/>
      <c r="ACH454" s="115"/>
      <c r="ACI454" s="115"/>
      <c r="ACJ454" s="115"/>
      <c r="ACK454" s="115"/>
      <c r="ACL454" s="115"/>
      <c r="ACM454" s="115"/>
      <c r="ACN454" s="115"/>
      <c r="ACO454" s="115"/>
      <c r="ACP454" s="115"/>
      <c r="ACQ454" s="115"/>
      <c r="ACR454" s="115"/>
      <c r="ACS454" s="115"/>
      <c r="ACT454" s="115"/>
      <c r="ACU454" s="115"/>
      <c r="ACV454" s="115"/>
      <c r="ACW454" s="115"/>
      <c r="ACX454" s="115"/>
      <c r="ACY454" s="115"/>
      <c r="ACZ454" s="115"/>
      <c r="ADA454" s="115"/>
    </row>
    <row r="455" spans="1:781" customFormat="1" ht="15" customHeight="1" x14ac:dyDescent="0.3">
      <c r="B455" s="251"/>
      <c r="C455" s="250"/>
      <c r="D455" s="252"/>
      <c r="E455" s="252"/>
      <c r="F455" s="252"/>
      <c r="G455" s="252" t="s">
        <v>1213</v>
      </c>
      <c r="H455" s="253"/>
      <c r="I455" s="253"/>
      <c r="J455" s="252"/>
      <c r="K455" s="254"/>
      <c r="L455" s="254"/>
      <c r="M455" s="254"/>
      <c r="N455" s="254"/>
      <c r="O455" s="254"/>
      <c r="P455" s="254"/>
      <c r="Q455" s="200"/>
      <c r="R455" s="195"/>
      <c r="S455" s="219" t="s">
        <v>1214</v>
      </c>
      <c r="T455" s="249" t="s">
        <v>1215</v>
      </c>
      <c r="U455" s="242"/>
      <c r="V455" s="210" t="s">
        <v>1216</v>
      </c>
      <c r="W455" s="255"/>
      <c r="X455" s="255"/>
      <c r="Y455" s="255"/>
      <c r="Z455" s="255"/>
      <c r="AA455" s="255"/>
      <c r="AB455" s="256"/>
      <c r="AC455" s="210"/>
      <c r="AD455" s="210"/>
      <c r="AE455" s="210"/>
      <c r="AF455" s="210"/>
      <c r="AG455" s="210"/>
      <c r="AH455" s="210"/>
      <c r="AI455" s="210"/>
      <c r="AJ455" s="210"/>
      <c r="AK455" s="210"/>
      <c r="AL455" s="210"/>
      <c r="AM455" s="210"/>
      <c r="AN455" s="210"/>
      <c r="AO455" s="210"/>
    </row>
    <row r="456" spans="1:781" customFormat="1" ht="34.799999999999997" customHeight="1" x14ac:dyDescent="0.3">
      <c r="B456" s="251"/>
      <c r="C456" s="250"/>
      <c r="D456" s="257"/>
      <c r="E456" s="258" t="s">
        <v>1217</v>
      </c>
      <c r="F456" s="258" t="s">
        <v>1218</v>
      </c>
      <c r="G456" s="258" t="s">
        <v>1219</v>
      </c>
      <c r="H456" s="258" t="s">
        <v>1220</v>
      </c>
      <c r="I456" s="259" t="s">
        <v>1221</v>
      </c>
      <c r="J456" s="260" t="s">
        <v>1222</v>
      </c>
      <c r="K456" s="261" t="s">
        <v>1223</v>
      </c>
      <c r="L456" s="262" t="s">
        <v>1224</v>
      </c>
      <c r="M456" s="262" t="s">
        <v>1225</v>
      </c>
      <c r="N456" s="262" t="s">
        <v>1226</v>
      </c>
      <c r="O456" s="263" t="s">
        <v>1227</v>
      </c>
      <c r="P456" s="264" t="s">
        <v>1228</v>
      </c>
      <c r="Q456" s="200"/>
      <c r="R456" s="195"/>
      <c r="S456" s="219" t="s">
        <v>1229</v>
      </c>
      <c r="T456" s="249" t="s">
        <v>1230</v>
      </c>
      <c r="U456" s="210"/>
      <c r="V456" s="255"/>
      <c r="W456" s="255"/>
      <c r="X456" s="255"/>
      <c r="Y456" s="255"/>
      <c r="Z456" s="255"/>
      <c r="AA456" s="255"/>
      <c r="AB456" s="256"/>
      <c r="AC456" s="210"/>
      <c r="AD456" s="210"/>
      <c r="AE456" s="210"/>
      <c r="AF456" s="210"/>
      <c r="AG456" s="210"/>
      <c r="AH456" s="210"/>
      <c r="AI456" s="210"/>
      <c r="AJ456" s="210"/>
      <c r="AK456" s="210"/>
      <c r="AL456" s="210"/>
      <c r="AM456" s="210"/>
      <c r="AN456" s="210"/>
      <c r="AO456" s="210"/>
    </row>
    <row r="457" spans="1:781" customFormat="1" ht="15" customHeight="1" x14ac:dyDescent="0.3">
      <c r="B457" s="251"/>
      <c r="C457" s="250"/>
      <c r="D457" s="265"/>
      <c r="E457" s="266">
        <v>1</v>
      </c>
      <c r="F457" s="267">
        <v>2</v>
      </c>
      <c r="G457" s="268">
        <v>3</v>
      </c>
      <c r="H457" s="269">
        <v>4</v>
      </c>
      <c r="I457" s="270">
        <v>5</v>
      </c>
      <c r="J457" s="130"/>
      <c r="K457" s="271"/>
      <c r="L457" s="131"/>
      <c r="M457" s="130"/>
      <c r="N457" s="131"/>
      <c r="O457" s="272">
        <v>2030</v>
      </c>
      <c r="P457" s="134"/>
      <c r="Q457" s="200"/>
      <c r="R457" s="195"/>
      <c r="S457" s="219" t="s">
        <v>1231</v>
      </c>
      <c r="T457" s="249" t="s">
        <v>1232</v>
      </c>
      <c r="U457" s="210"/>
      <c r="V457" s="255"/>
      <c r="W457" s="255"/>
      <c r="X457" s="255"/>
      <c r="Y457" s="255"/>
      <c r="Z457" s="255"/>
      <c r="AA457" s="255"/>
      <c r="AB457" s="256"/>
      <c r="AC457" s="210"/>
      <c r="AD457" s="210"/>
      <c r="AE457" s="210"/>
      <c r="AF457" s="210"/>
      <c r="AG457" s="210"/>
      <c r="AH457" s="210"/>
      <c r="AI457" s="210"/>
      <c r="AJ457" s="210"/>
      <c r="AK457" s="210"/>
      <c r="AL457" s="210"/>
      <c r="AM457" s="210"/>
      <c r="AN457" s="210"/>
      <c r="AO457" s="210"/>
    </row>
    <row r="458" spans="1:781" customFormat="1" ht="15" customHeight="1" x14ac:dyDescent="0.3">
      <c r="B458" s="251"/>
      <c r="C458" s="250"/>
      <c r="D458" s="273" t="s">
        <v>1233</v>
      </c>
      <c r="E458" s="61">
        <f>SUMIF(A4:A47,"=1")/1</f>
        <v>13</v>
      </c>
      <c r="F458" s="61">
        <f>SUMIF(A4:A47,"=2")/2</f>
        <v>6</v>
      </c>
      <c r="G458" s="61">
        <f>SUMIF(A4:A47,"=3")/3</f>
        <v>17</v>
      </c>
      <c r="H458" s="61">
        <f>SUMIF(A4:A47,"=4")/4</f>
        <v>4</v>
      </c>
      <c r="I458" s="61">
        <f>SUMIF(A4:A47,"=5")/5</f>
        <v>3</v>
      </c>
      <c r="J458" s="130">
        <f>SUM(E458:I458)</f>
        <v>43</v>
      </c>
      <c r="K458" s="274"/>
      <c r="L458" s="275"/>
      <c r="M458" s="130"/>
      <c r="N458" s="276"/>
      <c r="O458" s="272">
        <v>2020</v>
      </c>
      <c r="P458" s="134"/>
      <c r="Q458" s="200"/>
      <c r="R458" s="195"/>
      <c r="S458" s="241"/>
      <c r="T458" s="210"/>
      <c r="U458" s="210"/>
      <c r="V458" s="255"/>
      <c r="W458" s="255"/>
      <c r="X458" s="255"/>
      <c r="Y458" s="255"/>
      <c r="Z458" s="255"/>
      <c r="AA458" s="255"/>
      <c r="AB458" s="256"/>
      <c r="AC458" s="210"/>
      <c r="AD458" s="210"/>
      <c r="AE458" s="210"/>
      <c r="AF458" s="210"/>
      <c r="AG458" s="210"/>
      <c r="AH458" s="210"/>
      <c r="AI458" s="210"/>
      <c r="AJ458" s="210"/>
      <c r="AK458" s="210"/>
      <c r="AL458" s="210"/>
      <c r="AM458" s="210"/>
      <c r="AN458" s="210"/>
      <c r="AO458" s="210"/>
    </row>
    <row r="459" spans="1:781" customFormat="1" ht="15" customHeight="1" x14ac:dyDescent="0.3">
      <c r="B459" s="251"/>
      <c r="C459" s="250"/>
      <c r="D459" s="273" t="s">
        <v>1234</v>
      </c>
      <c r="E459" s="61">
        <f>SUMIF(A48:A114,"=1")/1</f>
        <v>12</v>
      </c>
      <c r="F459" s="61">
        <f>SUMIF(A48:A114,"=2")/2</f>
        <v>14</v>
      </c>
      <c r="G459" s="61">
        <f>SUMIF(A48:A114,"=3")/3</f>
        <v>30</v>
      </c>
      <c r="H459" s="61">
        <f>SUMIF(A48:A114,"=4")/4</f>
        <v>5</v>
      </c>
      <c r="I459" s="61">
        <f>SUMIF(A48:A114,"=5")/5</f>
        <v>6</v>
      </c>
      <c r="J459" s="130">
        <f>SUM(E459:I459)</f>
        <v>67</v>
      </c>
      <c r="K459" s="274"/>
      <c r="L459" s="275"/>
      <c r="M459" s="130"/>
      <c r="N459" s="276"/>
      <c r="O459" s="272">
        <v>2010</v>
      </c>
      <c r="P459" s="134"/>
      <c r="Q459" s="200"/>
      <c r="R459" s="195"/>
      <c r="S459" s="219" t="s">
        <v>1235</v>
      </c>
      <c r="T459" s="249" t="s">
        <v>1236</v>
      </c>
      <c r="U459" s="210"/>
      <c r="V459" s="255"/>
      <c r="W459" s="255"/>
      <c r="X459" s="255"/>
      <c r="Y459" s="255"/>
      <c r="Z459" s="255"/>
      <c r="AA459" s="255"/>
      <c r="AB459" s="256"/>
      <c r="AC459" s="210"/>
      <c r="AD459" s="210"/>
      <c r="AE459" s="210"/>
      <c r="AF459" s="210"/>
      <c r="AG459" s="210"/>
      <c r="AH459" s="210"/>
      <c r="AI459" s="210"/>
      <c r="AJ459" s="210"/>
      <c r="AK459" s="210"/>
      <c r="AL459" s="210"/>
      <c r="AM459" s="210"/>
      <c r="AN459" s="210"/>
      <c r="AO459" s="210"/>
    </row>
    <row r="460" spans="1:781" customFormat="1" ht="15" customHeight="1" x14ac:dyDescent="0.3">
      <c r="B460" s="251"/>
      <c r="C460" s="250"/>
      <c r="D460" s="273" t="s">
        <v>1237</v>
      </c>
      <c r="E460" s="61">
        <f>SUMIF(A115:A151,"=1")/1</f>
        <v>12</v>
      </c>
      <c r="F460" s="61">
        <f>SUMIF(A115:A151,"=2")/2</f>
        <v>11</v>
      </c>
      <c r="G460" s="61">
        <f>SUMIF(A115:A151,"=3")/3</f>
        <v>10</v>
      </c>
      <c r="H460" s="61">
        <f>SUMIF(A115:A151,"=4")/4</f>
        <v>4</v>
      </c>
      <c r="I460" s="61">
        <f>SUMIF(A115:A151,"=5")/5</f>
        <v>0</v>
      </c>
      <c r="J460" s="130">
        <f t="shared" ref="J460:J469" si="100">SUM(E460:I460)</f>
        <v>37</v>
      </c>
      <c r="K460" s="274">
        <v>146.19999999999999</v>
      </c>
      <c r="L460" s="275">
        <v>1.07</v>
      </c>
      <c r="M460" s="130">
        <v>20</v>
      </c>
      <c r="N460" s="276">
        <v>4255.71</v>
      </c>
      <c r="O460" s="272">
        <v>2000</v>
      </c>
      <c r="P460" s="134"/>
      <c r="Q460" s="200"/>
      <c r="R460" s="195"/>
      <c r="S460" s="277"/>
      <c r="T460" s="210"/>
      <c r="U460" s="210"/>
      <c r="V460" s="255"/>
      <c r="W460" s="255"/>
      <c r="X460" s="255"/>
      <c r="Y460" s="255"/>
      <c r="Z460" s="255"/>
      <c r="AA460" s="255"/>
      <c r="AB460" s="256"/>
      <c r="AC460" s="210"/>
      <c r="AD460" s="210"/>
      <c r="AE460" s="210"/>
      <c r="AF460" s="210"/>
      <c r="AG460" s="210"/>
      <c r="AH460" s="210"/>
      <c r="AI460" s="210"/>
      <c r="AJ460" s="210"/>
      <c r="AK460" s="210"/>
      <c r="AL460" s="210"/>
      <c r="AM460" s="210"/>
      <c r="AN460" s="210"/>
      <c r="AO460" s="210"/>
    </row>
    <row r="461" spans="1:781" customFormat="1" ht="15" customHeight="1" x14ac:dyDescent="0.3">
      <c r="B461" s="251"/>
      <c r="C461" s="250"/>
      <c r="D461" s="273" t="s">
        <v>1238</v>
      </c>
      <c r="E461" s="61">
        <f>SUMIF(A152:A204,"=1")/1</f>
        <v>9</v>
      </c>
      <c r="F461" s="61">
        <f>SUMIF(A152:A204,"=2")/2</f>
        <v>15</v>
      </c>
      <c r="G461" s="61">
        <f>SUMIF(A152:A204,"=3")/3</f>
        <v>27</v>
      </c>
      <c r="H461" s="61">
        <f>SUMIF(A152:A204,"=4")/4</f>
        <v>2</v>
      </c>
      <c r="I461" s="61">
        <f>SUMIF(A152:A204,"=5")/5</f>
        <v>0</v>
      </c>
      <c r="J461" s="130">
        <f t="shared" si="100"/>
        <v>53</v>
      </c>
      <c r="K461" s="274">
        <v>104.4</v>
      </c>
      <c r="L461" s="275">
        <v>1.5</v>
      </c>
      <c r="M461" s="278">
        <v>15</v>
      </c>
      <c r="N461" s="276">
        <v>3292.08</v>
      </c>
      <c r="O461" s="272">
        <v>1990</v>
      </c>
      <c r="P461" s="134"/>
      <c r="Q461" s="200"/>
      <c r="R461" s="195"/>
      <c r="S461" s="209" t="s">
        <v>1239</v>
      </c>
      <c r="T461" s="210"/>
      <c r="U461" s="210"/>
      <c r="V461" s="255"/>
      <c r="W461" s="255"/>
      <c r="X461" s="255"/>
      <c r="Y461" s="255"/>
      <c r="Z461" s="255"/>
      <c r="AA461" s="255"/>
      <c r="AB461" s="256"/>
      <c r="AC461" s="210"/>
      <c r="AD461" s="210"/>
      <c r="AE461" s="210"/>
      <c r="AF461" s="210"/>
      <c r="AG461" s="210"/>
      <c r="AH461" s="210"/>
      <c r="AI461" s="210"/>
      <c r="AJ461" s="210"/>
      <c r="AK461" s="210"/>
      <c r="AL461" s="210"/>
      <c r="AM461" s="210"/>
      <c r="AN461" s="210"/>
      <c r="AO461" s="210"/>
    </row>
    <row r="462" spans="1:781" customFormat="1" ht="15" customHeight="1" x14ac:dyDescent="0.3">
      <c r="B462" s="251"/>
      <c r="C462" s="250"/>
      <c r="D462" s="273" t="s">
        <v>1240</v>
      </c>
      <c r="E462" s="61">
        <f>SUMIF(A205:A264,"=1")/1</f>
        <v>6</v>
      </c>
      <c r="F462" s="61">
        <f>SUMIF(A205:A264,"=2")/2</f>
        <v>10</v>
      </c>
      <c r="G462" s="61">
        <f>SUMIF(A205:A264,"=3")/3</f>
        <v>39</v>
      </c>
      <c r="H462" s="61">
        <f>SUMIF(A205:A264,"=4")/4</f>
        <v>5</v>
      </c>
      <c r="I462" s="61">
        <f>SUMIF(A205:A264,"=5")/5</f>
        <v>0</v>
      </c>
      <c r="J462" s="130">
        <f t="shared" si="100"/>
        <v>60</v>
      </c>
      <c r="K462" s="274">
        <v>89</v>
      </c>
      <c r="L462" s="275">
        <v>1.5</v>
      </c>
      <c r="M462" s="278">
        <v>20</v>
      </c>
      <c r="N462" s="276">
        <v>3871.29</v>
      </c>
      <c r="O462" s="272">
        <v>1980</v>
      </c>
      <c r="P462" s="134"/>
      <c r="Q462" s="200"/>
      <c r="R462" s="195"/>
      <c r="S462" s="246"/>
      <c r="T462" s="279" t="s">
        <v>1241</v>
      </c>
      <c r="U462" s="210"/>
      <c r="V462" s="255"/>
      <c r="W462" s="255"/>
      <c r="X462" s="255"/>
      <c r="Y462" s="255"/>
      <c r="Z462" s="255"/>
      <c r="AA462" s="255"/>
      <c r="AB462" s="256"/>
      <c r="AC462" s="210"/>
      <c r="AD462" s="210"/>
      <c r="AE462" s="210"/>
      <c r="AF462" s="210"/>
      <c r="AG462" s="210"/>
      <c r="AH462" s="210"/>
      <c r="AI462" s="210"/>
      <c r="AJ462" s="210"/>
      <c r="AK462" s="210"/>
      <c r="AL462" s="210"/>
      <c r="AM462" s="210"/>
      <c r="AN462" s="210"/>
      <c r="AO462" s="210"/>
    </row>
    <row r="463" spans="1:781" customFormat="1" ht="15" customHeight="1" x14ac:dyDescent="0.3">
      <c r="B463" s="251"/>
      <c r="C463" s="250"/>
      <c r="D463" s="273" t="s">
        <v>1242</v>
      </c>
      <c r="E463" s="61">
        <f>SUMIF(A265:A326,"=1")/1</f>
        <v>7</v>
      </c>
      <c r="F463" s="61">
        <f>SUMIF(A265:A326,"=2")/2</f>
        <v>10</v>
      </c>
      <c r="G463" s="61">
        <f>SUMIF(A265:A326,"=3")/3</f>
        <v>41</v>
      </c>
      <c r="H463" s="61">
        <f>SUMIF(A265:A326,"=4")/4</f>
        <v>4</v>
      </c>
      <c r="I463" s="61">
        <f>SUMIF(A265:A326,"=5")/5</f>
        <v>0</v>
      </c>
      <c r="J463" s="130">
        <f t="shared" si="100"/>
        <v>62</v>
      </c>
      <c r="K463" s="274">
        <v>68.5</v>
      </c>
      <c r="L463" s="275">
        <v>1.6</v>
      </c>
      <c r="M463" s="278">
        <v>38</v>
      </c>
      <c r="N463" s="276">
        <v>5895.3</v>
      </c>
      <c r="O463" s="272">
        <v>1970</v>
      </c>
      <c r="P463" s="134"/>
      <c r="Q463" s="200"/>
      <c r="R463" s="195"/>
      <c r="S463" s="246"/>
      <c r="T463" s="279" t="s">
        <v>1243</v>
      </c>
      <c r="U463" s="210"/>
      <c r="V463" s="255"/>
      <c r="W463" s="255"/>
      <c r="X463" s="255"/>
      <c r="Y463" s="255"/>
      <c r="Z463" s="255"/>
      <c r="AA463" s="255"/>
      <c r="AB463" s="256"/>
      <c r="AC463" s="210"/>
      <c r="AD463" s="210"/>
      <c r="AE463" s="210"/>
      <c r="AF463" s="210"/>
      <c r="AG463" s="210"/>
      <c r="AH463" s="210"/>
      <c r="AI463" s="210"/>
      <c r="AJ463" s="210"/>
      <c r="AK463" s="210"/>
      <c r="AL463" s="210"/>
      <c r="AM463" s="210"/>
      <c r="AN463" s="210"/>
      <c r="AO463" s="210"/>
    </row>
    <row r="464" spans="1:781" customFormat="1" ht="15" customHeight="1" x14ac:dyDescent="0.3">
      <c r="B464" s="251"/>
      <c r="C464" s="250"/>
      <c r="D464" s="273" t="s">
        <v>1244</v>
      </c>
      <c r="E464" s="61">
        <f>SUMIF(A327:A385,"=1")/1</f>
        <v>6</v>
      </c>
      <c r="F464" s="61">
        <f>SUMIF(A327:A385,"=2")/2</f>
        <v>7</v>
      </c>
      <c r="G464" s="61">
        <f>SUMIF(A327:A385,"=3")/3</f>
        <v>43</v>
      </c>
      <c r="H464" s="61">
        <f>SUMIF(A327:A385,"=4")/4</f>
        <v>2</v>
      </c>
      <c r="I464" s="61">
        <f>SUMIF(A327:A385,"=5")/5</f>
        <v>1</v>
      </c>
      <c r="J464" s="130">
        <f t="shared" si="100"/>
        <v>59</v>
      </c>
      <c r="K464" s="274">
        <v>45.4</v>
      </c>
      <c r="L464" s="275">
        <v>1.75</v>
      </c>
      <c r="M464" s="278">
        <v>55</v>
      </c>
      <c r="N464" s="276">
        <v>5112.2700000000004</v>
      </c>
      <c r="O464" s="272">
        <v>1960</v>
      </c>
      <c r="P464" s="134"/>
      <c r="Q464" s="200"/>
      <c r="R464" s="195"/>
      <c r="S464" s="246"/>
      <c r="T464" s="279" t="s">
        <v>1245</v>
      </c>
      <c r="U464" s="210"/>
      <c r="V464" s="255"/>
      <c r="W464" s="255"/>
      <c r="X464" s="255"/>
      <c r="Y464" s="255"/>
      <c r="Z464" s="255"/>
      <c r="AA464" s="255"/>
      <c r="AB464" s="256"/>
      <c r="AC464" s="210"/>
      <c r="AD464" s="210"/>
      <c r="AE464" s="210"/>
      <c r="AF464" s="210"/>
      <c r="AG464" s="210"/>
      <c r="AH464" s="210"/>
      <c r="AI464" s="210"/>
      <c r="AJ464" s="210"/>
      <c r="AK464" s="210"/>
      <c r="AL464" s="210"/>
      <c r="AM464" s="210"/>
      <c r="AN464" s="210"/>
      <c r="AO464" s="210"/>
    </row>
    <row r="465" spans="1:781" customFormat="1" ht="15" customHeight="1" x14ac:dyDescent="0.3">
      <c r="B465" s="251"/>
      <c r="C465" s="250"/>
      <c r="D465" s="273" t="s">
        <v>1246</v>
      </c>
      <c r="E465" s="61">
        <f>SUMIF(A386:A395,"=1")/1</f>
        <v>0</v>
      </c>
      <c r="F465" s="61">
        <f>SUMIF(A386:A395,"=2")/2</f>
        <v>3</v>
      </c>
      <c r="G465" s="61">
        <f>SUMIF(A386:A395,"=3")/3</f>
        <v>7</v>
      </c>
      <c r="H465" s="61">
        <f>SUMIF(A386:A395,"=4")/4</f>
        <v>0</v>
      </c>
      <c r="I465" s="61">
        <f>SUMIF(A386:A395,"=5")/5</f>
        <v>0</v>
      </c>
      <c r="J465" s="130">
        <f>SUM(E465:I465)</f>
        <v>10</v>
      </c>
      <c r="K465" s="274">
        <v>28.7</v>
      </c>
      <c r="L465" s="275">
        <v>1.6</v>
      </c>
      <c r="M465" s="278">
        <v>48</v>
      </c>
      <c r="N465" s="276">
        <v>5076.1500000000005</v>
      </c>
      <c r="O465" s="272">
        <v>1950</v>
      </c>
      <c r="P465" s="134"/>
      <c r="Q465" s="200"/>
      <c r="R465" s="195"/>
      <c r="S465" s="280"/>
      <c r="T465" s="281"/>
      <c r="U465" s="281"/>
      <c r="V465" s="281"/>
      <c r="W465" s="281"/>
      <c r="X465" s="281"/>
      <c r="Y465" s="281"/>
      <c r="Z465" s="281"/>
      <c r="AA465" s="281"/>
      <c r="AB465" s="282"/>
    </row>
    <row r="466" spans="1:781" customFormat="1" ht="15" customHeight="1" x14ac:dyDescent="0.3">
      <c r="B466" s="251"/>
      <c r="C466" s="250"/>
      <c r="D466" s="273" t="s">
        <v>1247</v>
      </c>
      <c r="E466" s="61">
        <f>SUMIF(A396:A403,"=1")/1</f>
        <v>1</v>
      </c>
      <c r="F466" s="61">
        <f>SUMIF(A396:A403,"=2")/2</f>
        <v>1</v>
      </c>
      <c r="G466" s="61">
        <f>SUMIF(A396:A403,"=3")/3</f>
        <v>5</v>
      </c>
      <c r="H466" s="61">
        <f>SUMIF(A396:A403,"=4")/4</f>
        <v>0</v>
      </c>
      <c r="I466" s="61">
        <f>SUMIF(A396:A403,"=5")/5</f>
        <v>1</v>
      </c>
      <c r="J466" s="130">
        <f t="shared" si="100"/>
        <v>8</v>
      </c>
      <c r="K466" s="274">
        <v>22.9</v>
      </c>
      <c r="L466" s="275">
        <v>1.75</v>
      </c>
      <c r="M466" s="278">
        <v>35</v>
      </c>
      <c r="N466" s="276">
        <v>3632.6400000000003</v>
      </c>
      <c r="O466" s="272">
        <v>1940</v>
      </c>
      <c r="P466" s="134"/>
      <c r="Q466" s="200"/>
      <c r="R466" s="195"/>
      <c r="S466" s="280"/>
      <c r="T466" s="281"/>
      <c r="U466" s="281"/>
      <c r="V466" s="281"/>
      <c r="W466" s="281"/>
      <c r="X466" s="281"/>
      <c r="Y466" s="281"/>
      <c r="Z466" s="281"/>
      <c r="AA466" s="281"/>
      <c r="AB466" s="282"/>
    </row>
    <row r="467" spans="1:781" customFormat="1" ht="15" customHeight="1" x14ac:dyDescent="0.3">
      <c r="B467" s="251"/>
      <c r="C467" s="250"/>
      <c r="D467" s="273" t="s">
        <v>1248</v>
      </c>
      <c r="E467" s="61">
        <f>SUMIF(A404:A407,"=1")/1</f>
        <v>1</v>
      </c>
      <c r="F467" s="61">
        <f>SUMIF(A404:A407,"=2")/2</f>
        <v>2</v>
      </c>
      <c r="G467" s="61">
        <f>SUMIF(A404:A407,"=3")/3</f>
        <v>1</v>
      </c>
      <c r="H467" s="61">
        <f>SUMIF(A404:A407,"=4")/4</f>
        <v>0</v>
      </c>
      <c r="I467" s="61">
        <f>SUMIF(A404:A407,"=5")/5</f>
        <v>0</v>
      </c>
      <c r="J467" s="130">
        <f t="shared" si="100"/>
        <v>4</v>
      </c>
      <c r="K467" s="274">
        <v>15.9</v>
      </c>
      <c r="L467" s="275">
        <v>1.8</v>
      </c>
      <c r="M467" s="278">
        <v>38</v>
      </c>
      <c r="N467" s="276">
        <v>3150.1800000000003</v>
      </c>
      <c r="O467" s="272">
        <v>1930</v>
      </c>
      <c r="P467" s="134"/>
      <c r="Q467" s="200"/>
      <c r="R467" s="195"/>
      <c r="S467" s="280"/>
      <c r="T467" s="281"/>
      <c r="U467" s="281"/>
      <c r="V467" s="281"/>
      <c r="W467" s="281"/>
      <c r="X467" s="281"/>
      <c r="Y467" s="281"/>
      <c r="Z467" s="281"/>
      <c r="AA467" s="281"/>
      <c r="AB467" s="282"/>
    </row>
    <row r="468" spans="1:781" customFormat="1" ht="15" customHeight="1" x14ac:dyDescent="0.3">
      <c r="B468" s="251"/>
      <c r="C468" s="283"/>
      <c r="D468" s="273" t="s">
        <v>1249</v>
      </c>
      <c r="E468" s="61">
        <f>SUMIF(A408,"=1")/1</f>
        <v>1</v>
      </c>
      <c r="F468" s="61">
        <f>SUMIF(A408,"=2")/2</f>
        <v>0</v>
      </c>
      <c r="G468" s="61">
        <f>SUMIF(A408,"=3")/3</f>
        <v>0</v>
      </c>
      <c r="H468" s="61">
        <f>SUMIF(A408,"=4")/4</f>
        <v>0</v>
      </c>
      <c r="I468" s="61">
        <f>SUMIF(A408,"=5")/5</f>
        <v>0</v>
      </c>
      <c r="J468" s="130">
        <f t="shared" si="100"/>
        <v>1</v>
      </c>
      <c r="K468" s="274">
        <v>13.2</v>
      </c>
      <c r="L468" s="275">
        <v>2</v>
      </c>
      <c r="M468" s="278">
        <v>45</v>
      </c>
      <c r="N468" s="276">
        <v>3854.52</v>
      </c>
      <c r="O468" s="272">
        <v>1920</v>
      </c>
      <c r="P468" s="134"/>
      <c r="Q468" s="200"/>
      <c r="R468" s="195"/>
      <c r="S468" s="280"/>
      <c r="T468" s="281"/>
      <c r="U468" s="281"/>
      <c r="V468" s="281"/>
      <c r="W468" s="281"/>
      <c r="X468" s="281"/>
      <c r="Y468" s="281"/>
      <c r="Z468" s="281"/>
      <c r="AA468" s="281"/>
      <c r="AB468" s="282"/>
    </row>
    <row r="469" spans="1:781" customFormat="1" ht="15" customHeight="1" x14ac:dyDescent="0.3">
      <c r="B469" s="251"/>
      <c r="C469" s="250"/>
      <c r="D469" s="273" t="s">
        <v>1250</v>
      </c>
      <c r="E469" s="61">
        <f>SUMIF(A409:A410,"=1")/1</f>
        <v>0</v>
      </c>
      <c r="F469" s="61">
        <f>SUMIF(A409:A410,"=2")/2</f>
        <v>1</v>
      </c>
      <c r="G469" s="61">
        <f>SUMIF(A409:A410,"=3")/3</f>
        <v>1</v>
      </c>
      <c r="H469" s="61">
        <f>SUMIF(A409:A410,"=4")/4</f>
        <v>0</v>
      </c>
      <c r="I469" s="61">
        <f>SUMIF(A409:A410,"=5")/5</f>
        <v>0</v>
      </c>
      <c r="J469" s="130">
        <f t="shared" si="100"/>
        <v>2</v>
      </c>
      <c r="K469" s="274">
        <v>11</v>
      </c>
      <c r="L469" s="275">
        <v>2.4</v>
      </c>
      <c r="M469" s="278">
        <v>48</v>
      </c>
      <c r="N469" s="276">
        <v>7725.81</v>
      </c>
      <c r="O469" s="272">
        <v>1910</v>
      </c>
      <c r="P469" s="134"/>
      <c r="Q469" s="200"/>
      <c r="R469" s="195"/>
      <c r="S469" s="280"/>
      <c r="T469" s="281"/>
      <c r="U469" s="281"/>
      <c r="V469" s="281"/>
      <c r="W469" s="281"/>
      <c r="X469" s="281"/>
      <c r="Y469" s="281"/>
      <c r="Z469" s="281"/>
      <c r="AA469" s="281"/>
      <c r="AB469" s="282"/>
    </row>
    <row r="470" spans="1:781" customFormat="1" ht="15" customHeight="1" x14ac:dyDescent="0.3">
      <c r="B470" s="251"/>
      <c r="C470" s="250"/>
      <c r="D470" s="273" t="s">
        <v>1251</v>
      </c>
      <c r="E470" s="61" t="s">
        <v>498</v>
      </c>
      <c r="F470" s="61" t="s">
        <v>498</v>
      </c>
      <c r="G470" s="61" t="s">
        <v>498</v>
      </c>
      <c r="H470" s="61" t="s">
        <v>498</v>
      </c>
      <c r="I470" s="61" t="s">
        <v>498</v>
      </c>
      <c r="J470" s="130" t="s">
        <v>498</v>
      </c>
      <c r="K470" s="274"/>
      <c r="L470" s="275"/>
      <c r="M470" s="278"/>
      <c r="N470" s="276"/>
      <c r="O470" s="272">
        <v>1900</v>
      </c>
      <c r="P470" s="134"/>
      <c r="Q470" s="200"/>
      <c r="R470" s="195"/>
      <c r="S470" s="280"/>
      <c r="T470" s="281"/>
      <c r="U470" s="281"/>
      <c r="V470" s="281"/>
      <c r="W470" s="281"/>
      <c r="X470" s="281"/>
      <c r="Y470" s="281"/>
      <c r="Z470" s="281"/>
      <c r="AA470" s="281"/>
      <c r="AB470" s="282"/>
    </row>
    <row r="471" spans="1:781" customFormat="1" ht="15" customHeight="1" x14ac:dyDescent="0.3">
      <c r="B471" s="251"/>
      <c r="C471" s="250"/>
      <c r="D471" s="284"/>
      <c r="E471" s="61" t="s">
        <v>1126</v>
      </c>
      <c r="F471" s="61" t="s">
        <v>1126</v>
      </c>
      <c r="G471" s="61" t="s">
        <v>1126</v>
      </c>
      <c r="H471" s="61" t="s">
        <v>1126</v>
      </c>
      <c r="I471" s="61" t="s">
        <v>1126</v>
      </c>
      <c r="J471" s="130" t="s">
        <v>1126</v>
      </c>
      <c r="K471" s="272"/>
      <c r="L471" s="285"/>
      <c r="M471" s="133"/>
      <c r="N471" s="285"/>
      <c r="O471" s="285"/>
      <c r="P471" s="134"/>
      <c r="Q471" s="200"/>
      <c r="R471" s="195"/>
      <c r="S471" s="280"/>
      <c r="T471" s="281"/>
      <c r="U471" s="281"/>
      <c r="V471" s="281"/>
      <c r="W471" s="281"/>
      <c r="X471" s="281"/>
      <c r="Y471" s="281"/>
      <c r="Z471" s="281"/>
      <c r="AA471" s="281"/>
      <c r="AB471" s="282"/>
    </row>
    <row r="472" spans="1:781" x14ac:dyDescent="0.3">
      <c r="A472" s="189"/>
      <c r="B472" s="286"/>
      <c r="C472" s="250"/>
      <c r="D472" s="287"/>
      <c r="E472" s="61">
        <f>SUM(E458:E471)</f>
        <v>68</v>
      </c>
      <c r="F472" s="61">
        <f t="shared" ref="F472:I472" si="101">SUM(F458:F471)</f>
        <v>80</v>
      </c>
      <c r="G472" s="61">
        <f t="shared" si="101"/>
        <v>221</v>
      </c>
      <c r="H472" s="61">
        <f t="shared" si="101"/>
        <v>26</v>
      </c>
      <c r="I472" s="61">
        <f t="shared" si="101"/>
        <v>11</v>
      </c>
      <c r="J472" s="61">
        <f>SUM(E472:I472)</f>
        <v>406</v>
      </c>
      <c r="K472" s="288" t="s">
        <v>1252</v>
      </c>
      <c r="L472" s="285"/>
      <c r="M472" s="133"/>
      <c r="N472" s="285"/>
      <c r="O472" s="285"/>
      <c r="Q472" s="200"/>
      <c r="R472" s="195"/>
      <c r="S472" s="196"/>
      <c r="T472" s="185"/>
      <c r="U472" s="185"/>
      <c r="V472" s="185"/>
      <c r="W472" s="185"/>
      <c r="X472" s="185"/>
      <c r="Y472" s="185"/>
      <c r="Z472" s="185"/>
      <c r="AA472" s="185"/>
      <c r="AB472" s="114"/>
      <c r="AC472" s="115"/>
      <c r="AD472" s="115"/>
      <c r="AE472" s="115"/>
      <c r="AF472" s="115"/>
      <c r="AG472" s="115"/>
      <c r="AH472" s="115"/>
      <c r="AI472" s="115"/>
      <c r="AJ472" s="115"/>
      <c r="AK472" s="115"/>
      <c r="AL472" s="115"/>
      <c r="AM472" s="115"/>
      <c r="AN472" s="115"/>
      <c r="AO472" s="115"/>
      <c r="AP472" s="115"/>
      <c r="AQ472" s="115"/>
      <c r="AR472" s="115"/>
      <c r="AS472" s="115"/>
      <c r="AT472" s="115"/>
      <c r="AU472" s="115"/>
      <c r="AV472" s="115"/>
      <c r="AW472" s="115"/>
      <c r="AX472" s="115"/>
      <c r="AY472" s="115"/>
      <c r="AZ472" s="115"/>
      <c r="BA472" s="115"/>
      <c r="BB472" s="115"/>
      <c r="BC472" s="115"/>
      <c r="BD472" s="115"/>
      <c r="BE472" s="115"/>
      <c r="BF472" s="115"/>
      <c r="BG472" s="115"/>
      <c r="BH472" s="115"/>
      <c r="BI472" s="115"/>
      <c r="BJ472" s="115"/>
      <c r="BK472" s="115"/>
      <c r="BL472" s="115"/>
      <c r="BM472" s="115"/>
      <c r="BN472" s="115"/>
      <c r="BO472" s="115"/>
      <c r="BP472" s="115"/>
      <c r="BQ472" s="115"/>
      <c r="BR472" s="115"/>
      <c r="BS472" s="115"/>
      <c r="BT472" s="115"/>
      <c r="BU472" s="115"/>
      <c r="BV472" s="115"/>
      <c r="BW472" s="115"/>
      <c r="BX472" s="115"/>
      <c r="BY472" s="115"/>
      <c r="BZ472" s="115"/>
      <c r="CA472" s="115"/>
      <c r="CB472" s="115"/>
      <c r="CC472" s="115"/>
      <c r="CD472" s="115"/>
      <c r="CE472" s="115"/>
      <c r="CF472" s="115"/>
      <c r="CG472" s="115"/>
      <c r="CH472" s="115"/>
      <c r="CI472" s="115"/>
      <c r="CJ472" s="115"/>
      <c r="CK472" s="115"/>
      <c r="CL472" s="115"/>
      <c r="CM472" s="115"/>
      <c r="CN472" s="115"/>
      <c r="CO472" s="115"/>
      <c r="CP472" s="115"/>
      <c r="CQ472" s="115"/>
      <c r="CR472" s="115"/>
      <c r="CS472" s="115"/>
      <c r="CT472" s="115"/>
      <c r="CU472" s="115"/>
      <c r="CV472" s="115"/>
      <c r="CW472" s="115"/>
      <c r="CX472" s="115"/>
      <c r="CY472" s="115"/>
      <c r="CZ472" s="115"/>
      <c r="DA472" s="115"/>
      <c r="DB472" s="115"/>
      <c r="DC472" s="115"/>
      <c r="DD472" s="115"/>
      <c r="DE472" s="115"/>
      <c r="DF472" s="115"/>
      <c r="DG472" s="115"/>
      <c r="DH472" s="115"/>
      <c r="DI472" s="115"/>
      <c r="DJ472" s="115"/>
      <c r="DK472" s="115"/>
      <c r="DL472" s="115"/>
      <c r="DM472" s="115"/>
      <c r="DN472" s="115"/>
      <c r="DO472" s="115"/>
      <c r="DP472" s="115"/>
      <c r="DQ472" s="115"/>
      <c r="DR472" s="115"/>
      <c r="DS472" s="115"/>
      <c r="DT472" s="115"/>
      <c r="DU472" s="115"/>
      <c r="DV472" s="115"/>
      <c r="DW472" s="115"/>
      <c r="DX472" s="115"/>
      <c r="DY472" s="115"/>
      <c r="DZ472" s="115"/>
      <c r="EA472" s="115"/>
      <c r="EB472" s="115"/>
      <c r="EC472" s="115"/>
      <c r="ED472" s="115"/>
      <c r="EE472" s="115"/>
      <c r="EF472" s="115"/>
      <c r="EG472" s="115"/>
      <c r="EH472" s="115"/>
      <c r="EI472" s="115"/>
      <c r="EJ472" s="115"/>
      <c r="EK472" s="115"/>
      <c r="EL472" s="115"/>
      <c r="EM472" s="115"/>
      <c r="EN472" s="115"/>
      <c r="EO472" s="115"/>
      <c r="EP472" s="115"/>
      <c r="EQ472" s="115"/>
      <c r="ER472" s="115"/>
      <c r="ES472" s="115"/>
      <c r="ET472" s="115"/>
      <c r="EU472" s="115"/>
      <c r="EV472" s="115"/>
      <c r="EW472" s="115"/>
      <c r="EX472" s="115"/>
      <c r="EY472" s="115"/>
      <c r="EZ472" s="115"/>
      <c r="FA472" s="115"/>
      <c r="FB472" s="115"/>
      <c r="FC472" s="115"/>
      <c r="FD472" s="115"/>
      <c r="FE472" s="115"/>
      <c r="FF472" s="115"/>
      <c r="FG472" s="115"/>
      <c r="FH472" s="115"/>
      <c r="FI472" s="115"/>
      <c r="FJ472" s="115"/>
      <c r="FK472" s="115"/>
      <c r="FL472" s="115"/>
      <c r="FM472" s="115"/>
      <c r="FN472" s="115"/>
      <c r="FO472" s="115"/>
      <c r="FP472" s="115"/>
      <c r="FQ472" s="115"/>
      <c r="FR472" s="115"/>
      <c r="FS472" s="115"/>
      <c r="FT472" s="115"/>
      <c r="FU472" s="115"/>
      <c r="FV472" s="115"/>
      <c r="FW472" s="115"/>
      <c r="FX472" s="115"/>
      <c r="FY472" s="115"/>
      <c r="FZ472" s="115"/>
      <c r="GA472" s="115"/>
      <c r="GB472" s="115"/>
      <c r="GC472" s="115"/>
      <c r="GD472" s="115"/>
      <c r="GE472" s="115"/>
      <c r="GF472" s="115"/>
      <c r="GG472" s="115"/>
      <c r="GH472" s="115"/>
      <c r="GI472" s="115"/>
      <c r="GJ472" s="115"/>
      <c r="GK472" s="115"/>
      <c r="GL472" s="115"/>
      <c r="GM472" s="115"/>
      <c r="GN472" s="115"/>
      <c r="GO472" s="115"/>
      <c r="GP472" s="115"/>
      <c r="GQ472" s="115"/>
      <c r="GR472" s="115"/>
      <c r="GS472" s="115"/>
      <c r="GT472" s="115"/>
      <c r="GU472" s="115"/>
      <c r="GV472" s="115"/>
      <c r="GW472" s="115"/>
      <c r="GX472" s="115"/>
      <c r="GY472" s="115"/>
      <c r="GZ472" s="115"/>
      <c r="HA472" s="115"/>
      <c r="HB472" s="115"/>
      <c r="HC472" s="115"/>
      <c r="HD472" s="115"/>
      <c r="HE472" s="115"/>
      <c r="HF472" s="115"/>
      <c r="HG472" s="115"/>
      <c r="HH472" s="115"/>
      <c r="HI472" s="115"/>
      <c r="HJ472" s="115"/>
      <c r="HK472" s="115"/>
      <c r="HL472" s="115"/>
      <c r="HM472" s="115"/>
      <c r="HN472" s="115"/>
      <c r="HO472" s="115"/>
      <c r="HP472" s="115"/>
      <c r="HQ472" s="115"/>
      <c r="HR472" s="115"/>
      <c r="HS472" s="115"/>
      <c r="HT472" s="115"/>
      <c r="HU472" s="115"/>
      <c r="HV472" s="115"/>
      <c r="HW472" s="115"/>
      <c r="HX472" s="115"/>
      <c r="HY472" s="115"/>
      <c r="HZ472" s="115"/>
      <c r="IA472" s="115"/>
      <c r="IB472" s="115"/>
      <c r="IC472" s="115"/>
      <c r="ID472" s="115"/>
      <c r="IE472" s="115"/>
      <c r="IF472" s="115"/>
      <c r="IG472" s="115"/>
      <c r="IH472" s="115"/>
      <c r="II472" s="115"/>
      <c r="IJ472" s="115"/>
      <c r="IK472" s="115"/>
      <c r="IL472" s="115"/>
      <c r="IM472" s="115"/>
      <c r="IN472" s="115"/>
      <c r="IO472" s="115"/>
      <c r="IP472" s="115"/>
      <c r="IQ472" s="115"/>
      <c r="IR472" s="115"/>
      <c r="IS472" s="115"/>
      <c r="IT472" s="115"/>
      <c r="IU472" s="115"/>
      <c r="IV472" s="115"/>
      <c r="IW472" s="115"/>
      <c r="IX472" s="115"/>
      <c r="IY472" s="115"/>
      <c r="IZ472" s="115"/>
      <c r="JA472" s="115"/>
      <c r="JB472" s="115"/>
      <c r="JC472" s="115"/>
      <c r="JD472" s="115"/>
      <c r="JE472" s="115"/>
      <c r="JF472" s="115"/>
      <c r="JG472" s="115"/>
      <c r="JH472" s="115"/>
      <c r="JI472" s="115"/>
      <c r="JJ472" s="115"/>
      <c r="JK472" s="115"/>
      <c r="JL472" s="115"/>
      <c r="JM472" s="115"/>
      <c r="JN472" s="115"/>
      <c r="JO472" s="115"/>
      <c r="JP472" s="115"/>
      <c r="JQ472" s="115"/>
      <c r="JR472" s="115"/>
      <c r="JS472" s="115"/>
      <c r="JT472" s="115"/>
      <c r="JU472" s="115"/>
      <c r="JV472" s="115"/>
      <c r="JW472" s="115"/>
      <c r="JX472" s="115"/>
      <c r="JY472" s="115"/>
      <c r="JZ472" s="115"/>
      <c r="KA472" s="115"/>
      <c r="KB472" s="115"/>
      <c r="KC472" s="115"/>
      <c r="KD472" s="115"/>
      <c r="KE472" s="115"/>
      <c r="KF472" s="115"/>
      <c r="KG472" s="115"/>
      <c r="KH472" s="115"/>
      <c r="KI472" s="115"/>
      <c r="KJ472" s="115"/>
      <c r="KK472" s="115"/>
      <c r="KL472" s="115"/>
      <c r="KM472" s="115"/>
      <c r="KN472" s="115"/>
      <c r="KO472" s="115"/>
      <c r="KP472" s="115"/>
      <c r="KQ472" s="115"/>
      <c r="KR472" s="115"/>
      <c r="KS472" s="115"/>
      <c r="KT472" s="115"/>
      <c r="KU472" s="115"/>
      <c r="KV472" s="115"/>
      <c r="KW472" s="115"/>
      <c r="KX472" s="115"/>
      <c r="KY472" s="115"/>
      <c r="KZ472" s="115"/>
      <c r="LA472" s="115"/>
      <c r="LB472" s="115"/>
      <c r="LC472" s="115"/>
      <c r="LD472" s="115"/>
      <c r="LE472" s="115"/>
      <c r="LF472" s="115"/>
      <c r="LG472" s="115"/>
      <c r="LH472" s="115"/>
      <c r="LI472" s="115"/>
      <c r="LJ472" s="115"/>
      <c r="LK472" s="115"/>
      <c r="LL472" s="115"/>
      <c r="LM472" s="115"/>
      <c r="LN472" s="115"/>
      <c r="LO472" s="115"/>
      <c r="LP472" s="115"/>
      <c r="LQ472" s="115"/>
      <c r="LR472" s="115"/>
      <c r="LS472" s="115"/>
      <c r="LT472" s="115"/>
      <c r="LU472" s="115"/>
      <c r="LV472" s="115"/>
      <c r="LW472" s="115"/>
      <c r="LX472" s="115"/>
      <c r="LY472" s="115"/>
      <c r="LZ472" s="115"/>
      <c r="MA472" s="115"/>
      <c r="MB472" s="115"/>
      <c r="MC472" s="115"/>
      <c r="MD472" s="115"/>
      <c r="ME472" s="115"/>
      <c r="MF472" s="115"/>
      <c r="MG472" s="115"/>
      <c r="MH472" s="115"/>
      <c r="MI472" s="115"/>
      <c r="MJ472" s="115"/>
      <c r="MK472" s="115"/>
      <c r="ML472" s="115"/>
      <c r="MM472" s="115"/>
      <c r="MN472" s="115"/>
      <c r="MO472" s="115"/>
      <c r="MP472" s="115"/>
      <c r="MQ472" s="115"/>
      <c r="MR472" s="115"/>
      <c r="MS472" s="115"/>
      <c r="MT472" s="115"/>
      <c r="MU472" s="115"/>
      <c r="MV472" s="115"/>
      <c r="MW472" s="115"/>
      <c r="MX472" s="115"/>
      <c r="MY472" s="115"/>
      <c r="MZ472" s="115"/>
      <c r="NA472" s="115"/>
      <c r="NB472" s="115"/>
      <c r="NC472" s="115"/>
      <c r="ND472" s="115"/>
      <c r="NE472" s="115"/>
      <c r="NF472" s="115"/>
      <c r="NG472" s="115"/>
      <c r="NH472" s="115"/>
      <c r="NI472" s="115"/>
      <c r="NJ472" s="115"/>
      <c r="NK472" s="115"/>
      <c r="NL472" s="115"/>
      <c r="NM472" s="115"/>
      <c r="NN472" s="115"/>
      <c r="NO472" s="115"/>
      <c r="NP472" s="115"/>
      <c r="NQ472" s="115"/>
      <c r="NR472" s="115"/>
      <c r="NS472" s="115"/>
      <c r="NT472" s="115"/>
      <c r="NU472" s="115"/>
      <c r="NV472" s="115"/>
      <c r="NW472" s="115"/>
      <c r="NX472" s="115"/>
      <c r="NY472" s="115"/>
      <c r="NZ472" s="115"/>
      <c r="OA472" s="115"/>
      <c r="OB472" s="115"/>
      <c r="OC472" s="115"/>
      <c r="OD472" s="115"/>
      <c r="OE472" s="115"/>
      <c r="OF472" s="115"/>
      <c r="OG472" s="115"/>
      <c r="OH472" s="115"/>
      <c r="OI472" s="115"/>
      <c r="OJ472" s="115"/>
      <c r="OK472" s="115"/>
      <c r="OL472" s="115"/>
      <c r="OM472" s="115"/>
      <c r="ON472" s="115"/>
      <c r="OO472" s="115"/>
      <c r="OP472" s="115"/>
      <c r="OQ472" s="115"/>
      <c r="OR472" s="115"/>
      <c r="OS472" s="115"/>
      <c r="OT472" s="115"/>
      <c r="OU472" s="115"/>
      <c r="OV472" s="115"/>
      <c r="OW472" s="115"/>
      <c r="OX472" s="115"/>
      <c r="OY472" s="115"/>
      <c r="OZ472" s="115"/>
      <c r="PA472" s="115"/>
      <c r="PB472" s="115"/>
      <c r="PC472" s="115"/>
      <c r="PD472" s="115"/>
      <c r="PE472" s="115"/>
      <c r="PF472" s="115"/>
      <c r="PG472" s="115"/>
      <c r="PH472" s="115"/>
      <c r="PI472" s="115"/>
      <c r="PJ472" s="115"/>
      <c r="PK472" s="115"/>
      <c r="PL472" s="115"/>
      <c r="PM472" s="115"/>
      <c r="PN472" s="115"/>
      <c r="PO472" s="115"/>
      <c r="PP472" s="115"/>
      <c r="PQ472" s="115"/>
      <c r="PR472" s="115"/>
      <c r="PS472" s="115"/>
      <c r="PT472" s="115"/>
      <c r="PU472" s="115"/>
      <c r="PV472" s="115"/>
      <c r="PW472" s="115"/>
      <c r="PX472" s="115"/>
      <c r="PY472" s="115"/>
      <c r="PZ472" s="115"/>
      <c r="QA472" s="115"/>
      <c r="QB472" s="115"/>
      <c r="QC472" s="115"/>
      <c r="QD472" s="115"/>
      <c r="QE472" s="115"/>
      <c r="QF472" s="115"/>
      <c r="QG472" s="115"/>
      <c r="QH472" s="115"/>
      <c r="QI472" s="115"/>
      <c r="QJ472" s="115"/>
      <c r="QK472" s="115"/>
      <c r="QL472" s="115"/>
      <c r="QM472" s="115"/>
      <c r="QN472" s="115"/>
      <c r="QO472" s="115"/>
      <c r="QP472" s="115"/>
      <c r="QQ472" s="115"/>
      <c r="QR472" s="115"/>
      <c r="QS472" s="115"/>
      <c r="QT472" s="115"/>
      <c r="QU472" s="115"/>
      <c r="QV472" s="115"/>
      <c r="QW472" s="115"/>
      <c r="QX472" s="115"/>
      <c r="QY472" s="115"/>
      <c r="QZ472" s="115"/>
      <c r="RA472" s="115"/>
      <c r="RB472" s="115"/>
      <c r="RC472" s="115"/>
      <c r="RD472" s="115"/>
      <c r="RE472" s="115"/>
      <c r="RF472" s="115"/>
      <c r="RG472" s="115"/>
      <c r="RH472" s="115"/>
      <c r="RI472" s="115"/>
      <c r="RJ472" s="115"/>
      <c r="RK472" s="115"/>
      <c r="RL472" s="115"/>
      <c r="RM472" s="115"/>
      <c r="RN472" s="115"/>
      <c r="RO472" s="115"/>
      <c r="RP472" s="115"/>
      <c r="RQ472" s="115"/>
      <c r="RR472" s="115"/>
      <c r="RS472" s="115"/>
      <c r="RT472" s="115"/>
      <c r="RU472" s="115"/>
      <c r="RV472" s="115"/>
      <c r="RW472" s="115"/>
      <c r="RX472" s="115"/>
      <c r="RY472" s="115"/>
      <c r="RZ472" s="115"/>
      <c r="SA472" s="115"/>
      <c r="SB472" s="115"/>
      <c r="SC472" s="115"/>
      <c r="SD472" s="115"/>
      <c r="SE472" s="115"/>
      <c r="SF472" s="115"/>
      <c r="SG472" s="115"/>
      <c r="SH472" s="115"/>
      <c r="SI472" s="115"/>
      <c r="SJ472" s="115"/>
      <c r="SK472" s="115"/>
      <c r="SL472" s="115"/>
      <c r="SM472" s="115"/>
      <c r="SN472" s="115"/>
      <c r="SO472" s="115"/>
      <c r="SP472" s="115"/>
      <c r="SQ472" s="115"/>
      <c r="SR472" s="115"/>
      <c r="SS472" s="115"/>
      <c r="ST472" s="115"/>
      <c r="SU472" s="115"/>
      <c r="SV472" s="115"/>
      <c r="SW472" s="115"/>
      <c r="SX472" s="115"/>
      <c r="SY472" s="115"/>
      <c r="SZ472" s="115"/>
      <c r="TA472" s="115"/>
      <c r="TB472" s="115"/>
      <c r="TC472" s="115"/>
      <c r="TD472" s="115"/>
      <c r="TE472" s="115"/>
      <c r="TF472" s="115"/>
      <c r="TG472" s="115"/>
      <c r="TH472" s="115"/>
      <c r="TI472" s="115"/>
      <c r="TJ472" s="115"/>
      <c r="TK472" s="115"/>
      <c r="TL472" s="115"/>
      <c r="TM472" s="115"/>
      <c r="TN472" s="115"/>
      <c r="TO472" s="115"/>
      <c r="TP472" s="115"/>
      <c r="TQ472" s="115"/>
      <c r="TR472" s="115"/>
      <c r="TS472" s="115"/>
      <c r="TT472" s="115"/>
      <c r="TU472" s="115"/>
      <c r="TV472" s="115"/>
      <c r="TW472" s="115"/>
      <c r="TX472" s="115"/>
      <c r="TY472" s="115"/>
      <c r="TZ472" s="115"/>
      <c r="UA472" s="115"/>
      <c r="UB472" s="115"/>
      <c r="UC472" s="115"/>
      <c r="UD472" s="115"/>
      <c r="UE472" s="115"/>
      <c r="UF472" s="115"/>
      <c r="UG472" s="115"/>
      <c r="UH472" s="115"/>
      <c r="UI472" s="115"/>
      <c r="UJ472" s="115"/>
      <c r="UK472" s="115"/>
      <c r="UL472" s="115"/>
      <c r="UM472" s="115"/>
      <c r="UN472" s="115"/>
      <c r="UO472" s="115"/>
      <c r="UP472" s="115"/>
      <c r="UQ472" s="115"/>
      <c r="UR472" s="115"/>
      <c r="US472" s="115"/>
      <c r="UT472" s="115"/>
      <c r="UU472" s="115"/>
      <c r="UV472" s="115"/>
      <c r="UW472" s="115"/>
      <c r="UX472" s="115"/>
      <c r="UY472" s="115"/>
      <c r="UZ472" s="115"/>
      <c r="VA472" s="115"/>
      <c r="VB472" s="115"/>
      <c r="VC472" s="115"/>
      <c r="VD472" s="115"/>
      <c r="VE472" s="115"/>
      <c r="VF472" s="115"/>
      <c r="VG472" s="115"/>
      <c r="VH472" s="115"/>
      <c r="VI472" s="115"/>
      <c r="VJ472" s="115"/>
      <c r="VK472" s="115"/>
      <c r="VL472" s="115"/>
      <c r="VM472" s="115"/>
      <c r="VN472" s="115"/>
      <c r="VO472" s="115"/>
      <c r="VP472" s="115"/>
      <c r="VQ472" s="115"/>
      <c r="VR472" s="115"/>
      <c r="VS472" s="115"/>
      <c r="VT472" s="115"/>
      <c r="VU472" s="115"/>
      <c r="VV472" s="115"/>
      <c r="VW472" s="115"/>
      <c r="VX472" s="115"/>
      <c r="VY472" s="115"/>
      <c r="VZ472" s="115"/>
      <c r="WA472" s="115"/>
      <c r="WB472" s="115"/>
      <c r="WC472" s="115"/>
      <c r="WD472" s="115"/>
      <c r="WE472" s="115"/>
      <c r="WF472" s="115"/>
      <c r="WG472" s="115"/>
      <c r="WH472" s="115"/>
      <c r="WI472" s="115"/>
      <c r="WJ472" s="115"/>
      <c r="WK472" s="115"/>
      <c r="WL472" s="115"/>
      <c r="WM472" s="115"/>
      <c r="WN472" s="115"/>
      <c r="WO472" s="115"/>
      <c r="WP472" s="115"/>
      <c r="WQ472" s="115"/>
      <c r="WR472" s="115"/>
      <c r="WS472" s="115"/>
      <c r="WT472" s="115"/>
      <c r="WU472" s="115"/>
      <c r="WV472" s="115"/>
      <c r="WW472" s="115"/>
      <c r="WX472" s="115"/>
      <c r="WY472" s="115"/>
      <c r="WZ472" s="115"/>
      <c r="XA472" s="115"/>
      <c r="XB472" s="115"/>
      <c r="XC472" s="115"/>
      <c r="XD472" s="115"/>
      <c r="XE472" s="115"/>
      <c r="XF472" s="115"/>
      <c r="XG472" s="115"/>
      <c r="XH472" s="115"/>
      <c r="XI472" s="115"/>
      <c r="XJ472" s="115"/>
      <c r="XK472" s="115"/>
      <c r="XL472" s="115"/>
      <c r="XM472" s="115"/>
      <c r="XN472" s="115"/>
      <c r="XO472" s="115"/>
      <c r="XP472" s="115"/>
      <c r="XQ472" s="115"/>
      <c r="XR472" s="115"/>
      <c r="XS472" s="115"/>
      <c r="XT472" s="115"/>
      <c r="XU472" s="115"/>
      <c r="XV472" s="115"/>
      <c r="XW472" s="115"/>
      <c r="XX472" s="115"/>
      <c r="XY472" s="115"/>
      <c r="XZ472" s="115"/>
      <c r="YA472" s="115"/>
      <c r="YB472" s="115"/>
      <c r="YC472" s="115"/>
      <c r="YD472" s="115"/>
      <c r="YE472" s="115"/>
      <c r="YF472" s="115"/>
      <c r="YG472" s="115"/>
      <c r="YH472" s="115"/>
      <c r="YI472" s="115"/>
      <c r="YJ472" s="115"/>
      <c r="YK472" s="115"/>
      <c r="YL472" s="115"/>
      <c r="YM472" s="115"/>
      <c r="YN472" s="115"/>
      <c r="YO472" s="115"/>
      <c r="YP472" s="115"/>
      <c r="YQ472" s="115"/>
      <c r="YR472" s="115"/>
      <c r="YS472" s="115"/>
      <c r="YT472" s="115"/>
      <c r="YU472" s="115"/>
      <c r="YV472" s="115"/>
      <c r="YW472" s="115"/>
      <c r="YX472" s="115"/>
      <c r="YY472" s="115"/>
      <c r="YZ472" s="115"/>
      <c r="ZA472" s="115"/>
      <c r="ZB472" s="115"/>
      <c r="ZC472" s="115"/>
      <c r="ZD472" s="115"/>
      <c r="ZE472" s="115"/>
      <c r="ZF472" s="115"/>
      <c r="ZG472" s="115"/>
      <c r="ZH472" s="115"/>
      <c r="ZI472" s="115"/>
      <c r="ZJ472" s="115"/>
      <c r="ZK472" s="115"/>
      <c r="ZL472" s="115"/>
      <c r="ZM472" s="115"/>
      <c r="ZN472" s="115"/>
      <c r="ZO472" s="115"/>
      <c r="ZP472" s="115"/>
      <c r="ZQ472" s="115"/>
      <c r="ZR472" s="115"/>
      <c r="ZS472" s="115"/>
      <c r="ZT472" s="115"/>
      <c r="ZU472" s="115"/>
      <c r="ZV472" s="115"/>
      <c r="ZW472" s="115"/>
      <c r="ZX472" s="115"/>
      <c r="ZY472" s="115"/>
      <c r="ZZ472" s="115"/>
      <c r="AAA472" s="115"/>
      <c r="AAB472" s="115"/>
      <c r="AAC472" s="115"/>
      <c r="AAD472" s="115"/>
      <c r="AAE472" s="115"/>
      <c r="AAF472" s="115"/>
      <c r="AAG472" s="115"/>
      <c r="AAH472" s="115"/>
      <c r="AAI472" s="115"/>
      <c r="AAJ472" s="115"/>
      <c r="AAK472" s="115"/>
      <c r="AAL472" s="115"/>
      <c r="AAM472" s="115"/>
      <c r="AAN472" s="115"/>
      <c r="AAO472" s="115"/>
      <c r="AAP472" s="115"/>
      <c r="AAQ472" s="115"/>
      <c r="AAR472" s="115"/>
      <c r="AAS472" s="115"/>
      <c r="AAT472" s="115"/>
      <c r="AAU472" s="115"/>
      <c r="AAV472" s="115"/>
      <c r="AAW472" s="115"/>
      <c r="AAX472" s="115"/>
      <c r="AAY472" s="115"/>
      <c r="AAZ472" s="115"/>
      <c r="ABA472" s="115"/>
      <c r="ABB472" s="115"/>
      <c r="ABC472" s="115"/>
      <c r="ABD472" s="115"/>
      <c r="ABE472" s="115"/>
      <c r="ABF472" s="115"/>
      <c r="ABG472" s="115"/>
      <c r="ABH472" s="115"/>
      <c r="ABI472" s="115"/>
      <c r="ABJ472" s="115"/>
      <c r="ABK472" s="115"/>
      <c r="ABL472" s="115"/>
      <c r="ABM472" s="115"/>
      <c r="ABN472" s="115"/>
      <c r="ABO472" s="115"/>
      <c r="ABP472" s="115"/>
      <c r="ABQ472" s="115"/>
      <c r="ABR472" s="115"/>
      <c r="ABS472" s="115"/>
      <c r="ABT472" s="115"/>
      <c r="ABU472" s="115"/>
      <c r="ABV472" s="115"/>
      <c r="ABW472" s="115"/>
      <c r="ABX472" s="115"/>
      <c r="ABY472" s="115"/>
      <c r="ABZ472" s="115"/>
      <c r="ACA472" s="115"/>
      <c r="ACB472" s="115"/>
      <c r="ACC472" s="115"/>
      <c r="ACD472" s="115"/>
      <c r="ACE472" s="115"/>
      <c r="ACF472" s="115"/>
      <c r="ACG472" s="115"/>
      <c r="ACH472" s="115"/>
      <c r="ACI472" s="115"/>
      <c r="ACJ472" s="115"/>
      <c r="ACK472" s="115"/>
      <c r="ACL472" s="115"/>
      <c r="ACM472" s="115"/>
      <c r="ACN472" s="115"/>
      <c r="ACO472" s="115"/>
      <c r="ACP472" s="115"/>
      <c r="ACQ472" s="115"/>
      <c r="ACR472" s="115"/>
      <c r="ACS472" s="115"/>
      <c r="ACT472" s="115"/>
      <c r="ACU472" s="115"/>
      <c r="ACV472" s="115"/>
      <c r="ACW472" s="115"/>
      <c r="ACX472" s="115"/>
      <c r="ACY472" s="115"/>
      <c r="ACZ472" s="115"/>
      <c r="ADA472" s="115"/>
    </row>
    <row r="473" spans="1:781" x14ac:dyDescent="0.3">
      <c r="A473" s="189"/>
      <c r="B473" s="286"/>
      <c r="C473" s="289"/>
      <c r="D473" s="290"/>
      <c r="E473" s="185"/>
      <c r="F473" s="185"/>
      <c r="G473" s="185"/>
      <c r="H473" s="185"/>
      <c r="I473" s="192"/>
      <c r="J473" s="291">
        <f>SUM(J457:J471)</f>
        <v>406</v>
      </c>
      <c r="K473" s="185"/>
      <c r="L473" s="188"/>
      <c r="M473" s="188"/>
      <c r="N473" s="188"/>
      <c r="O473" s="188"/>
      <c r="Q473" s="200"/>
      <c r="R473" s="195"/>
      <c r="S473" s="196"/>
      <c r="T473" s="185"/>
      <c r="U473" s="185"/>
      <c r="V473" s="185"/>
      <c r="W473" s="185"/>
      <c r="X473" s="185"/>
      <c r="Y473" s="185"/>
      <c r="Z473" s="185"/>
      <c r="AA473" s="185"/>
      <c r="AB473" s="114"/>
      <c r="AC473" s="115"/>
      <c r="AD473" s="115"/>
      <c r="AE473" s="115"/>
      <c r="AF473" s="115"/>
      <c r="AG473" s="115"/>
      <c r="AH473" s="115"/>
      <c r="AI473" s="115"/>
      <c r="AJ473" s="115"/>
      <c r="AK473" s="115"/>
      <c r="AL473" s="115"/>
      <c r="AM473" s="115"/>
      <c r="AN473" s="115"/>
      <c r="AO473" s="115"/>
      <c r="AP473" s="115"/>
      <c r="AQ473" s="115"/>
      <c r="AR473" s="115"/>
      <c r="AS473" s="115"/>
      <c r="AT473" s="115"/>
      <c r="AU473" s="115"/>
      <c r="AV473" s="115"/>
      <c r="AW473" s="115"/>
      <c r="AX473" s="115"/>
      <c r="AY473" s="115"/>
      <c r="AZ473" s="115"/>
      <c r="BA473" s="115"/>
      <c r="BB473" s="115"/>
      <c r="BC473" s="115"/>
      <c r="BD473" s="115"/>
      <c r="BE473" s="115"/>
      <c r="BF473" s="115"/>
      <c r="BG473" s="115"/>
      <c r="BH473" s="115"/>
      <c r="BI473" s="115"/>
      <c r="BJ473" s="115"/>
      <c r="BK473" s="115"/>
      <c r="BL473" s="115"/>
      <c r="BM473" s="115"/>
      <c r="BN473" s="115"/>
      <c r="BO473" s="115"/>
      <c r="BP473" s="115"/>
      <c r="BQ473" s="115"/>
      <c r="BR473" s="115"/>
      <c r="BS473" s="115"/>
      <c r="BT473" s="115"/>
      <c r="BU473" s="115"/>
      <c r="BV473" s="115"/>
      <c r="BW473" s="115"/>
      <c r="BX473" s="115"/>
      <c r="BY473" s="115"/>
      <c r="BZ473" s="115"/>
      <c r="CA473" s="115"/>
      <c r="CB473" s="115"/>
      <c r="CC473" s="115"/>
      <c r="CD473" s="115"/>
      <c r="CE473" s="115"/>
      <c r="CF473" s="115"/>
      <c r="CG473" s="115"/>
      <c r="CH473" s="115"/>
      <c r="CI473" s="115"/>
      <c r="CJ473" s="115"/>
      <c r="CK473" s="115"/>
      <c r="CL473" s="115"/>
      <c r="CM473" s="115"/>
      <c r="CN473" s="115"/>
      <c r="CO473" s="115"/>
      <c r="CP473" s="115"/>
      <c r="CQ473" s="115"/>
      <c r="CR473" s="115"/>
      <c r="CS473" s="115"/>
      <c r="CT473" s="115"/>
      <c r="CU473" s="115"/>
      <c r="CV473" s="115"/>
      <c r="CW473" s="115"/>
      <c r="CX473" s="115"/>
      <c r="CY473" s="115"/>
      <c r="CZ473" s="115"/>
      <c r="DA473" s="115"/>
      <c r="DB473" s="115"/>
      <c r="DC473" s="115"/>
      <c r="DD473" s="115"/>
      <c r="DE473" s="115"/>
      <c r="DF473" s="115"/>
      <c r="DG473" s="115"/>
      <c r="DH473" s="115"/>
      <c r="DI473" s="115"/>
      <c r="DJ473" s="115"/>
      <c r="DK473" s="115"/>
      <c r="DL473" s="115"/>
      <c r="DM473" s="115"/>
      <c r="DN473" s="115"/>
      <c r="DO473" s="115"/>
      <c r="DP473" s="115"/>
      <c r="DQ473" s="115"/>
      <c r="DR473" s="115"/>
      <c r="DS473" s="115"/>
      <c r="DT473" s="115"/>
      <c r="DU473" s="115"/>
      <c r="DV473" s="115"/>
      <c r="DW473" s="115"/>
      <c r="DX473" s="115"/>
      <c r="DY473" s="115"/>
      <c r="DZ473" s="115"/>
      <c r="EA473" s="115"/>
      <c r="EB473" s="115"/>
      <c r="EC473" s="115"/>
      <c r="ED473" s="115"/>
      <c r="EE473" s="115"/>
      <c r="EF473" s="115"/>
      <c r="EG473" s="115"/>
      <c r="EH473" s="115"/>
      <c r="EI473" s="115"/>
      <c r="EJ473" s="115"/>
      <c r="EK473" s="115"/>
      <c r="EL473" s="115"/>
      <c r="EM473" s="115"/>
      <c r="EN473" s="115"/>
      <c r="EO473" s="115"/>
      <c r="EP473" s="115"/>
      <c r="EQ473" s="115"/>
      <c r="ER473" s="115"/>
      <c r="ES473" s="115"/>
      <c r="ET473" s="115"/>
      <c r="EU473" s="115"/>
      <c r="EV473" s="115"/>
      <c r="EW473" s="115"/>
      <c r="EX473" s="115"/>
      <c r="EY473" s="115"/>
      <c r="EZ473" s="115"/>
      <c r="FA473" s="115"/>
      <c r="FB473" s="115"/>
      <c r="FC473" s="115"/>
      <c r="FD473" s="115"/>
      <c r="FE473" s="115"/>
      <c r="FF473" s="115"/>
      <c r="FG473" s="115"/>
      <c r="FH473" s="115"/>
      <c r="FI473" s="115"/>
      <c r="FJ473" s="115"/>
      <c r="FK473" s="115"/>
      <c r="FL473" s="115"/>
      <c r="FM473" s="115"/>
      <c r="FN473" s="115"/>
      <c r="FO473" s="115"/>
      <c r="FP473" s="115"/>
      <c r="FQ473" s="115"/>
      <c r="FR473" s="115"/>
      <c r="FS473" s="115"/>
      <c r="FT473" s="115"/>
      <c r="FU473" s="115"/>
      <c r="FV473" s="115"/>
      <c r="FW473" s="115"/>
      <c r="FX473" s="115"/>
      <c r="FY473" s="115"/>
      <c r="FZ473" s="115"/>
      <c r="GA473" s="115"/>
      <c r="GB473" s="115"/>
      <c r="GC473" s="115"/>
      <c r="GD473" s="115"/>
      <c r="GE473" s="115"/>
      <c r="GF473" s="115"/>
      <c r="GG473" s="115"/>
      <c r="GH473" s="115"/>
      <c r="GI473" s="115"/>
      <c r="GJ473" s="115"/>
      <c r="GK473" s="115"/>
      <c r="GL473" s="115"/>
      <c r="GM473" s="115"/>
      <c r="GN473" s="115"/>
      <c r="GO473" s="115"/>
      <c r="GP473" s="115"/>
      <c r="GQ473" s="115"/>
      <c r="GR473" s="115"/>
      <c r="GS473" s="115"/>
      <c r="GT473" s="115"/>
      <c r="GU473" s="115"/>
      <c r="GV473" s="115"/>
      <c r="GW473" s="115"/>
      <c r="GX473" s="115"/>
      <c r="GY473" s="115"/>
      <c r="GZ473" s="115"/>
      <c r="HA473" s="115"/>
      <c r="HB473" s="115"/>
      <c r="HC473" s="115"/>
      <c r="HD473" s="115"/>
      <c r="HE473" s="115"/>
      <c r="HF473" s="115"/>
      <c r="HG473" s="115"/>
      <c r="HH473" s="115"/>
      <c r="HI473" s="115"/>
      <c r="HJ473" s="115"/>
      <c r="HK473" s="115"/>
      <c r="HL473" s="115"/>
      <c r="HM473" s="115"/>
      <c r="HN473" s="115"/>
      <c r="HO473" s="115"/>
      <c r="HP473" s="115"/>
      <c r="HQ473" s="115"/>
      <c r="HR473" s="115"/>
      <c r="HS473" s="115"/>
      <c r="HT473" s="115"/>
      <c r="HU473" s="115"/>
      <c r="HV473" s="115"/>
      <c r="HW473" s="115"/>
      <c r="HX473" s="115"/>
      <c r="HY473" s="115"/>
      <c r="HZ473" s="115"/>
      <c r="IA473" s="115"/>
      <c r="IB473" s="115"/>
      <c r="IC473" s="115"/>
      <c r="ID473" s="115"/>
      <c r="IE473" s="115"/>
      <c r="IF473" s="115"/>
      <c r="IG473" s="115"/>
      <c r="IH473" s="115"/>
      <c r="II473" s="115"/>
      <c r="IJ473" s="115"/>
      <c r="IK473" s="115"/>
      <c r="IL473" s="115"/>
      <c r="IM473" s="115"/>
      <c r="IN473" s="115"/>
      <c r="IO473" s="115"/>
      <c r="IP473" s="115"/>
      <c r="IQ473" s="115"/>
      <c r="IR473" s="115"/>
      <c r="IS473" s="115"/>
      <c r="IT473" s="115"/>
      <c r="IU473" s="115"/>
      <c r="IV473" s="115"/>
      <c r="IW473" s="115"/>
      <c r="IX473" s="115"/>
      <c r="IY473" s="115"/>
      <c r="IZ473" s="115"/>
      <c r="JA473" s="115"/>
      <c r="JB473" s="115"/>
      <c r="JC473" s="115"/>
      <c r="JD473" s="115"/>
      <c r="JE473" s="115"/>
      <c r="JF473" s="115"/>
      <c r="JG473" s="115"/>
      <c r="JH473" s="115"/>
      <c r="JI473" s="115"/>
      <c r="JJ473" s="115"/>
      <c r="JK473" s="115"/>
      <c r="JL473" s="115"/>
      <c r="JM473" s="115"/>
      <c r="JN473" s="115"/>
      <c r="JO473" s="115"/>
      <c r="JP473" s="115"/>
      <c r="JQ473" s="115"/>
      <c r="JR473" s="115"/>
      <c r="JS473" s="115"/>
      <c r="JT473" s="115"/>
      <c r="JU473" s="115"/>
      <c r="JV473" s="115"/>
      <c r="JW473" s="115"/>
      <c r="JX473" s="115"/>
      <c r="JY473" s="115"/>
      <c r="JZ473" s="115"/>
      <c r="KA473" s="115"/>
      <c r="KB473" s="115"/>
      <c r="KC473" s="115"/>
      <c r="KD473" s="115"/>
      <c r="KE473" s="115"/>
      <c r="KF473" s="115"/>
      <c r="KG473" s="115"/>
      <c r="KH473" s="115"/>
      <c r="KI473" s="115"/>
      <c r="KJ473" s="115"/>
      <c r="KK473" s="115"/>
      <c r="KL473" s="115"/>
      <c r="KM473" s="115"/>
      <c r="KN473" s="115"/>
      <c r="KO473" s="115"/>
      <c r="KP473" s="115"/>
      <c r="KQ473" s="115"/>
      <c r="KR473" s="115"/>
      <c r="KS473" s="115"/>
      <c r="KT473" s="115"/>
      <c r="KU473" s="115"/>
      <c r="KV473" s="115"/>
      <c r="KW473" s="115"/>
      <c r="KX473" s="115"/>
      <c r="KY473" s="115"/>
      <c r="KZ473" s="115"/>
      <c r="LA473" s="115"/>
      <c r="LB473" s="115"/>
      <c r="LC473" s="115"/>
      <c r="LD473" s="115"/>
      <c r="LE473" s="115"/>
      <c r="LF473" s="115"/>
      <c r="LG473" s="115"/>
      <c r="LH473" s="115"/>
      <c r="LI473" s="115"/>
      <c r="LJ473" s="115"/>
      <c r="LK473" s="115"/>
      <c r="LL473" s="115"/>
      <c r="LM473" s="115"/>
      <c r="LN473" s="115"/>
      <c r="LO473" s="115"/>
      <c r="LP473" s="115"/>
      <c r="LQ473" s="115"/>
      <c r="LR473" s="115"/>
      <c r="LS473" s="115"/>
      <c r="LT473" s="115"/>
      <c r="LU473" s="115"/>
      <c r="LV473" s="115"/>
      <c r="LW473" s="115"/>
      <c r="LX473" s="115"/>
      <c r="LY473" s="115"/>
      <c r="LZ473" s="115"/>
      <c r="MA473" s="115"/>
      <c r="MB473" s="115"/>
      <c r="MC473" s="115"/>
      <c r="MD473" s="115"/>
      <c r="ME473" s="115"/>
      <c r="MF473" s="115"/>
      <c r="MG473" s="115"/>
      <c r="MH473" s="115"/>
      <c r="MI473" s="115"/>
      <c r="MJ473" s="115"/>
      <c r="MK473" s="115"/>
      <c r="ML473" s="115"/>
      <c r="MM473" s="115"/>
      <c r="MN473" s="115"/>
      <c r="MO473" s="115"/>
      <c r="MP473" s="115"/>
      <c r="MQ473" s="115"/>
      <c r="MR473" s="115"/>
      <c r="MS473" s="115"/>
      <c r="MT473" s="115"/>
      <c r="MU473" s="115"/>
      <c r="MV473" s="115"/>
      <c r="MW473" s="115"/>
      <c r="MX473" s="115"/>
      <c r="MY473" s="115"/>
      <c r="MZ473" s="115"/>
      <c r="NA473" s="115"/>
      <c r="NB473" s="115"/>
      <c r="NC473" s="115"/>
      <c r="ND473" s="115"/>
      <c r="NE473" s="115"/>
      <c r="NF473" s="115"/>
      <c r="NG473" s="115"/>
      <c r="NH473" s="115"/>
      <c r="NI473" s="115"/>
      <c r="NJ473" s="115"/>
      <c r="NK473" s="115"/>
      <c r="NL473" s="115"/>
      <c r="NM473" s="115"/>
      <c r="NN473" s="115"/>
      <c r="NO473" s="115"/>
      <c r="NP473" s="115"/>
      <c r="NQ473" s="115"/>
      <c r="NR473" s="115"/>
      <c r="NS473" s="115"/>
      <c r="NT473" s="115"/>
      <c r="NU473" s="115"/>
      <c r="NV473" s="115"/>
      <c r="NW473" s="115"/>
      <c r="NX473" s="115"/>
      <c r="NY473" s="115"/>
      <c r="NZ473" s="115"/>
      <c r="OA473" s="115"/>
      <c r="OB473" s="115"/>
      <c r="OC473" s="115"/>
      <c r="OD473" s="115"/>
      <c r="OE473" s="115"/>
      <c r="OF473" s="115"/>
      <c r="OG473" s="115"/>
      <c r="OH473" s="115"/>
      <c r="OI473" s="115"/>
      <c r="OJ473" s="115"/>
      <c r="OK473" s="115"/>
      <c r="OL473" s="115"/>
      <c r="OM473" s="115"/>
      <c r="ON473" s="115"/>
      <c r="OO473" s="115"/>
      <c r="OP473" s="115"/>
      <c r="OQ473" s="115"/>
      <c r="OR473" s="115"/>
      <c r="OS473" s="115"/>
      <c r="OT473" s="115"/>
      <c r="OU473" s="115"/>
      <c r="OV473" s="115"/>
      <c r="OW473" s="115"/>
      <c r="OX473" s="115"/>
      <c r="OY473" s="115"/>
      <c r="OZ473" s="115"/>
      <c r="PA473" s="115"/>
      <c r="PB473" s="115"/>
      <c r="PC473" s="115"/>
      <c r="PD473" s="115"/>
      <c r="PE473" s="115"/>
      <c r="PF473" s="115"/>
      <c r="PG473" s="115"/>
      <c r="PH473" s="115"/>
      <c r="PI473" s="115"/>
      <c r="PJ473" s="115"/>
      <c r="PK473" s="115"/>
      <c r="PL473" s="115"/>
      <c r="PM473" s="115"/>
      <c r="PN473" s="115"/>
      <c r="PO473" s="115"/>
      <c r="PP473" s="115"/>
      <c r="PQ473" s="115"/>
      <c r="PR473" s="115"/>
      <c r="PS473" s="115"/>
      <c r="PT473" s="115"/>
      <c r="PU473" s="115"/>
      <c r="PV473" s="115"/>
      <c r="PW473" s="115"/>
      <c r="PX473" s="115"/>
      <c r="PY473" s="115"/>
      <c r="PZ473" s="115"/>
      <c r="QA473" s="115"/>
      <c r="QB473" s="115"/>
      <c r="QC473" s="115"/>
      <c r="QD473" s="115"/>
      <c r="QE473" s="115"/>
      <c r="QF473" s="115"/>
      <c r="QG473" s="115"/>
      <c r="QH473" s="115"/>
      <c r="QI473" s="115"/>
      <c r="QJ473" s="115"/>
      <c r="QK473" s="115"/>
      <c r="QL473" s="115"/>
      <c r="QM473" s="115"/>
      <c r="QN473" s="115"/>
      <c r="QO473" s="115"/>
      <c r="QP473" s="115"/>
      <c r="QQ473" s="115"/>
      <c r="QR473" s="115"/>
      <c r="QS473" s="115"/>
      <c r="QT473" s="115"/>
      <c r="QU473" s="115"/>
      <c r="QV473" s="115"/>
      <c r="QW473" s="115"/>
      <c r="QX473" s="115"/>
      <c r="QY473" s="115"/>
      <c r="QZ473" s="115"/>
      <c r="RA473" s="115"/>
      <c r="RB473" s="115"/>
      <c r="RC473" s="115"/>
      <c r="RD473" s="115"/>
      <c r="RE473" s="115"/>
      <c r="RF473" s="115"/>
      <c r="RG473" s="115"/>
      <c r="RH473" s="115"/>
      <c r="RI473" s="115"/>
      <c r="RJ473" s="115"/>
      <c r="RK473" s="115"/>
      <c r="RL473" s="115"/>
      <c r="RM473" s="115"/>
      <c r="RN473" s="115"/>
      <c r="RO473" s="115"/>
      <c r="RP473" s="115"/>
      <c r="RQ473" s="115"/>
      <c r="RR473" s="115"/>
      <c r="RS473" s="115"/>
      <c r="RT473" s="115"/>
      <c r="RU473" s="115"/>
      <c r="RV473" s="115"/>
      <c r="RW473" s="115"/>
      <c r="RX473" s="115"/>
      <c r="RY473" s="115"/>
      <c r="RZ473" s="115"/>
      <c r="SA473" s="115"/>
      <c r="SB473" s="115"/>
      <c r="SC473" s="115"/>
      <c r="SD473" s="115"/>
      <c r="SE473" s="115"/>
      <c r="SF473" s="115"/>
      <c r="SG473" s="115"/>
      <c r="SH473" s="115"/>
      <c r="SI473" s="115"/>
      <c r="SJ473" s="115"/>
      <c r="SK473" s="115"/>
      <c r="SL473" s="115"/>
      <c r="SM473" s="115"/>
      <c r="SN473" s="115"/>
      <c r="SO473" s="115"/>
      <c r="SP473" s="115"/>
      <c r="SQ473" s="115"/>
      <c r="SR473" s="115"/>
      <c r="SS473" s="115"/>
      <c r="ST473" s="115"/>
      <c r="SU473" s="115"/>
      <c r="SV473" s="115"/>
      <c r="SW473" s="115"/>
      <c r="SX473" s="115"/>
      <c r="SY473" s="115"/>
      <c r="SZ473" s="115"/>
      <c r="TA473" s="115"/>
      <c r="TB473" s="115"/>
      <c r="TC473" s="115"/>
      <c r="TD473" s="115"/>
      <c r="TE473" s="115"/>
      <c r="TF473" s="115"/>
      <c r="TG473" s="115"/>
      <c r="TH473" s="115"/>
      <c r="TI473" s="115"/>
      <c r="TJ473" s="115"/>
      <c r="TK473" s="115"/>
      <c r="TL473" s="115"/>
      <c r="TM473" s="115"/>
      <c r="TN473" s="115"/>
      <c r="TO473" s="115"/>
      <c r="TP473" s="115"/>
      <c r="TQ473" s="115"/>
      <c r="TR473" s="115"/>
      <c r="TS473" s="115"/>
      <c r="TT473" s="115"/>
      <c r="TU473" s="115"/>
      <c r="TV473" s="115"/>
      <c r="TW473" s="115"/>
      <c r="TX473" s="115"/>
      <c r="TY473" s="115"/>
      <c r="TZ473" s="115"/>
      <c r="UA473" s="115"/>
      <c r="UB473" s="115"/>
      <c r="UC473" s="115"/>
      <c r="UD473" s="115"/>
      <c r="UE473" s="115"/>
      <c r="UF473" s="115"/>
      <c r="UG473" s="115"/>
      <c r="UH473" s="115"/>
      <c r="UI473" s="115"/>
      <c r="UJ473" s="115"/>
      <c r="UK473" s="115"/>
      <c r="UL473" s="115"/>
      <c r="UM473" s="115"/>
      <c r="UN473" s="115"/>
      <c r="UO473" s="115"/>
      <c r="UP473" s="115"/>
      <c r="UQ473" s="115"/>
      <c r="UR473" s="115"/>
      <c r="US473" s="115"/>
      <c r="UT473" s="115"/>
      <c r="UU473" s="115"/>
      <c r="UV473" s="115"/>
      <c r="UW473" s="115"/>
      <c r="UX473" s="115"/>
      <c r="UY473" s="115"/>
      <c r="UZ473" s="115"/>
      <c r="VA473" s="115"/>
      <c r="VB473" s="115"/>
      <c r="VC473" s="115"/>
      <c r="VD473" s="115"/>
      <c r="VE473" s="115"/>
      <c r="VF473" s="115"/>
      <c r="VG473" s="115"/>
      <c r="VH473" s="115"/>
      <c r="VI473" s="115"/>
      <c r="VJ473" s="115"/>
      <c r="VK473" s="115"/>
      <c r="VL473" s="115"/>
      <c r="VM473" s="115"/>
      <c r="VN473" s="115"/>
      <c r="VO473" s="115"/>
      <c r="VP473" s="115"/>
      <c r="VQ473" s="115"/>
      <c r="VR473" s="115"/>
      <c r="VS473" s="115"/>
      <c r="VT473" s="115"/>
      <c r="VU473" s="115"/>
      <c r="VV473" s="115"/>
      <c r="VW473" s="115"/>
      <c r="VX473" s="115"/>
      <c r="VY473" s="115"/>
      <c r="VZ473" s="115"/>
      <c r="WA473" s="115"/>
      <c r="WB473" s="115"/>
      <c r="WC473" s="115"/>
      <c r="WD473" s="115"/>
      <c r="WE473" s="115"/>
      <c r="WF473" s="115"/>
      <c r="WG473" s="115"/>
      <c r="WH473" s="115"/>
      <c r="WI473" s="115"/>
      <c r="WJ473" s="115"/>
      <c r="WK473" s="115"/>
      <c r="WL473" s="115"/>
      <c r="WM473" s="115"/>
      <c r="WN473" s="115"/>
      <c r="WO473" s="115"/>
      <c r="WP473" s="115"/>
      <c r="WQ473" s="115"/>
      <c r="WR473" s="115"/>
      <c r="WS473" s="115"/>
      <c r="WT473" s="115"/>
      <c r="WU473" s="115"/>
      <c r="WV473" s="115"/>
      <c r="WW473" s="115"/>
      <c r="WX473" s="115"/>
      <c r="WY473" s="115"/>
      <c r="WZ473" s="115"/>
      <c r="XA473" s="115"/>
      <c r="XB473" s="115"/>
      <c r="XC473" s="115"/>
      <c r="XD473" s="115"/>
      <c r="XE473" s="115"/>
      <c r="XF473" s="115"/>
      <c r="XG473" s="115"/>
      <c r="XH473" s="115"/>
      <c r="XI473" s="115"/>
      <c r="XJ473" s="115"/>
      <c r="XK473" s="115"/>
      <c r="XL473" s="115"/>
      <c r="XM473" s="115"/>
      <c r="XN473" s="115"/>
      <c r="XO473" s="115"/>
      <c r="XP473" s="115"/>
      <c r="XQ473" s="115"/>
      <c r="XR473" s="115"/>
      <c r="XS473" s="115"/>
      <c r="XT473" s="115"/>
      <c r="XU473" s="115"/>
      <c r="XV473" s="115"/>
      <c r="XW473" s="115"/>
      <c r="XX473" s="115"/>
      <c r="XY473" s="115"/>
      <c r="XZ473" s="115"/>
      <c r="YA473" s="115"/>
      <c r="YB473" s="115"/>
      <c r="YC473" s="115"/>
      <c r="YD473" s="115"/>
      <c r="YE473" s="115"/>
      <c r="YF473" s="115"/>
      <c r="YG473" s="115"/>
      <c r="YH473" s="115"/>
      <c r="YI473" s="115"/>
      <c r="YJ473" s="115"/>
      <c r="YK473" s="115"/>
      <c r="YL473" s="115"/>
      <c r="YM473" s="115"/>
      <c r="YN473" s="115"/>
      <c r="YO473" s="115"/>
      <c r="YP473" s="115"/>
      <c r="YQ473" s="115"/>
      <c r="YR473" s="115"/>
      <c r="YS473" s="115"/>
      <c r="YT473" s="115"/>
      <c r="YU473" s="115"/>
      <c r="YV473" s="115"/>
      <c r="YW473" s="115"/>
      <c r="YX473" s="115"/>
      <c r="YY473" s="115"/>
      <c r="YZ473" s="115"/>
      <c r="ZA473" s="115"/>
      <c r="ZB473" s="115"/>
      <c r="ZC473" s="115"/>
      <c r="ZD473" s="115"/>
      <c r="ZE473" s="115"/>
      <c r="ZF473" s="115"/>
      <c r="ZG473" s="115"/>
      <c r="ZH473" s="115"/>
      <c r="ZI473" s="115"/>
      <c r="ZJ473" s="115"/>
      <c r="ZK473" s="115"/>
      <c r="ZL473" s="115"/>
      <c r="ZM473" s="115"/>
      <c r="ZN473" s="115"/>
      <c r="ZO473" s="115"/>
      <c r="ZP473" s="115"/>
      <c r="ZQ473" s="115"/>
      <c r="ZR473" s="115"/>
      <c r="ZS473" s="115"/>
      <c r="ZT473" s="115"/>
      <c r="ZU473" s="115"/>
      <c r="ZV473" s="115"/>
      <c r="ZW473" s="115"/>
      <c r="ZX473" s="115"/>
      <c r="ZY473" s="115"/>
      <c r="ZZ473" s="115"/>
      <c r="AAA473" s="115"/>
      <c r="AAB473" s="115"/>
      <c r="AAC473" s="115"/>
      <c r="AAD473" s="115"/>
      <c r="AAE473" s="115"/>
      <c r="AAF473" s="115"/>
      <c r="AAG473" s="115"/>
      <c r="AAH473" s="115"/>
      <c r="AAI473" s="115"/>
      <c r="AAJ473" s="115"/>
      <c r="AAK473" s="115"/>
      <c r="AAL473" s="115"/>
      <c r="AAM473" s="115"/>
      <c r="AAN473" s="115"/>
      <c r="AAO473" s="115"/>
      <c r="AAP473" s="115"/>
      <c r="AAQ473" s="115"/>
      <c r="AAR473" s="115"/>
      <c r="AAS473" s="115"/>
      <c r="AAT473" s="115"/>
      <c r="AAU473" s="115"/>
      <c r="AAV473" s="115"/>
      <c r="AAW473" s="115"/>
      <c r="AAX473" s="115"/>
      <c r="AAY473" s="115"/>
      <c r="AAZ473" s="115"/>
      <c r="ABA473" s="115"/>
      <c r="ABB473" s="115"/>
      <c r="ABC473" s="115"/>
      <c r="ABD473" s="115"/>
      <c r="ABE473" s="115"/>
      <c r="ABF473" s="115"/>
      <c r="ABG473" s="115"/>
      <c r="ABH473" s="115"/>
      <c r="ABI473" s="115"/>
      <c r="ABJ473" s="115"/>
      <c r="ABK473" s="115"/>
      <c r="ABL473" s="115"/>
      <c r="ABM473" s="115"/>
      <c r="ABN473" s="115"/>
      <c r="ABO473" s="115"/>
      <c r="ABP473" s="115"/>
      <c r="ABQ473" s="115"/>
      <c r="ABR473" s="115"/>
      <c r="ABS473" s="115"/>
      <c r="ABT473" s="115"/>
      <c r="ABU473" s="115"/>
      <c r="ABV473" s="115"/>
      <c r="ABW473" s="115"/>
      <c r="ABX473" s="115"/>
      <c r="ABY473" s="115"/>
      <c r="ABZ473" s="115"/>
      <c r="ACA473" s="115"/>
      <c r="ACB473" s="115"/>
      <c r="ACC473" s="115"/>
      <c r="ACD473" s="115"/>
      <c r="ACE473" s="115"/>
      <c r="ACF473" s="115"/>
      <c r="ACG473" s="115"/>
      <c r="ACH473" s="115"/>
      <c r="ACI473" s="115"/>
      <c r="ACJ473" s="115"/>
      <c r="ACK473" s="115"/>
      <c r="ACL473" s="115"/>
      <c r="ACM473" s="115"/>
      <c r="ACN473" s="115"/>
      <c r="ACO473" s="115"/>
      <c r="ACP473" s="115"/>
      <c r="ACQ473" s="115"/>
      <c r="ACR473" s="115"/>
      <c r="ACS473" s="115"/>
      <c r="ACT473" s="115"/>
      <c r="ACU473" s="115"/>
      <c r="ACV473" s="115"/>
      <c r="ACW473" s="115"/>
      <c r="ACX473" s="115"/>
      <c r="ACY473" s="115"/>
      <c r="ACZ473" s="115"/>
      <c r="ADA473" s="115"/>
    </row>
    <row r="474" spans="1:781" customFormat="1" ht="15" customHeight="1" x14ac:dyDescent="0.3">
      <c r="B474" s="251"/>
      <c r="C474" s="250"/>
      <c r="D474" s="250"/>
      <c r="E474" s="185"/>
      <c r="F474" s="185"/>
      <c r="G474" s="185"/>
      <c r="H474" s="185"/>
      <c r="I474" s="192"/>
      <c r="J474" s="185"/>
      <c r="K474" s="185"/>
      <c r="L474" s="188"/>
      <c r="M474" s="192"/>
      <c r="N474" s="188"/>
      <c r="O474" s="188"/>
      <c r="P474" s="134"/>
      <c r="Q474" s="200"/>
      <c r="R474" s="195"/>
      <c r="S474" s="280"/>
      <c r="T474" s="281"/>
      <c r="U474" s="281"/>
      <c r="V474" s="281"/>
      <c r="W474" s="281"/>
      <c r="X474" s="281"/>
      <c r="Y474" s="281"/>
      <c r="Z474" s="281"/>
      <c r="AA474" s="281"/>
      <c r="AB474" s="282"/>
    </row>
    <row r="475" spans="1:781" customFormat="1" ht="15" customHeight="1" x14ac:dyDescent="0.3">
      <c r="B475" s="251"/>
      <c r="C475" s="292"/>
      <c r="D475" s="252"/>
      <c r="E475" s="252"/>
      <c r="F475" s="252"/>
      <c r="G475" s="252" t="s">
        <v>1253</v>
      </c>
      <c r="H475" s="253"/>
      <c r="I475" s="253"/>
      <c r="J475" s="252"/>
      <c r="K475" s="254"/>
      <c r="L475" s="254"/>
      <c r="M475" s="254"/>
      <c r="N475" s="254"/>
      <c r="O475" s="254"/>
      <c r="P475" s="254"/>
      <c r="Q475" s="200"/>
      <c r="R475" s="195"/>
      <c r="S475" s="280"/>
      <c r="T475" s="281"/>
      <c r="U475" s="281"/>
      <c r="V475" s="281"/>
      <c r="W475" s="281"/>
      <c r="X475" s="281"/>
      <c r="Y475" s="281"/>
      <c r="Z475" s="281"/>
      <c r="AA475" s="281"/>
      <c r="AB475" s="282"/>
    </row>
    <row r="476" spans="1:781" customFormat="1" ht="31.8" customHeight="1" x14ac:dyDescent="0.3">
      <c r="B476" s="251"/>
      <c r="C476" s="292"/>
      <c r="D476" s="257"/>
      <c r="E476" s="258" t="s">
        <v>1217</v>
      </c>
      <c r="F476" s="258" t="s">
        <v>1218</v>
      </c>
      <c r="G476" s="258" t="s">
        <v>1219</v>
      </c>
      <c r="H476" s="258" t="s">
        <v>1220</v>
      </c>
      <c r="I476" s="259" t="s">
        <v>1221</v>
      </c>
      <c r="J476" s="260" t="s">
        <v>1222</v>
      </c>
      <c r="K476" s="261" t="s">
        <v>1223</v>
      </c>
      <c r="L476" s="262" t="s">
        <v>1224</v>
      </c>
      <c r="M476" s="262" t="s">
        <v>1225</v>
      </c>
      <c r="N476" s="262" t="s">
        <v>1226</v>
      </c>
      <c r="O476" s="263" t="s">
        <v>1227</v>
      </c>
      <c r="P476" s="264" t="s">
        <v>1228</v>
      </c>
      <c r="Q476" s="200"/>
      <c r="R476" s="293" t="s">
        <v>1254</v>
      </c>
      <c r="S476" s="294"/>
      <c r="T476" s="295"/>
      <c r="U476" s="295"/>
      <c r="V476" s="295"/>
      <c r="W476" s="295"/>
      <c r="X476" s="295"/>
      <c r="Y476" s="295"/>
      <c r="Z476" s="295"/>
      <c r="AA476" s="295"/>
      <c r="AB476" s="296"/>
      <c r="AC476" s="297"/>
      <c r="AD476" s="297"/>
      <c r="AE476" s="297"/>
      <c r="AF476" s="297"/>
    </row>
    <row r="477" spans="1:781" customFormat="1" ht="15" customHeight="1" x14ac:dyDescent="0.3">
      <c r="B477" s="251"/>
      <c r="C477" s="292"/>
      <c r="D477" s="265"/>
      <c r="E477" s="266">
        <v>1</v>
      </c>
      <c r="F477" s="267">
        <v>2</v>
      </c>
      <c r="G477" s="268">
        <v>3</v>
      </c>
      <c r="H477" s="269">
        <v>4</v>
      </c>
      <c r="I477" s="270">
        <v>5</v>
      </c>
      <c r="J477" s="130"/>
      <c r="K477" s="271"/>
      <c r="L477" s="131"/>
      <c r="M477" s="130"/>
      <c r="N477" s="131"/>
      <c r="O477" s="272"/>
      <c r="P477" s="134"/>
      <c r="Q477" s="200"/>
      <c r="R477" s="298"/>
      <c r="S477" s="294"/>
      <c r="T477" s="295"/>
      <c r="U477" s="295"/>
      <c r="V477" s="295"/>
      <c r="W477" s="295"/>
      <c r="X477" s="295"/>
      <c r="Y477" s="295"/>
      <c r="Z477" s="295"/>
      <c r="AA477" s="295"/>
      <c r="AB477" s="296"/>
      <c r="AC477" s="297"/>
      <c r="AD477" s="297"/>
      <c r="AE477" s="297"/>
      <c r="AF477" s="297"/>
    </row>
    <row r="478" spans="1:781" customFormat="1" ht="15" customHeight="1" x14ac:dyDescent="0.3">
      <c r="B478" s="251"/>
      <c r="C478" s="299"/>
      <c r="D478" s="273" t="s">
        <v>1251</v>
      </c>
      <c r="E478" s="61" t="str">
        <f>E470</f>
        <v>-</v>
      </c>
      <c r="F478" s="61" t="str">
        <f>F470</f>
        <v>-</v>
      </c>
      <c r="G478" s="61" t="str">
        <f>G470</f>
        <v>-</v>
      </c>
      <c r="H478" s="61" t="str">
        <f>H470</f>
        <v>-</v>
      </c>
      <c r="I478" s="61" t="str">
        <f>I470</f>
        <v>-</v>
      </c>
      <c r="J478" s="130" t="s">
        <v>498</v>
      </c>
      <c r="K478" s="300"/>
      <c r="L478" s="131"/>
      <c r="M478" s="130"/>
      <c r="N478" s="131"/>
      <c r="O478" s="272">
        <v>1900</v>
      </c>
      <c r="P478" s="134"/>
      <c r="Q478" s="200"/>
      <c r="R478" s="298" t="s">
        <v>1255</v>
      </c>
      <c r="S478" s="294"/>
      <c r="T478" s="295"/>
      <c r="U478" s="295"/>
      <c r="V478" s="295"/>
      <c r="W478" s="295"/>
      <c r="X478" s="295"/>
      <c r="Y478" s="295"/>
      <c r="Z478" s="295"/>
      <c r="AA478" s="295"/>
      <c r="AB478" s="296"/>
      <c r="AC478" s="297"/>
      <c r="AD478" s="297"/>
      <c r="AE478" s="297"/>
      <c r="AF478" s="297"/>
    </row>
    <row r="479" spans="1:781" customFormat="1" ht="15" customHeight="1" x14ac:dyDescent="0.3">
      <c r="B479" s="251"/>
      <c r="C479" s="299"/>
      <c r="D479" s="273" t="s">
        <v>1250</v>
      </c>
      <c r="E479" s="61">
        <f>E469</f>
        <v>0</v>
      </c>
      <c r="F479" s="61">
        <f>F469</f>
        <v>1</v>
      </c>
      <c r="G479" s="61">
        <f>G469</f>
        <v>1</v>
      </c>
      <c r="H479" s="61">
        <f>H469</f>
        <v>0</v>
      </c>
      <c r="I479" s="61">
        <f>I469</f>
        <v>0</v>
      </c>
      <c r="J479" s="130">
        <f>SUM(E479:I479)</f>
        <v>2</v>
      </c>
      <c r="K479" s="274">
        <v>11</v>
      </c>
      <c r="L479" s="275">
        <v>2.4</v>
      </c>
      <c r="M479" s="278">
        <v>48</v>
      </c>
      <c r="N479" s="276">
        <v>7725.81</v>
      </c>
      <c r="O479" s="272">
        <v>1910</v>
      </c>
      <c r="P479" s="134"/>
      <c r="Q479" s="200"/>
      <c r="R479" s="301" t="s">
        <v>1256</v>
      </c>
      <c r="S479" s="294"/>
      <c r="T479" s="295"/>
      <c r="U479" s="295"/>
      <c r="V479" s="295"/>
      <c r="W479" s="295"/>
      <c r="X479" s="295"/>
      <c r="Y479" s="295"/>
      <c r="Z479" s="295"/>
      <c r="AA479" s="295"/>
      <c r="AB479" s="296"/>
      <c r="AC479" s="297"/>
      <c r="AD479" s="297"/>
      <c r="AE479" s="297"/>
      <c r="AF479" s="297"/>
    </row>
    <row r="480" spans="1:781" customFormat="1" ht="15" customHeight="1" x14ac:dyDescent="0.3">
      <c r="B480" s="251"/>
      <c r="C480" s="299"/>
      <c r="D480" s="273" t="s">
        <v>1249</v>
      </c>
      <c r="E480" s="61">
        <f>E468</f>
        <v>1</v>
      </c>
      <c r="F480" s="61">
        <f>F468</f>
        <v>0</v>
      </c>
      <c r="G480" s="61">
        <f>G468</f>
        <v>0</v>
      </c>
      <c r="H480" s="61">
        <f>H468</f>
        <v>0</v>
      </c>
      <c r="I480" s="61">
        <f>I468</f>
        <v>0</v>
      </c>
      <c r="J480" s="130">
        <f t="shared" ref="J480:J490" si="102">SUM(E480:I480)</f>
        <v>1</v>
      </c>
      <c r="K480" s="274">
        <v>13.2</v>
      </c>
      <c r="L480" s="275">
        <v>2</v>
      </c>
      <c r="M480" s="278">
        <v>45</v>
      </c>
      <c r="N480" s="276">
        <v>3854.52</v>
      </c>
      <c r="O480" s="272">
        <v>1920</v>
      </c>
      <c r="P480" s="134"/>
      <c r="Q480" s="200"/>
      <c r="R480" s="301" t="s">
        <v>1257</v>
      </c>
      <c r="S480" s="294"/>
      <c r="T480" s="295"/>
      <c r="U480" s="295"/>
      <c r="V480" s="295"/>
      <c r="W480" s="295"/>
      <c r="X480" s="295"/>
      <c r="Y480" s="295"/>
      <c r="Z480" s="295"/>
      <c r="AA480" s="295"/>
      <c r="AB480" s="296"/>
      <c r="AC480" s="297"/>
      <c r="AD480" s="297"/>
      <c r="AE480" s="297"/>
      <c r="AF480" s="297"/>
    </row>
    <row r="481" spans="2:32" customFormat="1" ht="15" customHeight="1" x14ac:dyDescent="0.3">
      <c r="B481" s="251"/>
      <c r="C481" s="250"/>
      <c r="D481" s="273" t="s">
        <v>1248</v>
      </c>
      <c r="E481" s="61">
        <f>E467</f>
        <v>1</v>
      </c>
      <c r="F481" s="61">
        <f>F467</f>
        <v>2</v>
      </c>
      <c r="G481" s="61">
        <f>G467</f>
        <v>1</v>
      </c>
      <c r="H481" s="61">
        <f>H467</f>
        <v>0</v>
      </c>
      <c r="I481" s="61">
        <f>I467</f>
        <v>0</v>
      </c>
      <c r="J481" s="130">
        <f t="shared" si="102"/>
        <v>4</v>
      </c>
      <c r="K481" s="274">
        <v>15.9</v>
      </c>
      <c r="L481" s="275">
        <v>1.8</v>
      </c>
      <c r="M481" s="278">
        <v>38</v>
      </c>
      <c r="N481" s="276">
        <v>3150.1800000000003</v>
      </c>
      <c r="O481" s="272">
        <v>1930</v>
      </c>
      <c r="P481" s="134"/>
      <c r="Q481" s="200"/>
      <c r="R481" s="301" t="s">
        <v>1258</v>
      </c>
      <c r="S481" s="294"/>
      <c r="T481" s="295"/>
      <c r="U481" s="295"/>
      <c r="V481" s="295"/>
      <c r="W481" s="295"/>
      <c r="X481" s="295"/>
      <c r="Y481" s="295"/>
      <c r="Z481" s="295"/>
      <c r="AA481" s="295"/>
      <c r="AB481" s="296"/>
      <c r="AC481" s="297"/>
      <c r="AD481" s="297"/>
      <c r="AE481" s="297"/>
      <c r="AF481" s="297"/>
    </row>
    <row r="482" spans="2:32" customFormat="1" ht="15" customHeight="1" x14ac:dyDescent="0.3">
      <c r="B482" s="251"/>
      <c r="C482" s="250"/>
      <c r="D482" s="273" t="s">
        <v>1247</v>
      </c>
      <c r="E482" s="61">
        <f>E466</f>
        <v>1</v>
      </c>
      <c r="F482" s="61">
        <f>F466</f>
        <v>1</v>
      </c>
      <c r="G482" s="61">
        <f>G466</f>
        <v>5</v>
      </c>
      <c r="H482" s="61">
        <f>H466</f>
        <v>0</v>
      </c>
      <c r="I482" s="61">
        <f>I466</f>
        <v>1</v>
      </c>
      <c r="J482" s="130">
        <f t="shared" si="102"/>
        <v>8</v>
      </c>
      <c r="K482" s="274">
        <v>22.9</v>
      </c>
      <c r="L482" s="275">
        <v>1.75</v>
      </c>
      <c r="M482" s="278">
        <v>35</v>
      </c>
      <c r="N482" s="276">
        <v>3632.6400000000003</v>
      </c>
      <c r="O482" s="272">
        <v>1940</v>
      </c>
      <c r="P482" s="134"/>
      <c r="Q482" s="200"/>
      <c r="R482" s="301" t="s">
        <v>1259</v>
      </c>
      <c r="S482" s="294"/>
      <c r="T482" s="295"/>
      <c r="U482" s="295"/>
      <c r="V482" s="295"/>
      <c r="W482" s="295"/>
      <c r="X482" s="295"/>
      <c r="Y482" s="295"/>
      <c r="Z482" s="295"/>
      <c r="AA482" s="295"/>
      <c r="AB482" s="296"/>
      <c r="AC482" s="297"/>
      <c r="AD482" s="297"/>
      <c r="AE482" s="297"/>
      <c r="AF482" s="297"/>
    </row>
    <row r="483" spans="2:32" customFormat="1" ht="15" customHeight="1" x14ac:dyDescent="0.3">
      <c r="B483" s="251"/>
      <c r="C483" s="250"/>
      <c r="D483" s="273" t="s">
        <v>1246</v>
      </c>
      <c r="E483" s="61">
        <f>E465</f>
        <v>0</v>
      </c>
      <c r="F483" s="61">
        <f>F465</f>
        <v>3</v>
      </c>
      <c r="G483" s="61">
        <f>G465</f>
        <v>7</v>
      </c>
      <c r="H483" s="61">
        <f>H465</f>
        <v>0</v>
      </c>
      <c r="I483" s="61">
        <f>I465</f>
        <v>0</v>
      </c>
      <c r="J483" s="130">
        <f t="shared" si="102"/>
        <v>10</v>
      </c>
      <c r="K483" s="274">
        <v>28.7</v>
      </c>
      <c r="L483" s="275">
        <v>1.6</v>
      </c>
      <c r="M483" s="278">
        <v>48</v>
      </c>
      <c r="N483" s="276">
        <v>5076.1500000000005</v>
      </c>
      <c r="O483" s="272">
        <v>1950</v>
      </c>
      <c r="P483" s="134"/>
      <c r="Q483" s="200"/>
      <c r="R483" s="301" t="s">
        <v>1260</v>
      </c>
      <c r="S483" s="294"/>
      <c r="T483" s="295"/>
      <c r="U483" s="295"/>
      <c r="V483" s="295"/>
      <c r="W483" s="295"/>
      <c r="X483" s="295"/>
      <c r="Y483" s="295"/>
      <c r="Z483" s="295"/>
      <c r="AA483" s="295"/>
      <c r="AB483" s="296"/>
      <c r="AC483" s="297"/>
      <c r="AD483" s="297"/>
      <c r="AE483" s="297"/>
      <c r="AF483" s="297"/>
    </row>
    <row r="484" spans="2:32" customFormat="1" ht="15" customHeight="1" x14ac:dyDescent="0.3">
      <c r="B484" s="251"/>
      <c r="C484" s="250"/>
      <c r="D484" s="273" t="s">
        <v>1244</v>
      </c>
      <c r="E484" s="61">
        <f>E464</f>
        <v>6</v>
      </c>
      <c r="F484" s="61">
        <f>F464</f>
        <v>7</v>
      </c>
      <c r="G484" s="61">
        <f>G464</f>
        <v>43</v>
      </c>
      <c r="H484" s="61">
        <f>H464</f>
        <v>2</v>
      </c>
      <c r="I484" s="61">
        <f>I464</f>
        <v>1</v>
      </c>
      <c r="J484" s="130">
        <f t="shared" si="102"/>
        <v>59</v>
      </c>
      <c r="K484" s="274">
        <v>45.4</v>
      </c>
      <c r="L484" s="275">
        <v>1.75</v>
      </c>
      <c r="M484" s="278">
        <v>55</v>
      </c>
      <c r="N484" s="276">
        <v>5112.2700000000004</v>
      </c>
      <c r="O484" s="272">
        <v>1960</v>
      </c>
      <c r="P484" s="134"/>
      <c r="Q484" s="200"/>
      <c r="R484" s="301" t="s">
        <v>1261</v>
      </c>
      <c r="S484" s="294"/>
      <c r="T484" s="295"/>
      <c r="U484" s="295"/>
      <c r="V484" s="295"/>
      <c r="W484" s="295"/>
      <c r="X484" s="295"/>
      <c r="Y484" s="295"/>
      <c r="Z484" s="295"/>
      <c r="AA484" s="295"/>
      <c r="AB484" s="296"/>
      <c r="AC484" s="297"/>
      <c r="AD484" s="297"/>
      <c r="AE484" s="297"/>
      <c r="AF484" s="297"/>
    </row>
    <row r="485" spans="2:32" customFormat="1" ht="15" customHeight="1" x14ac:dyDescent="0.3">
      <c r="B485" s="251"/>
      <c r="C485" s="250"/>
      <c r="D485" s="273" t="s">
        <v>1242</v>
      </c>
      <c r="E485" s="61">
        <f>E463</f>
        <v>7</v>
      </c>
      <c r="F485" s="61">
        <f>F463</f>
        <v>10</v>
      </c>
      <c r="G485" s="61">
        <f>G463</f>
        <v>41</v>
      </c>
      <c r="H485" s="61">
        <f>H463</f>
        <v>4</v>
      </c>
      <c r="I485" s="61">
        <f>I463</f>
        <v>0</v>
      </c>
      <c r="J485" s="130">
        <f t="shared" si="102"/>
        <v>62</v>
      </c>
      <c r="K485" s="274">
        <v>68.5</v>
      </c>
      <c r="L485" s="275">
        <v>1.6</v>
      </c>
      <c r="M485" s="278">
        <v>38</v>
      </c>
      <c r="N485" s="276">
        <v>5895.3</v>
      </c>
      <c r="O485" s="272">
        <v>1970</v>
      </c>
      <c r="P485" s="134"/>
      <c r="Q485" s="200"/>
      <c r="R485" s="301" t="s">
        <v>1262</v>
      </c>
      <c r="S485" s="294"/>
      <c r="T485" s="295"/>
      <c r="U485" s="295"/>
      <c r="V485" s="295"/>
      <c r="W485" s="295"/>
      <c r="X485" s="295"/>
      <c r="Y485" s="295"/>
      <c r="Z485" s="295"/>
      <c r="AA485" s="295"/>
      <c r="AB485" s="296"/>
      <c r="AC485" s="297"/>
      <c r="AD485" s="297"/>
      <c r="AE485" s="297"/>
      <c r="AF485" s="297"/>
    </row>
    <row r="486" spans="2:32" customFormat="1" ht="15" customHeight="1" x14ac:dyDescent="0.3">
      <c r="B486" s="251"/>
      <c r="C486" s="250"/>
      <c r="D486" s="273" t="s">
        <v>1240</v>
      </c>
      <c r="E486" s="61">
        <f>E462</f>
        <v>6</v>
      </c>
      <c r="F486" s="61">
        <f>F462</f>
        <v>10</v>
      </c>
      <c r="G486" s="61">
        <f>G462</f>
        <v>39</v>
      </c>
      <c r="H486" s="61">
        <f>H462</f>
        <v>5</v>
      </c>
      <c r="I486" s="61">
        <f>I462</f>
        <v>0</v>
      </c>
      <c r="J486" s="130">
        <f t="shared" si="102"/>
        <v>60</v>
      </c>
      <c r="K486" s="274">
        <v>89</v>
      </c>
      <c r="L486" s="275">
        <v>1.5</v>
      </c>
      <c r="M486" s="278">
        <v>20</v>
      </c>
      <c r="N486" s="276">
        <v>3871.29</v>
      </c>
      <c r="O486" s="272">
        <v>1980</v>
      </c>
      <c r="P486" s="134"/>
      <c r="Q486" s="200"/>
      <c r="R486" s="301" t="s">
        <v>1263</v>
      </c>
      <c r="S486" s="294"/>
      <c r="T486" s="295"/>
      <c r="U486" s="295"/>
      <c r="V486" s="295"/>
      <c r="W486" s="295"/>
      <c r="X486" s="295"/>
      <c r="Y486" s="295"/>
      <c r="Z486" s="295"/>
      <c r="AA486" s="295"/>
      <c r="AB486" s="296"/>
      <c r="AC486" s="297"/>
      <c r="AD486" s="297"/>
      <c r="AE486" s="297"/>
      <c r="AF486" s="297"/>
    </row>
    <row r="487" spans="2:32" customFormat="1" ht="15" customHeight="1" x14ac:dyDescent="0.3">
      <c r="B487" s="251"/>
      <c r="C487" s="250"/>
      <c r="D487" s="273" t="s">
        <v>1238</v>
      </c>
      <c r="E487" s="61">
        <f>E461</f>
        <v>9</v>
      </c>
      <c r="F487" s="61">
        <f>F461</f>
        <v>15</v>
      </c>
      <c r="G487" s="61">
        <f>G461</f>
        <v>27</v>
      </c>
      <c r="H487" s="61">
        <f>H461</f>
        <v>2</v>
      </c>
      <c r="I487" s="61">
        <f>I461</f>
        <v>0</v>
      </c>
      <c r="J487" s="130">
        <f t="shared" si="102"/>
        <v>53</v>
      </c>
      <c r="K487" s="274">
        <v>104.4</v>
      </c>
      <c r="L487" s="275">
        <v>1.5</v>
      </c>
      <c r="M487" s="278">
        <v>15</v>
      </c>
      <c r="N487" s="276">
        <v>3292.08</v>
      </c>
      <c r="O487" s="272">
        <v>1990</v>
      </c>
      <c r="P487" s="134"/>
      <c r="Q487" s="200"/>
      <c r="R487" s="301" t="s">
        <v>1264</v>
      </c>
      <c r="S487" s="294"/>
      <c r="T487" s="295"/>
      <c r="U487" s="295"/>
      <c r="V487" s="295"/>
      <c r="W487" s="295"/>
      <c r="X487" s="295"/>
      <c r="Y487" s="295"/>
      <c r="Z487" s="295"/>
      <c r="AA487" s="295"/>
      <c r="AB487" s="296"/>
      <c r="AC487" s="297"/>
      <c r="AD487" s="297"/>
      <c r="AE487" s="297"/>
      <c r="AF487" s="297"/>
    </row>
    <row r="488" spans="2:32" customFormat="1" ht="15" customHeight="1" x14ac:dyDescent="0.3">
      <c r="B488" s="251"/>
      <c r="C488" s="250"/>
      <c r="D488" s="273" t="s">
        <v>1237</v>
      </c>
      <c r="E488" s="61">
        <f>E460</f>
        <v>12</v>
      </c>
      <c r="F488" s="61">
        <f>F460</f>
        <v>11</v>
      </c>
      <c r="G488" s="61">
        <f>G460</f>
        <v>10</v>
      </c>
      <c r="H488" s="61">
        <f>H460</f>
        <v>4</v>
      </c>
      <c r="I488" s="61">
        <f>I460</f>
        <v>0</v>
      </c>
      <c r="J488" s="130">
        <f t="shared" si="102"/>
        <v>37</v>
      </c>
      <c r="K488" s="274">
        <v>146.19999999999999</v>
      </c>
      <c r="L488" s="275">
        <v>1.07</v>
      </c>
      <c r="M488" s="278">
        <v>20</v>
      </c>
      <c r="N488" s="276">
        <v>4255.71</v>
      </c>
      <c r="O488" s="272">
        <v>2000</v>
      </c>
      <c r="P488" s="134"/>
      <c r="Q488" s="200"/>
      <c r="R488" s="301" t="s">
        <v>1265</v>
      </c>
      <c r="S488" s="294"/>
      <c r="T488" s="295"/>
      <c r="U488" s="295"/>
      <c r="V488" s="295"/>
      <c r="W488" s="295"/>
      <c r="X488" s="295"/>
      <c r="Y488" s="295"/>
      <c r="Z488" s="295"/>
      <c r="AA488" s="295"/>
      <c r="AB488" s="296"/>
      <c r="AC488" s="297"/>
      <c r="AD488" s="297"/>
      <c r="AE488" s="297"/>
      <c r="AF488" s="297"/>
    </row>
    <row r="489" spans="2:32" customFormat="1" ht="15" customHeight="1" x14ac:dyDescent="0.3">
      <c r="B489" s="251"/>
      <c r="C489" s="250"/>
      <c r="D489" s="273" t="s">
        <v>1234</v>
      </c>
      <c r="E489" s="61">
        <f>E459</f>
        <v>12</v>
      </c>
      <c r="F489" s="61">
        <f>F459</f>
        <v>14</v>
      </c>
      <c r="G489" s="61">
        <f>G459</f>
        <v>30</v>
      </c>
      <c r="H489" s="61">
        <f>H459</f>
        <v>5</v>
      </c>
      <c r="I489" s="61">
        <f>I459</f>
        <v>6</v>
      </c>
      <c r="J489" s="130">
        <f t="shared" si="102"/>
        <v>67</v>
      </c>
      <c r="K489" s="274"/>
      <c r="L489" s="275"/>
      <c r="M489" s="278"/>
      <c r="N489" s="276"/>
      <c r="O489" s="272">
        <v>2010</v>
      </c>
      <c r="P489" s="134"/>
      <c r="Q489" s="200"/>
      <c r="R489" s="301" t="s">
        <v>1266</v>
      </c>
      <c r="S489" s="294"/>
      <c r="T489" s="295"/>
      <c r="U489" s="295"/>
      <c r="V489" s="295"/>
      <c r="W489" s="295"/>
      <c r="X489" s="295"/>
      <c r="Y489" s="295"/>
      <c r="Z489" s="295"/>
      <c r="AA489" s="295"/>
      <c r="AB489" s="296"/>
      <c r="AC489" s="297"/>
      <c r="AD489" s="297"/>
      <c r="AE489" s="297"/>
      <c r="AF489" s="297"/>
    </row>
    <row r="490" spans="2:32" customFormat="1" ht="15" customHeight="1" x14ac:dyDescent="0.3">
      <c r="B490" s="251"/>
      <c r="C490" s="250"/>
      <c r="D490" s="273" t="s">
        <v>1233</v>
      </c>
      <c r="E490" s="61">
        <f>E458</f>
        <v>13</v>
      </c>
      <c r="F490" s="61">
        <f t="shared" ref="F490:I490" si="103">F458</f>
        <v>6</v>
      </c>
      <c r="G490" s="61">
        <f t="shared" si="103"/>
        <v>17</v>
      </c>
      <c r="H490" s="61">
        <f t="shared" si="103"/>
        <v>4</v>
      </c>
      <c r="I490" s="61">
        <f t="shared" si="103"/>
        <v>3</v>
      </c>
      <c r="J490" s="130">
        <f t="shared" si="102"/>
        <v>43</v>
      </c>
      <c r="K490" s="274"/>
      <c r="L490" s="275"/>
      <c r="M490" s="278"/>
      <c r="N490" s="276"/>
      <c r="O490" s="272">
        <v>2020</v>
      </c>
      <c r="P490" s="134"/>
      <c r="Q490" s="200"/>
      <c r="R490" s="301" t="s">
        <v>1267</v>
      </c>
      <c r="S490" s="294"/>
      <c r="T490" s="295"/>
      <c r="U490" s="295"/>
      <c r="V490" s="295"/>
      <c r="W490" s="295"/>
      <c r="X490" s="295"/>
      <c r="Y490" s="295"/>
      <c r="Z490" s="295"/>
      <c r="AA490" s="295"/>
      <c r="AB490" s="296"/>
      <c r="AC490" s="297"/>
      <c r="AD490" s="297"/>
      <c r="AE490" s="297"/>
      <c r="AF490" s="297"/>
    </row>
    <row r="491" spans="2:32" customFormat="1" ht="15" customHeight="1" x14ac:dyDescent="0.3">
      <c r="B491" s="251"/>
      <c r="C491" s="250"/>
      <c r="D491" s="284"/>
      <c r="E491" s="61" t="s">
        <v>1126</v>
      </c>
      <c r="F491" s="61" t="s">
        <v>1126</v>
      </c>
      <c r="G491" s="61" t="s">
        <v>1126</v>
      </c>
      <c r="H491" s="61" t="s">
        <v>1126</v>
      </c>
      <c r="I491" s="61" t="s">
        <v>1126</v>
      </c>
      <c r="J491" s="130" t="s">
        <v>1126</v>
      </c>
      <c r="K491" s="272"/>
      <c r="L491" s="285"/>
      <c r="M491" s="133"/>
      <c r="N491" s="285"/>
      <c r="O491" s="272">
        <v>2030</v>
      </c>
      <c r="P491" s="134"/>
      <c r="Q491" s="200"/>
      <c r="R491" s="301" t="s">
        <v>1268</v>
      </c>
      <c r="S491" s="294"/>
      <c r="T491" s="295"/>
      <c r="U491" s="295"/>
      <c r="V491" s="295"/>
      <c r="W491" s="295"/>
      <c r="X491" s="295"/>
      <c r="Y491" s="295"/>
      <c r="Z491" s="295"/>
      <c r="AA491" s="295"/>
      <c r="AB491" s="296"/>
      <c r="AC491" s="297"/>
      <c r="AD491" s="297"/>
      <c r="AE491" s="297"/>
      <c r="AF491" s="297"/>
    </row>
    <row r="492" spans="2:32" customFormat="1" ht="15" customHeight="1" x14ac:dyDescent="0.3">
      <c r="B492" s="251"/>
      <c r="C492" s="250"/>
      <c r="D492" s="287"/>
      <c r="E492" s="61">
        <f>SUM(E478:E491)</f>
        <v>68</v>
      </c>
      <c r="F492" s="61">
        <f>SUM(F478:F491)</f>
        <v>80</v>
      </c>
      <c r="G492" s="61">
        <f>SUM(G478:G491)</f>
        <v>221</v>
      </c>
      <c r="H492" s="61">
        <f>SUM(H478:H491)</f>
        <v>26</v>
      </c>
      <c r="I492" s="61">
        <f>SUM(I478:I491)</f>
        <v>11</v>
      </c>
      <c r="J492" s="61">
        <f>SUM(E492:I492)</f>
        <v>406</v>
      </c>
      <c r="K492" s="272"/>
      <c r="L492" s="285"/>
      <c r="M492" s="133"/>
      <c r="N492" s="132"/>
      <c r="O492" s="272"/>
      <c r="P492" s="134"/>
      <c r="Q492" s="200"/>
      <c r="R492" s="302"/>
      <c r="S492" s="280"/>
      <c r="T492" s="281"/>
      <c r="U492" s="281"/>
      <c r="V492" s="281"/>
      <c r="W492" s="281"/>
      <c r="X492" s="281"/>
      <c r="Y492" s="281"/>
      <c r="Z492" s="281"/>
      <c r="AA492" s="281"/>
      <c r="AB492" s="282"/>
    </row>
    <row r="493" spans="2:32" customFormat="1" ht="15" customHeight="1" x14ac:dyDescent="0.3">
      <c r="B493" s="251"/>
      <c r="C493" s="250"/>
      <c r="D493" s="130"/>
      <c r="E493" s="130"/>
      <c r="F493" s="130"/>
      <c r="G493" s="131"/>
      <c r="H493" s="130"/>
      <c r="I493" s="128"/>
      <c r="J493" s="303">
        <f>SUM(J477:J491)</f>
        <v>406</v>
      </c>
      <c r="K493" s="130"/>
      <c r="L493" s="128"/>
      <c r="M493" s="304"/>
      <c r="N493" s="272"/>
      <c r="O493" s="133"/>
      <c r="P493" s="134"/>
      <c r="Q493" s="200"/>
      <c r="R493" s="305" t="s">
        <v>1269</v>
      </c>
      <c r="S493" s="280"/>
      <c r="T493" s="281"/>
      <c r="U493" s="281"/>
      <c r="V493" s="281"/>
      <c r="W493" s="281"/>
      <c r="X493" s="281"/>
      <c r="Y493" s="281"/>
      <c r="Z493" s="281"/>
      <c r="AA493" s="281"/>
      <c r="AB493" s="282"/>
    </row>
    <row r="494" spans="2:32" customFormat="1" ht="15" customHeight="1" x14ac:dyDescent="0.3">
      <c r="B494" s="193"/>
      <c r="C494" s="250"/>
      <c r="D494" s="306"/>
      <c r="E494" s="306"/>
      <c r="F494" s="306"/>
      <c r="G494" s="306"/>
      <c r="H494" s="306"/>
      <c r="I494" s="307"/>
      <c r="J494" s="308"/>
      <c r="K494" s="306"/>
      <c r="L494" s="306"/>
      <c r="M494" s="306"/>
      <c r="N494" s="306"/>
      <c r="O494" s="306"/>
      <c r="P494" s="250"/>
      <c r="Q494" s="200"/>
      <c r="R494" s="309" t="s">
        <v>1270</v>
      </c>
      <c r="S494" s="294"/>
      <c r="T494" s="295"/>
      <c r="U494" s="295"/>
      <c r="V494" s="281"/>
      <c r="W494" s="281"/>
      <c r="X494" s="281"/>
      <c r="Y494" s="281"/>
      <c r="Z494" s="281"/>
      <c r="AA494" s="281"/>
      <c r="AB494" s="282"/>
    </row>
    <row r="495" spans="2:32" customFormat="1" x14ac:dyDescent="0.3">
      <c r="B495" s="193"/>
      <c r="C495" s="250"/>
      <c r="D495" s="250"/>
      <c r="E495" s="250"/>
      <c r="F495" s="250"/>
      <c r="G495" s="250"/>
      <c r="H495" s="250"/>
      <c r="I495" s="250"/>
      <c r="J495" s="250"/>
      <c r="K495" s="250"/>
      <c r="L495" s="250"/>
      <c r="M495" s="250"/>
      <c r="N495" s="250"/>
      <c r="O495" s="250"/>
      <c r="P495" s="250"/>
      <c r="Q495" s="200"/>
      <c r="R495" s="294"/>
      <c r="S495" s="294"/>
      <c r="T495" s="295"/>
      <c r="U495" s="295"/>
      <c r="V495" s="281"/>
      <c r="W495" s="281"/>
      <c r="X495" s="281"/>
      <c r="Y495" s="281"/>
      <c r="Z495" s="281"/>
      <c r="AA495" s="281"/>
      <c r="AB495" s="282"/>
    </row>
    <row r="496" spans="2:32" customFormat="1" ht="15" customHeight="1" x14ac:dyDescent="0.3">
      <c r="B496" s="193"/>
      <c r="C496" s="250"/>
      <c r="D496" s="310"/>
      <c r="E496" s="310"/>
      <c r="F496" s="310"/>
      <c r="G496" s="310" t="s">
        <v>1271</v>
      </c>
      <c r="H496" s="311"/>
      <c r="I496" s="311"/>
      <c r="J496" s="312"/>
      <c r="K496" s="254"/>
      <c r="L496" s="254"/>
      <c r="M496" s="254"/>
      <c r="N496" s="254"/>
      <c r="O496" s="254"/>
      <c r="P496" s="254"/>
      <c r="Q496" s="200"/>
      <c r="R496" s="313" t="s">
        <v>1272</v>
      </c>
      <c r="S496" s="294"/>
      <c r="T496" s="314">
        <v>20.6</v>
      </c>
      <c r="U496" s="295"/>
      <c r="V496" s="281"/>
      <c r="W496" s="281"/>
      <c r="X496" s="281"/>
      <c r="Y496" s="281"/>
      <c r="Z496" s="281"/>
      <c r="AA496" s="281"/>
      <c r="AB496" s="282"/>
    </row>
    <row r="497" spans="2:28" customFormat="1" ht="24" x14ac:dyDescent="0.3">
      <c r="B497" s="193"/>
      <c r="C497" s="250"/>
      <c r="D497" s="315"/>
      <c r="E497" s="258" t="s">
        <v>1217</v>
      </c>
      <c r="F497" s="258" t="s">
        <v>1218</v>
      </c>
      <c r="G497" s="258" t="s">
        <v>1219</v>
      </c>
      <c r="H497" s="258" t="s">
        <v>1220</v>
      </c>
      <c r="I497" s="259" t="s">
        <v>1221</v>
      </c>
      <c r="J497" s="260" t="s">
        <v>1222</v>
      </c>
      <c r="K497" s="261" t="s">
        <v>1223</v>
      </c>
      <c r="L497" s="262" t="s">
        <v>1224</v>
      </c>
      <c r="M497" s="262" t="s">
        <v>1225</v>
      </c>
      <c r="N497" s="262" t="s">
        <v>1226</v>
      </c>
      <c r="O497" s="263" t="s">
        <v>1227</v>
      </c>
      <c r="P497" s="264" t="s">
        <v>1228</v>
      </c>
      <c r="Q497" s="200"/>
      <c r="R497" s="313"/>
      <c r="S497" s="294"/>
      <c r="T497" s="295"/>
      <c r="U497" s="295"/>
      <c r="V497" s="281"/>
      <c r="W497" s="281"/>
      <c r="X497" s="281"/>
      <c r="Y497" s="281"/>
      <c r="Z497" s="281"/>
      <c r="AA497" s="281"/>
      <c r="AB497" s="282"/>
    </row>
    <row r="498" spans="2:28" customFormat="1" ht="15" customHeight="1" x14ac:dyDescent="0.3">
      <c r="B498" s="193"/>
      <c r="C498" s="250"/>
      <c r="D498" s="265"/>
      <c r="E498" s="266">
        <v>1</v>
      </c>
      <c r="F498" s="267">
        <v>2</v>
      </c>
      <c r="G498" s="268">
        <v>3</v>
      </c>
      <c r="H498" s="269">
        <v>4</v>
      </c>
      <c r="I498" s="270">
        <v>5</v>
      </c>
      <c r="J498" s="130"/>
      <c r="K498" s="271"/>
      <c r="L498" s="131"/>
      <c r="M498" s="130"/>
      <c r="N498" s="131"/>
      <c r="O498" s="272"/>
      <c r="P498" s="134"/>
      <c r="Q498" s="200"/>
      <c r="R498" s="316" t="s">
        <v>1273</v>
      </c>
      <c r="S498" s="294"/>
      <c r="T498" s="317">
        <f>T496/1.6</f>
        <v>12.875</v>
      </c>
      <c r="U498" s="295"/>
      <c r="V498" s="281"/>
      <c r="W498" s="281"/>
      <c r="X498" s="281"/>
      <c r="Y498" s="281"/>
      <c r="Z498" s="281"/>
      <c r="AA498" s="281"/>
      <c r="AB498" s="282"/>
    </row>
    <row r="499" spans="2:28" customFormat="1" ht="15" customHeight="1" x14ac:dyDescent="0.3">
      <c r="B499" s="193"/>
      <c r="C499" s="250"/>
      <c r="D499" s="273" t="s">
        <v>1274</v>
      </c>
      <c r="E499" s="61" t="s">
        <v>498</v>
      </c>
      <c r="F499" s="61" t="s">
        <v>498</v>
      </c>
      <c r="G499" s="61" t="s">
        <v>498</v>
      </c>
      <c r="H499" s="61" t="s">
        <v>498</v>
      </c>
      <c r="I499" s="61"/>
      <c r="J499" s="130" t="s">
        <v>498</v>
      </c>
      <c r="K499" s="300"/>
      <c r="L499" s="131"/>
      <c r="M499" s="130"/>
      <c r="N499" s="131"/>
      <c r="O499" s="272"/>
      <c r="P499" s="134"/>
      <c r="Q499" s="200"/>
      <c r="R499" s="316"/>
      <c r="S499" s="294"/>
      <c r="T499" s="295"/>
      <c r="U499" s="295"/>
      <c r="V499" s="281"/>
      <c r="W499" s="281"/>
      <c r="X499" s="281"/>
      <c r="Y499" s="281"/>
      <c r="Z499" s="281"/>
      <c r="AA499" s="281"/>
      <c r="AB499" s="282"/>
    </row>
    <row r="500" spans="2:28" customFormat="1" ht="15" customHeight="1" x14ac:dyDescent="0.3">
      <c r="B500" s="193"/>
      <c r="C500" s="250"/>
      <c r="D500" s="273" t="s">
        <v>1275</v>
      </c>
      <c r="E500" s="61">
        <f>SUMIF(A409:A410,"=1")/1</f>
        <v>0</v>
      </c>
      <c r="F500" s="61">
        <f>SUMIF(A409:A410,"=2")/2</f>
        <v>1</v>
      </c>
      <c r="G500" s="61">
        <f>SUMIF(A409:A410,"=3")/3</f>
        <v>1</v>
      </c>
      <c r="H500" s="61">
        <f>SUMIF(A409:A410,"=4")/4</f>
        <v>0</v>
      </c>
      <c r="I500" s="61">
        <f>SUMIF(A409:A410,"=5")/5</f>
        <v>0</v>
      </c>
      <c r="J500" s="130">
        <f>SUM(E500:I500)</f>
        <v>2</v>
      </c>
      <c r="K500" s="274"/>
      <c r="L500" s="275"/>
      <c r="M500" s="278"/>
      <c r="N500" s="276"/>
      <c r="O500" s="272">
        <v>1915</v>
      </c>
      <c r="P500" s="134"/>
      <c r="Q500" s="200"/>
      <c r="R500" s="281"/>
      <c r="S500" s="281"/>
      <c r="T500" s="281"/>
      <c r="U500" s="281"/>
      <c r="V500" s="281"/>
      <c r="W500" s="281"/>
      <c r="X500" s="281"/>
      <c r="Y500" s="281"/>
      <c r="Z500" s="281"/>
      <c r="AA500" s="281"/>
      <c r="AB500" s="282"/>
    </row>
    <row r="501" spans="2:28" customFormat="1" ht="15" customHeight="1" x14ac:dyDescent="0.3">
      <c r="B501" s="193"/>
      <c r="C501" s="250"/>
      <c r="D501" s="273" t="s">
        <v>1276</v>
      </c>
      <c r="E501" s="61" t="s">
        <v>498</v>
      </c>
      <c r="F501" s="61" t="s">
        <v>498</v>
      </c>
      <c r="G501" s="61" t="s">
        <v>498</v>
      </c>
      <c r="H501" s="61" t="s">
        <v>498</v>
      </c>
      <c r="I501" s="61" t="s">
        <v>498</v>
      </c>
      <c r="J501" s="130">
        <f t="shared" ref="J501:J522" si="104">SUM(E501:I501)</f>
        <v>0</v>
      </c>
      <c r="K501" s="274"/>
      <c r="L501" s="275"/>
      <c r="M501" s="278"/>
      <c r="N501" s="276"/>
      <c r="O501" s="272">
        <v>1920</v>
      </c>
      <c r="P501" s="134"/>
      <c r="Q501" s="200"/>
      <c r="R501" s="281"/>
      <c r="S501" s="281"/>
      <c r="T501" s="281"/>
      <c r="U501" s="281"/>
      <c r="V501" s="281"/>
      <c r="W501" s="281"/>
      <c r="X501" s="281"/>
      <c r="Y501" s="281"/>
      <c r="Z501" s="281"/>
      <c r="AA501" s="281"/>
      <c r="AB501" s="282"/>
    </row>
    <row r="502" spans="2:28" customFormat="1" ht="15" customHeight="1" x14ac:dyDescent="0.3">
      <c r="B502" s="193"/>
      <c r="C502" s="250"/>
      <c r="D502" s="273" t="s">
        <v>1277</v>
      </c>
      <c r="E502" s="61">
        <f>SUMIF(A408,"=1")/1</f>
        <v>1</v>
      </c>
      <c r="F502" s="61">
        <f>SUMIF(A408,"=2")/2</f>
        <v>0</v>
      </c>
      <c r="G502" s="61">
        <f>SUMIF(A408,"=3")/3</f>
        <v>0</v>
      </c>
      <c r="H502" s="61">
        <f>SUMIF(A408,"=4")/4</f>
        <v>0</v>
      </c>
      <c r="I502" s="61">
        <f>SUMIF(A408,"=5")/5</f>
        <v>0</v>
      </c>
      <c r="J502" s="130">
        <f t="shared" si="104"/>
        <v>1</v>
      </c>
      <c r="K502" s="274"/>
      <c r="L502" s="275"/>
      <c r="M502" s="278"/>
      <c r="N502" s="276"/>
      <c r="O502" s="272">
        <v>1925</v>
      </c>
      <c r="P502" s="134"/>
      <c r="Q502" s="200"/>
      <c r="R502" s="316"/>
      <c r="S502" s="294"/>
      <c r="T502" s="295"/>
      <c r="U502" s="281"/>
      <c r="V502" s="281"/>
      <c r="W502" s="281"/>
      <c r="X502" s="281"/>
      <c r="Y502" s="281"/>
      <c r="Z502" s="281"/>
      <c r="AA502" s="281"/>
      <c r="AB502" s="282"/>
    </row>
    <row r="503" spans="2:28" customFormat="1" ht="15" customHeight="1" x14ac:dyDescent="0.3">
      <c r="B503" s="193"/>
      <c r="C503" s="250"/>
      <c r="D503" s="273" t="s">
        <v>1278</v>
      </c>
      <c r="E503" s="61" t="s">
        <v>498</v>
      </c>
      <c r="F503" s="61" t="s">
        <v>498</v>
      </c>
      <c r="G503" s="61" t="s">
        <v>498</v>
      </c>
      <c r="H503" s="61" t="s">
        <v>498</v>
      </c>
      <c r="I503" s="61" t="s">
        <v>498</v>
      </c>
      <c r="J503" s="130">
        <f t="shared" si="104"/>
        <v>0</v>
      </c>
      <c r="K503" s="274"/>
      <c r="L503" s="275"/>
      <c r="M503" s="278"/>
      <c r="N503" s="276"/>
      <c r="O503" s="272">
        <v>1930</v>
      </c>
      <c r="P503" s="134"/>
      <c r="Q503" s="200"/>
      <c r="R503" s="309" t="s">
        <v>1279</v>
      </c>
      <c r="S503" s="294"/>
      <c r="T503" s="295"/>
      <c r="U503" s="281"/>
      <c r="V503" s="281"/>
      <c r="W503" s="281"/>
      <c r="X503" s="281"/>
      <c r="Y503" s="281"/>
      <c r="Z503" s="281"/>
      <c r="AA503" s="281"/>
      <c r="AB503" s="282"/>
    </row>
    <row r="504" spans="2:28" customFormat="1" ht="15" customHeight="1" x14ac:dyDescent="0.3">
      <c r="B504" s="193"/>
      <c r="C504" s="250"/>
      <c r="D504" s="273" t="s">
        <v>1280</v>
      </c>
      <c r="E504" s="61">
        <f>SUMIF(A404:A407,"=1")/1</f>
        <v>1</v>
      </c>
      <c r="F504" s="61">
        <f>SUMIF(A404:A407,"=2")/2</f>
        <v>2</v>
      </c>
      <c r="G504" s="61">
        <f>SUMIF(A404:A407,"=3")/3</f>
        <v>1</v>
      </c>
      <c r="H504" s="61">
        <f>SUMIF(A404:A407,"=4")/4</f>
        <v>0</v>
      </c>
      <c r="I504" s="61">
        <f>SUMIF(A404:A407,"=5")/5</f>
        <v>0</v>
      </c>
      <c r="J504" s="130">
        <f t="shared" si="104"/>
        <v>4</v>
      </c>
      <c r="K504" s="274"/>
      <c r="L504" s="275"/>
      <c r="M504" s="278"/>
      <c r="N504" s="276"/>
      <c r="O504" s="272">
        <v>1935</v>
      </c>
      <c r="P504" s="134"/>
      <c r="Q504" s="200"/>
      <c r="R504" s="318" t="s">
        <v>1281</v>
      </c>
      <c r="S504" s="294"/>
      <c r="T504" s="295"/>
      <c r="U504" s="281"/>
      <c r="V504" s="281"/>
      <c r="W504" s="281"/>
      <c r="X504" s="281"/>
      <c r="Y504" s="281"/>
      <c r="Z504" s="281"/>
      <c r="AA504" s="281"/>
      <c r="AB504" s="282"/>
    </row>
    <row r="505" spans="2:28" customFormat="1" ht="15" customHeight="1" x14ac:dyDescent="0.3">
      <c r="B505" s="193"/>
      <c r="C505" s="250"/>
      <c r="D505" s="273" t="s">
        <v>1282</v>
      </c>
      <c r="E505" s="61">
        <f>SUMIF(A398:A403,"=1")/1</f>
        <v>0</v>
      </c>
      <c r="F505" s="61">
        <f>SUMIF(A398:A403,"=2")/2</f>
        <v>0</v>
      </c>
      <c r="G505" s="61">
        <f>SUMIF(A398:A403,"=3")/3</f>
        <v>5</v>
      </c>
      <c r="H505" s="61">
        <f>SUMIF(A398:A403,"=4")/4</f>
        <v>0</v>
      </c>
      <c r="I505" s="61">
        <f>SUMIF(A398:A403,"=5")/5</f>
        <v>1</v>
      </c>
      <c r="J505" s="130">
        <f t="shared" si="104"/>
        <v>6</v>
      </c>
      <c r="K505" s="274"/>
      <c r="L505" s="275"/>
      <c r="M505" s="278"/>
      <c r="N505" s="276"/>
      <c r="O505" s="272">
        <v>1940</v>
      </c>
      <c r="P505" s="134"/>
      <c r="Q505" s="200"/>
      <c r="R505" s="314">
        <v>3000000</v>
      </c>
      <c r="S505" s="294"/>
      <c r="T505" s="295"/>
      <c r="U505" s="281"/>
      <c r="V505" s="281"/>
      <c r="W505" s="281"/>
      <c r="X505" s="281"/>
      <c r="Y505" s="281"/>
      <c r="Z505" s="281"/>
      <c r="AA505" s="281"/>
      <c r="AB505" s="282"/>
    </row>
    <row r="506" spans="2:28" customFormat="1" ht="15" customHeight="1" x14ac:dyDescent="0.3">
      <c r="B506" s="193"/>
      <c r="C506" s="250"/>
      <c r="D506" s="273" t="s">
        <v>1283</v>
      </c>
      <c r="E506" s="61">
        <f>SUMIF(A396:A397,"=1")/1</f>
        <v>1</v>
      </c>
      <c r="F506" s="61">
        <f>SUMIF(A396:A397,"=2")/2</f>
        <v>1</v>
      </c>
      <c r="G506" s="61">
        <f>SUMIF(A396:A397,"=3")/3</f>
        <v>0</v>
      </c>
      <c r="H506" s="61">
        <f>SUMIF(A396:A397,"=4")/4</f>
        <v>0</v>
      </c>
      <c r="I506" s="61">
        <f>SUMIF(A396:A397,"=5")/5</f>
        <v>0</v>
      </c>
      <c r="J506" s="130">
        <f t="shared" si="104"/>
        <v>2</v>
      </c>
      <c r="K506" s="274"/>
      <c r="L506" s="275"/>
      <c r="M506" s="278"/>
      <c r="N506" s="276"/>
      <c r="O506" s="272">
        <v>1945</v>
      </c>
      <c r="P506" s="134"/>
      <c r="Q506" s="200"/>
      <c r="R506" s="318"/>
      <c r="S506" s="294"/>
      <c r="T506" s="295"/>
      <c r="U506" s="281"/>
      <c r="V506" s="281"/>
      <c r="W506" s="281"/>
      <c r="X506" s="281"/>
      <c r="Y506" s="281"/>
      <c r="Z506" s="281"/>
      <c r="AA506" s="281"/>
      <c r="AB506" s="282"/>
    </row>
    <row r="507" spans="2:28" customFormat="1" ht="15" customHeight="1" x14ac:dyDescent="0.3">
      <c r="B507" s="193"/>
      <c r="C507" s="250"/>
      <c r="D507" s="273" t="s">
        <v>1284</v>
      </c>
      <c r="E507" s="61">
        <f>SUMIF(A390:A395,"=1")/1</f>
        <v>0</v>
      </c>
      <c r="F507" s="61">
        <f>SUMIF(A390:A395,"=2")/2</f>
        <v>1</v>
      </c>
      <c r="G507" s="61">
        <f>SUMIF(A390:A395,"=3")/3</f>
        <v>5</v>
      </c>
      <c r="H507" s="61">
        <f>SUMIF(A390:A395,"=4")/4</f>
        <v>0</v>
      </c>
      <c r="I507" s="61">
        <f>SUMIF(A390:A395,"=5")/5</f>
        <v>0</v>
      </c>
      <c r="J507" s="130">
        <f t="shared" si="104"/>
        <v>6</v>
      </c>
      <c r="K507" s="274"/>
      <c r="L507" s="275"/>
      <c r="M507" s="278"/>
      <c r="N507" s="276"/>
      <c r="O507" s="272">
        <v>1950</v>
      </c>
      <c r="P507" s="134"/>
      <c r="Q507" s="200"/>
      <c r="R507" s="319" t="s">
        <v>1285</v>
      </c>
      <c r="S507" s="294"/>
      <c r="T507" s="295"/>
      <c r="U507" s="281"/>
      <c r="V507" s="281"/>
      <c r="W507" s="281"/>
      <c r="X507" s="281"/>
      <c r="Y507" s="281"/>
      <c r="Z507" s="281"/>
      <c r="AA507" s="281"/>
      <c r="AB507" s="282"/>
    </row>
    <row r="508" spans="2:28" customFormat="1" ht="15" customHeight="1" x14ac:dyDescent="0.3">
      <c r="B508" s="193"/>
      <c r="C508" s="250"/>
      <c r="D508" s="273" t="s">
        <v>1286</v>
      </c>
      <c r="E508" s="61">
        <f>SUMIF(A386:A389,"=1")/1</f>
        <v>0</v>
      </c>
      <c r="F508" s="61">
        <f>SUMIF(A386:A389,"=2")/2</f>
        <v>2</v>
      </c>
      <c r="G508" s="61">
        <f>SUMIF(A386:A389,"=3")/3</f>
        <v>2</v>
      </c>
      <c r="H508" s="61">
        <f>SUMIF(A386:A389,"=4")/4</f>
        <v>0</v>
      </c>
      <c r="I508" s="61">
        <f>SUMIF(A386:A389,"=5")/5</f>
        <v>0</v>
      </c>
      <c r="J508" s="130">
        <f t="shared" si="104"/>
        <v>4</v>
      </c>
      <c r="K508" s="274"/>
      <c r="L508" s="275"/>
      <c r="M508" s="278"/>
      <c r="N508" s="276"/>
      <c r="O508" s="272">
        <v>1955</v>
      </c>
      <c r="P508" s="134"/>
      <c r="Q508" s="200"/>
      <c r="R508" s="317">
        <f>R505*0.00378541</f>
        <v>11356.23</v>
      </c>
      <c r="S508" s="294"/>
      <c r="T508" s="295"/>
      <c r="U508" s="281"/>
      <c r="V508" s="281"/>
      <c r="W508" s="281"/>
      <c r="X508" s="281"/>
      <c r="Y508" s="281"/>
      <c r="Z508" s="281"/>
      <c r="AA508" s="281"/>
      <c r="AB508" s="282"/>
    </row>
    <row r="509" spans="2:28" customFormat="1" ht="15" customHeight="1" x14ac:dyDescent="0.3">
      <c r="B509" s="251"/>
      <c r="C509" s="250"/>
      <c r="D509" s="273" t="s">
        <v>1287</v>
      </c>
      <c r="E509" s="61">
        <f>SUMIF(A371:A385,"=1")/1</f>
        <v>2</v>
      </c>
      <c r="F509" s="61">
        <f>SUMIF(A371:A385,"=2")/2</f>
        <v>4</v>
      </c>
      <c r="G509" s="61">
        <f>SUMIF(A371:A385,"=3")/3</f>
        <v>9</v>
      </c>
      <c r="H509" s="61">
        <f>SUMIF(A371:A385,"=4")/4</f>
        <v>0</v>
      </c>
      <c r="I509" s="61">
        <f>SUMIF(A371:A385,"=5")/5</f>
        <v>0</v>
      </c>
      <c r="J509" s="130">
        <f t="shared" si="104"/>
        <v>15</v>
      </c>
      <c r="K509" s="274"/>
      <c r="L509" s="275"/>
      <c r="M509" s="278"/>
      <c r="N509" s="276"/>
      <c r="O509" s="272">
        <v>1960</v>
      </c>
      <c r="P509" s="134"/>
      <c r="Q509" s="200"/>
      <c r="R509" s="195"/>
      <c r="S509" s="280"/>
      <c r="T509" s="281"/>
      <c r="U509" s="281"/>
      <c r="V509" s="281"/>
      <c r="W509" s="281"/>
      <c r="X509" s="281"/>
      <c r="Y509" s="281"/>
      <c r="Z509" s="281"/>
      <c r="AA509" s="281"/>
      <c r="AB509" s="282"/>
    </row>
    <row r="510" spans="2:28" customFormat="1" ht="15" customHeight="1" x14ac:dyDescent="0.3">
      <c r="B510" s="251"/>
      <c r="C510" s="250"/>
      <c r="D510" s="273" t="s">
        <v>1288</v>
      </c>
      <c r="E510" s="61">
        <f>SUMIF(A327:A370,"=1")/1</f>
        <v>4</v>
      </c>
      <c r="F510" s="61">
        <f>SUMIF(A327:A370,"=2")/2</f>
        <v>3</v>
      </c>
      <c r="G510" s="61">
        <f>SUMIF(A327:A370,"=3")/3</f>
        <v>34</v>
      </c>
      <c r="H510" s="61">
        <f>SUMIF(A327:A370,"=4")/4</f>
        <v>2</v>
      </c>
      <c r="I510" s="61">
        <f>SUMIF(A327:A370,"=5")/5</f>
        <v>1</v>
      </c>
      <c r="J510" s="130">
        <f t="shared" si="104"/>
        <v>44</v>
      </c>
      <c r="K510" s="274"/>
      <c r="L510" s="275"/>
      <c r="M510" s="278"/>
      <c r="N510" s="276"/>
      <c r="O510" s="272">
        <v>1965</v>
      </c>
      <c r="P510" s="134"/>
      <c r="Q510" s="200"/>
      <c r="R510" s="195"/>
      <c r="S510" s="280"/>
      <c r="T510" s="281"/>
      <c r="U510" s="281"/>
      <c r="V510" s="281"/>
      <c r="W510" s="281"/>
      <c r="X510" s="281"/>
      <c r="Y510" s="281"/>
      <c r="Z510" s="281"/>
      <c r="AA510" s="281"/>
      <c r="AB510" s="282"/>
    </row>
    <row r="511" spans="2:28" customFormat="1" ht="15" customHeight="1" x14ac:dyDescent="0.3">
      <c r="B511" s="251"/>
      <c r="C511" s="250"/>
      <c r="D511" s="273" t="s">
        <v>1289</v>
      </c>
      <c r="E511" s="61">
        <f>SUMIF(A296:A326,"=1")/1</f>
        <v>7</v>
      </c>
      <c r="F511" s="61">
        <f>SUMIF(A296:A326,"=2")/2</f>
        <v>3</v>
      </c>
      <c r="G511" s="61">
        <f>SUMIF(A296:A326,"=3")/3</f>
        <v>21</v>
      </c>
      <c r="H511" s="61">
        <f>SUMIF(A296:A326,"=4")/4</f>
        <v>0</v>
      </c>
      <c r="I511" s="61">
        <f>SUMIF(A296:A326,"=5")/5</f>
        <v>0</v>
      </c>
      <c r="J511" s="130">
        <f t="shared" si="104"/>
        <v>31</v>
      </c>
      <c r="K511" s="274"/>
      <c r="L511" s="275"/>
      <c r="M511" s="278"/>
      <c r="N511" s="276"/>
      <c r="O511" s="272">
        <v>1970</v>
      </c>
      <c r="P511" s="134"/>
      <c r="Q511" s="200"/>
      <c r="R511" s="195"/>
      <c r="S511" s="280"/>
      <c r="T511" s="281"/>
      <c r="U511" s="281"/>
      <c r="V511" s="281"/>
      <c r="W511" s="281"/>
      <c r="X511" s="281"/>
      <c r="Y511" s="281"/>
      <c r="Z511" s="281"/>
      <c r="AA511" s="281"/>
      <c r="AB511" s="282"/>
    </row>
    <row r="512" spans="2:28" customFormat="1" ht="15" customHeight="1" x14ac:dyDescent="0.3">
      <c r="B512" s="251"/>
      <c r="C512" s="250"/>
      <c r="D512" s="273" t="s">
        <v>1290</v>
      </c>
      <c r="E512" s="61">
        <f>SUMIF(A265:A295,"=1")/1</f>
        <v>0</v>
      </c>
      <c r="F512" s="61">
        <f>SUMIF(A265:A295,"=2")/2</f>
        <v>7</v>
      </c>
      <c r="G512" s="61">
        <f>SUMIF(A265:A295,"=3")/3</f>
        <v>20</v>
      </c>
      <c r="H512" s="61">
        <f>SUMIF(A265:A295,"=4")/4</f>
        <v>4</v>
      </c>
      <c r="I512" s="61">
        <f>SUMIF(A265:A295,"=5")/5</f>
        <v>0</v>
      </c>
      <c r="J512" s="130">
        <f t="shared" si="104"/>
        <v>31</v>
      </c>
      <c r="K512" s="274"/>
      <c r="L512" s="275"/>
      <c r="M512" s="278"/>
      <c r="N512" s="276"/>
      <c r="O512" s="272">
        <v>1975</v>
      </c>
      <c r="P512" s="134"/>
      <c r="Q512" s="200"/>
      <c r="R512" s="195"/>
      <c r="S512" s="280"/>
      <c r="T512" s="281"/>
      <c r="U512" s="281"/>
      <c r="V512" s="281"/>
      <c r="W512" s="281"/>
      <c r="X512" s="281"/>
      <c r="Y512" s="281"/>
      <c r="Z512" s="281"/>
      <c r="AA512" s="281"/>
      <c r="AB512" s="282"/>
    </row>
    <row r="513" spans="2:28" customFormat="1" ht="15" customHeight="1" x14ac:dyDescent="0.3">
      <c r="B513" s="251"/>
      <c r="C513" s="250"/>
      <c r="D513" s="273" t="s">
        <v>1291</v>
      </c>
      <c r="E513" s="61">
        <f>SUMIF(A243:A264,"=1")/1</f>
        <v>3</v>
      </c>
      <c r="F513" s="61">
        <f>SUMIF(A243:A264,"=2")/2</f>
        <v>1</v>
      </c>
      <c r="G513" s="61">
        <f>SUMIF(A243:A264,"=3")/3</f>
        <v>16</v>
      </c>
      <c r="H513" s="61">
        <f>SUMIF(A243:A264,"=4")/4</f>
        <v>2</v>
      </c>
      <c r="I513" s="61">
        <f>SUMIF(A243:A264,"=5")/5</f>
        <v>0</v>
      </c>
      <c r="J513" s="130">
        <f t="shared" si="104"/>
        <v>22</v>
      </c>
      <c r="K513" s="274"/>
      <c r="L513" s="275"/>
      <c r="M513" s="278"/>
      <c r="N513" s="276"/>
      <c r="O513" s="272">
        <v>1980</v>
      </c>
      <c r="P513" s="134"/>
      <c r="Q513" s="200"/>
      <c r="R513" s="195"/>
      <c r="S513" s="280"/>
      <c r="T513" s="281"/>
      <c r="U513" s="281"/>
      <c r="V513" s="281"/>
      <c r="W513" s="281"/>
      <c r="X513" s="281"/>
      <c r="Y513" s="281"/>
      <c r="Z513" s="281"/>
      <c r="AA513" s="281"/>
      <c r="AB513" s="282"/>
    </row>
    <row r="514" spans="2:28" customFormat="1" ht="15" customHeight="1" x14ac:dyDescent="0.3">
      <c r="B514" s="251"/>
      <c r="C514" s="250"/>
      <c r="D514" s="273" t="s">
        <v>1292</v>
      </c>
      <c r="E514" s="61">
        <f>SUMIF(A205:A242,"=1")/1</f>
        <v>3</v>
      </c>
      <c r="F514" s="61">
        <f>SUMIF(A205:A242,"=2")/2</f>
        <v>9</v>
      </c>
      <c r="G514" s="61">
        <f>SUMIF(A205:A242,"=3")/3</f>
        <v>23</v>
      </c>
      <c r="H514" s="61">
        <f>SUMIF(A205:A242,"=4")/4</f>
        <v>3</v>
      </c>
      <c r="I514" s="61">
        <f>SUMIF(A205:A242,"=5")/5</f>
        <v>0</v>
      </c>
      <c r="J514" s="130">
        <f t="shared" si="104"/>
        <v>38</v>
      </c>
      <c r="K514" s="274"/>
      <c r="L514" s="275"/>
      <c r="M514" s="278"/>
      <c r="N514" s="276"/>
      <c r="O514" s="272">
        <v>1985</v>
      </c>
      <c r="P514" s="134"/>
      <c r="Q514" s="200"/>
      <c r="R514" s="195"/>
      <c r="S514" s="280"/>
      <c r="T514" s="281"/>
      <c r="U514" s="281"/>
      <c r="V514" s="281"/>
      <c r="W514" s="281"/>
      <c r="X514" s="281"/>
      <c r="Y514" s="281"/>
      <c r="Z514" s="281"/>
      <c r="AA514" s="281"/>
      <c r="AB514" s="282"/>
    </row>
    <row r="515" spans="2:28" customFormat="1" ht="15" customHeight="1" x14ac:dyDescent="0.3">
      <c r="B515" s="251"/>
      <c r="C515" s="292"/>
      <c r="D515" s="273" t="s">
        <v>1293</v>
      </c>
      <c r="E515" s="61">
        <f>SUMIF(A178:A204,"=1")/1</f>
        <v>5</v>
      </c>
      <c r="F515" s="61">
        <f>SUMIF(A178:A204,"=2")/2</f>
        <v>7</v>
      </c>
      <c r="G515" s="61">
        <f>SUMIF(A178:A204,"=3")/3</f>
        <v>13</v>
      </c>
      <c r="H515" s="61">
        <f>SUMIF(A178:A204,"=4")/4</f>
        <v>2</v>
      </c>
      <c r="I515" s="61">
        <f>SUMIF(A178:A204,"=5")/5</f>
        <v>0</v>
      </c>
      <c r="J515" s="130">
        <f t="shared" si="104"/>
        <v>27</v>
      </c>
      <c r="K515" s="274"/>
      <c r="L515" s="275"/>
      <c r="M515" s="278"/>
      <c r="N515" s="276"/>
      <c r="O515" s="272">
        <v>1990</v>
      </c>
      <c r="P515" s="134"/>
      <c r="Q515" s="200"/>
      <c r="R515" s="195"/>
      <c r="S515" s="280"/>
      <c r="T515" s="281"/>
      <c r="U515" s="281"/>
      <c r="V515" s="281"/>
      <c r="W515" s="281"/>
      <c r="X515" s="281"/>
      <c r="Y515" s="281"/>
      <c r="Z515" s="281"/>
      <c r="AA515" s="281"/>
      <c r="AB515" s="282"/>
    </row>
    <row r="516" spans="2:28" customFormat="1" x14ac:dyDescent="0.3">
      <c r="B516" s="251"/>
      <c r="C516" s="292"/>
      <c r="D516" s="273" t="s">
        <v>1294</v>
      </c>
      <c r="E516" s="61">
        <f>SUMIF(A152:A177,"=1")/1</f>
        <v>4</v>
      </c>
      <c r="F516" s="61">
        <f>SUMIF(A152:A177,"=2")/2</f>
        <v>8</v>
      </c>
      <c r="G516" s="61">
        <f>SUMIF(A152:A177,"=3")/3</f>
        <v>14</v>
      </c>
      <c r="H516" s="61">
        <f>SUMIF(A152:A177,"=4")/4</f>
        <v>0</v>
      </c>
      <c r="I516" s="61">
        <f>SUMIF(A152:A177,"=5")/5</f>
        <v>0</v>
      </c>
      <c r="J516" s="130">
        <f t="shared" si="104"/>
        <v>26</v>
      </c>
      <c r="K516" s="274"/>
      <c r="L516" s="275"/>
      <c r="M516" s="278"/>
      <c r="N516" s="276"/>
      <c r="O516" s="272">
        <v>1995</v>
      </c>
      <c r="P516" s="134"/>
      <c r="Q516" s="200"/>
      <c r="R516" s="195"/>
      <c r="S516" s="280"/>
      <c r="T516" s="281"/>
      <c r="U516" s="281"/>
      <c r="V516" s="281"/>
      <c r="W516" s="281"/>
      <c r="X516" s="281"/>
      <c r="Y516" s="281"/>
      <c r="Z516" s="281"/>
      <c r="AA516" s="281"/>
      <c r="AB516" s="282"/>
    </row>
    <row r="517" spans="2:28" customFormat="1" ht="15" customHeight="1" x14ac:dyDescent="0.3">
      <c r="B517" s="251"/>
      <c r="C517" s="292"/>
      <c r="D517" s="273" t="s">
        <v>1295</v>
      </c>
      <c r="E517" s="61">
        <f>SUMIF(A132:A151,"=1")/1</f>
        <v>6</v>
      </c>
      <c r="F517" s="61">
        <f>SUMIF(A132:A151,"=2")/2</f>
        <v>5</v>
      </c>
      <c r="G517" s="61">
        <f>SUMIF(A132:A151,"=3")/3</f>
        <v>6</v>
      </c>
      <c r="H517" s="61">
        <f>SUMIF(A132:A151,"=4")/4</f>
        <v>3</v>
      </c>
      <c r="I517" s="61">
        <f>SUMIF(A132:A151,"=5")/5</f>
        <v>0</v>
      </c>
      <c r="J517" s="130">
        <f t="shared" si="104"/>
        <v>20</v>
      </c>
      <c r="K517" s="274"/>
      <c r="L517" s="275"/>
      <c r="M517" s="278"/>
      <c r="N517" s="276"/>
      <c r="O517" s="272">
        <v>2000</v>
      </c>
      <c r="P517" s="134"/>
      <c r="Q517" s="200"/>
      <c r="R517" s="195"/>
      <c r="S517" s="280"/>
      <c r="T517" s="281"/>
      <c r="U517" s="281"/>
      <c r="V517" s="281"/>
      <c r="W517" s="281"/>
      <c r="X517" s="281"/>
      <c r="Y517" s="281"/>
      <c r="Z517" s="281"/>
      <c r="AA517" s="281"/>
      <c r="AB517" s="282"/>
    </row>
    <row r="518" spans="2:28" customFormat="1" ht="15" customHeight="1" x14ac:dyDescent="0.3">
      <c r="B518" s="251"/>
      <c r="C518" s="299"/>
      <c r="D518" s="273" t="s">
        <v>1296</v>
      </c>
      <c r="E518" s="61">
        <f>SUMIF(A115:A131,"=1")/1</f>
        <v>6</v>
      </c>
      <c r="F518" s="61">
        <f>SUMIF(A115:A131,"=2")/2</f>
        <v>6</v>
      </c>
      <c r="G518" s="61">
        <f>SUMIF(A115:A131,"=3")/3</f>
        <v>4</v>
      </c>
      <c r="H518" s="61">
        <f>SUMIF(A115:A131,"=4")/4</f>
        <v>1</v>
      </c>
      <c r="I518" s="61">
        <f>SUMIF(A115:A131,"=5")/5</f>
        <v>0</v>
      </c>
      <c r="J518" s="130">
        <f t="shared" si="104"/>
        <v>17</v>
      </c>
      <c r="K518" s="274"/>
      <c r="L518" s="275"/>
      <c r="M518" s="278"/>
      <c r="N518" s="276"/>
      <c r="O518" s="272">
        <v>2005</v>
      </c>
      <c r="P518" s="134"/>
      <c r="Q518" s="200"/>
      <c r="R518" s="195"/>
      <c r="S518" s="280"/>
      <c r="T518" s="281"/>
      <c r="U518" s="281"/>
      <c r="V518" s="281"/>
      <c r="W518" s="281"/>
      <c r="X518" s="281"/>
      <c r="Y518" s="281"/>
      <c r="Z518" s="281"/>
      <c r="AA518" s="281"/>
      <c r="AB518" s="282"/>
    </row>
    <row r="519" spans="2:28" customFormat="1" ht="15" customHeight="1" x14ac:dyDescent="0.3">
      <c r="B519" s="251"/>
      <c r="C519" s="299"/>
      <c r="D519" s="273" t="s">
        <v>1297</v>
      </c>
      <c r="E519" s="61">
        <f>SUMIF(A83:A114,"=1")/1</f>
        <v>6</v>
      </c>
      <c r="F519" s="61">
        <f>SUMIF(A83:A114,"=2")/2</f>
        <v>8</v>
      </c>
      <c r="G519" s="61">
        <f>SUMIF(A83:A114,"=3")/3</f>
        <v>17</v>
      </c>
      <c r="H519" s="61">
        <f>SUMIF(A83:A114,"=4")/4</f>
        <v>1</v>
      </c>
      <c r="I519" s="61">
        <f>SUMIF(A83:A114,"=5")/5</f>
        <v>0</v>
      </c>
      <c r="J519" s="130">
        <f t="shared" si="104"/>
        <v>32</v>
      </c>
      <c r="K519" s="274"/>
      <c r="L519" s="275"/>
      <c r="M519" s="278"/>
      <c r="N519" s="276"/>
      <c r="O519" s="272">
        <v>2010</v>
      </c>
      <c r="P519" s="134"/>
      <c r="Q519" s="200"/>
      <c r="R519" s="195"/>
      <c r="S519" s="280"/>
      <c r="T519" s="281"/>
      <c r="U519" s="281"/>
      <c r="V519" s="281"/>
      <c r="W519" s="281"/>
      <c r="X519" s="281"/>
      <c r="Y519" s="281"/>
      <c r="Z519" s="281"/>
      <c r="AA519" s="281"/>
      <c r="AB519" s="282"/>
    </row>
    <row r="520" spans="2:28" customFormat="1" ht="15" customHeight="1" x14ac:dyDescent="0.3">
      <c r="B520" s="251"/>
      <c r="C520" s="299"/>
      <c r="D520" s="273" t="s">
        <v>1298</v>
      </c>
      <c r="E520" s="61">
        <f>SUMIF(A48:A82,"=1")/1</f>
        <v>6</v>
      </c>
      <c r="F520" s="61">
        <f>SUMIF(A48:A82,"=2")/2</f>
        <v>6</v>
      </c>
      <c r="G520" s="61">
        <f>SUMIF(A48:A82,"=3")/3</f>
        <v>13</v>
      </c>
      <c r="H520" s="61">
        <f>SUMIF(A48:A82,"=4")/4</f>
        <v>4</v>
      </c>
      <c r="I520" s="61">
        <f>SUMIF(A48:A82,"=5")/5</f>
        <v>6</v>
      </c>
      <c r="J520" s="130">
        <f t="shared" si="104"/>
        <v>35</v>
      </c>
      <c r="K520" s="274"/>
      <c r="L520" s="275"/>
      <c r="M520" s="278"/>
      <c r="N520" s="276"/>
      <c r="O520" s="272">
        <v>2015</v>
      </c>
      <c r="P520" s="134"/>
      <c r="Q520" s="200"/>
      <c r="R520" s="195"/>
      <c r="S520" s="280"/>
      <c r="T520" s="281"/>
      <c r="U520" s="281"/>
      <c r="V520" s="281"/>
      <c r="W520" s="281"/>
      <c r="X520" s="281"/>
      <c r="Y520" s="281"/>
      <c r="Z520" s="281"/>
      <c r="AA520" s="281"/>
      <c r="AB520" s="282"/>
    </row>
    <row r="521" spans="2:28" customFormat="1" ht="15" customHeight="1" x14ac:dyDescent="0.3">
      <c r="B521" s="251"/>
      <c r="C521" s="115"/>
      <c r="D521" s="273" t="s">
        <v>1299</v>
      </c>
      <c r="E521" s="61">
        <f>SUMIF(A17:A47,"=1")/1</f>
        <v>8</v>
      </c>
      <c r="F521" s="61">
        <f>SUMIF(A17:A47,"=2")/2</f>
        <v>5</v>
      </c>
      <c r="G521" s="61">
        <f>SUMIF(A17:A47,"=3")/3</f>
        <v>13</v>
      </c>
      <c r="H521" s="61">
        <f>SUMIF(A17:A47,"=4")/4</f>
        <v>3</v>
      </c>
      <c r="I521" s="61">
        <f>SUMIF(A17:A47,"=5")/5</f>
        <v>2</v>
      </c>
      <c r="J521" s="130">
        <f t="shared" si="104"/>
        <v>31</v>
      </c>
      <c r="K521" s="274"/>
      <c r="L521" s="275"/>
      <c r="M521" s="278"/>
      <c r="N521" s="276"/>
      <c r="O521" s="272">
        <v>2020</v>
      </c>
      <c r="P521" s="134"/>
      <c r="Q521" s="200"/>
      <c r="R521" s="195"/>
      <c r="S521" s="280"/>
      <c r="T521" s="281"/>
      <c r="U521" s="281"/>
      <c r="V521" s="281"/>
      <c r="W521" s="281"/>
      <c r="X521" s="281"/>
      <c r="Y521" s="281"/>
      <c r="Z521" s="281"/>
      <c r="AA521" s="281"/>
      <c r="AB521" s="282"/>
    </row>
    <row r="522" spans="2:28" customFormat="1" ht="15" customHeight="1" x14ac:dyDescent="0.3">
      <c r="B522" s="251"/>
      <c r="C522" s="115"/>
      <c r="D522" s="273" t="s">
        <v>1300</v>
      </c>
      <c r="E522" s="61">
        <f>SUMIF(A4:A16,"=1")/1</f>
        <v>5</v>
      </c>
      <c r="F522" s="61">
        <f>SUMIF(A4:A16,"=2")/2</f>
        <v>1</v>
      </c>
      <c r="G522" s="61">
        <f>SUMIF(A4:A16,"=3")/3</f>
        <v>4</v>
      </c>
      <c r="H522" s="61">
        <f>SUMIF(A4:A16,"=4")/4</f>
        <v>1</v>
      </c>
      <c r="I522" s="61">
        <f>SUMIF(A4:A16,"=5")/5</f>
        <v>1</v>
      </c>
      <c r="J522" s="130">
        <f t="shared" si="104"/>
        <v>12</v>
      </c>
      <c r="K522" s="274"/>
      <c r="L522" s="275"/>
      <c r="M522" s="278"/>
      <c r="N522" s="276"/>
      <c r="O522" s="272">
        <v>2025</v>
      </c>
      <c r="P522" s="134"/>
      <c r="Q522" s="200"/>
      <c r="R522" s="195"/>
      <c r="S522" s="280"/>
      <c r="T522" s="281"/>
      <c r="U522" s="281"/>
      <c r="V522" s="281"/>
      <c r="W522" s="281"/>
      <c r="X522" s="281"/>
      <c r="Y522" s="281"/>
      <c r="Z522" s="281"/>
      <c r="AA522" s="281"/>
      <c r="AB522" s="282"/>
    </row>
    <row r="523" spans="2:28" customFormat="1" x14ac:dyDescent="0.3">
      <c r="B523" s="251"/>
      <c r="C523" s="250"/>
      <c r="D523" s="273"/>
      <c r="E523" s="61"/>
      <c r="F523" s="61"/>
      <c r="G523" s="61"/>
      <c r="H523" s="61"/>
      <c r="I523" s="61"/>
      <c r="J523" s="130"/>
      <c r="K523" s="274"/>
      <c r="L523" s="275"/>
      <c r="M523" s="278"/>
      <c r="N523" s="276"/>
      <c r="O523" s="272">
        <v>2030</v>
      </c>
      <c r="P523" s="134"/>
      <c r="Q523" s="200"/>
      <c r="R523" s="195"/>
      <c r="S523" s="280"/>
      <c r="T523" s="281"/>
      <c r="U523" s="281"/>
      <c r="V523" s="281"/>
      <c r="W523" s="281"/>
      <c r="X523" s="281"/>
      <c r="Y523" s="281"/>
      <c r="Z523" s="281"/>
      <c r="AA523" s="281"/>
      <c r="AB523" s="282"/>
    </row>
    <row r="524" spans="2:28" customFormat="1" ht="15" customHeight="1" x14ac:dyDescent="0.3">
      <c r="B524" s="251"/>
      <c r="C524" s="250"/>
      <c r="D524" s="284"/>
      <c r="E524" s="61" t="s">
        <v>1126</v>
      </c>
      <c r="F524" s="61" t="s">
        <v>1126</v>
      </c>
      <c r="G524" s="61" t="s">
        <v>1126</v>
      </c>
      <c r="H524" s="61" t="s">
        <v>1126</v>
      </c>
      <c r="I524" s="61" t="s">
        <v>1126</v>
      </c>
      <c r="J524" s="130" t="s">
        <v>1126</v>
      </c>
      <c r="K524" s="272"/>
      <c r="L524" s="285"/>
      <c r="M524" s="133"/>
      <c r="N524" s="285"/>
      <c r="O524" s="285"/>
      <c r="P524" s="134"/>
      <c r="Q524" s="200"/>
      <c r="R524" s="195"/>
      <c r="S524" s="280"/>
      <c r="T524" s="281"/>
      <c r="U524" s="281"/>
      <c r="V524" s="281"/>
      <c r="W524" s="281"/>
      <c r="X524" s="281"/>
      <c r="Y524" s="281"/>
      <c r="Z524" s="281"/>
      <c r="AA524" s="281"/>
      <c r="AB524" s="282"/>
    </row>
    <row r="525" spans="2:28" customFormat="1" ht="15" customHeight="1" x14ac:dyDescent="0.3">
      <c r="B525" s="251"/>
      <c r="C525" s="250"/>
      <c r="D525" s="287"/>
      <c r="E525" s="61">
        <f>SUM(E499:E524)</f>
        <v>68</v>
      </c>
      <c r="F525" s="61">
        <f>SUM(F499:F524)</f>
        <v>80</v>
      </c>
      <c r="G525" s="61">
        <f>SUM(G499:G524)</f>
        <v>221</v>
      </c>
      <c r="H525" s="61">
        <f>SUM(H499:H524)</f>
        <v>26</v>
      </c>
      <c r="I525" s="61">
        <f>SUM(I499:I524)</f>
        <v>11</v>
      </c>
      <c r="J525" s="130">
        <f>SUM(E525:I525)</f>
        <v>406</v>
      </c>
      <c r="K525" s="272"/>
      <c r="L525" s="285"/>
      <c r="M525" s="133"/>
      <c r="N525" s="132"/>
      <c r="O525" s="135"/>
      <c r="P525" s="134"/>
      <c r="Q525" s="200"/>
      <c r="R525" s="195"/>
      <c r="S525" s="280"/>
      <c r="T525" s="281"/>
      <c r="U525" s="281"/>
      <c r="V525" s="281"/>
      <c r="W525" s="281"/>
      <c r="X525" s="281"/>
      <c r="Y525" s="281"/>
      <c r="Z525" s="281"/>
      <c r="AA525" s="281"/>
      <c r="AB525" s="282"/>
    </row>
    <row r="526" spans="2:28" customFormat="1" ht="15" customHeight="1" x14ac:dyDescent="0.3">
      <c r="B526" s="251"/>
      <c r="C526" s="250"/>
      <c r="D526" s="290"/>
      <c r="E526" s="185"/>
      <c r="F526" s="185"/>
      <c r="G526" s="185"/>
      <c r="H526" s="185"/>
      <c r="I526" s="185"/>
      <c r="J526" s="320">
        <f>SUM(J498:J524)</f>
        <v>406</v>
      </c>
      <c r="K526" s="308"/>
      <c r="L526" s="306"/>
      <c r="M526" s="321"/>
      <c r="N526" s="190"/>
      <c r="O526" s="322"/>
      <c r="P526" s="323"/>
      <c r="Q526" s="200"/>
      <c r="R526" s="195"/>
      <c r="S526" s="280"/>
      <c r="T526" s="281"/>
      <c r="U526" s="281"/>
      <c r="V526" s="281"/>
      <c r="W526" s="281"/>
      <c r="X526" s="281"/>
      <c r="Y526" s="281"/>
      <c r="Z526" s="281"/>
      <c r="AA526" s="281"/>
      <c r="AB526" s="282"/>
    </row>
    <row r="527" spans="2:28" customFormat="1" ht="15" customHeight="1" x14ac:dyDescent="0.3">
      <c r="B527" s="251"/>
      <c r="C527" s="250"/>
      <c r="D527" s="115"/>
      <c r="E527" s="115"/>
      <c r="F527" s="115"/>
      <c r="G527" s="115"/>
      <c r="H527" s="115"/>
      <c r="I527" s="115"/>
      <c r="J527" s="115"/>
      <c r="K527" s="115"/>
      <c r="L527" s="115"/>
      <c r="M527" s="115"/>
      <c r="N527" s="115"/>
      <c r="O527" s="115"/>
      <c r="P527" s="200"/>
      <c r="Q527" s="200"/>
      <c r="R527" s="195"/>
      <c r="S527" s="280"/>
      <c r="T527" s="281"/>
      <c r="U527" s="281"/>
      <c r="V527" s="281"/>
      <c r="W527" s="281"/>
      <c r="X527" s="281"/>
      <c r="Y527" s="281"/>
      <c r="Z527" s="281"/>
      <c r="AA527" s="281"/>
      <c r="AB527" s="282"/>
    </row>
    <row r="528" spans="2:28" customFormat="1" ht="15" customHeight="1" x14ac:dyDescent="0.3">
      <c r="B528" s="251"/>
      <c r="C528" s="250"/>
      <c r="D528" s="252"/>
      <c r="E528" s="252"/>
      <c r="F528" s="252"/>
      <c r="G528" s="252" t="s">
        <v>1301</v>
      </c>
      <c r="H528" s="253"/>
      <c r="I528" s="253"/>
      <c r="J528" s="310"/>
      <c r="K528" s="324"/>
      <c r="L528" s="115"/>
      <c r="M528" s="115"/>
      <c r="N528" s="115"/>
      <c r="O528" s="115"/>
      <c r="P528" s="200"/>
      <c r="Q528" s="200"/>
      <c r="R528" s="195"/>
      <c r="S528" s="280"/>
      <c r="T528" s="281"/>
      <c r="U528" s="281"/>
      <c r="V528" s="281"/>
      <c r="W528" s="281"/>
      <c r="X528" s="281"/>
      <c r="Y528" s="281"/>
      <c r="Z528" s="281"/>
      <c r="AA528" s="281"/>
      <c r="AB528" s="282"/>
    </row>
    <row r="529" spans="2:28" customFormat="1" ht="24" x14ac:dyDescent="0.3">
      <c r="B529" s="251"/>
      <c r="C529" s="250"/>
      <c r="D529" s="257"/>
      <c r="E529" s="258" t="s">
        <v>1217</v>
      </c>
      <c r="F529" s="258" t="s">
        <v>1218</v>
      </c>
      <c r="G529" s="258" t="s">
        <v>1219</v>
      </c>
      <c r="H529" s="258" t="s">
        <v>1220</v>
      </c>
      <c r="I529" s="259" t="s">
        <v>1221</v>
      </c>
      <c r="J529" s="260" t="s">
        <v>1222</v>
      </c>
      <c r="K529" s="325"/>
      <c r="L529" s="115"/>
      <c r="M529" s="115"/>
      <c r="N529" s="115"/>
      <c r="O529" s="115"/>
      <c r="P529" s="200"/>
      <c r="Q529" s="200"/>
      <c r="R529" s="195"/>
      <c r="S529" s="280"/>
      <c r="T529" s="281"/>
      <c r="U529" s="281"/>
      <c r="V529" s="281"/>
      <c r="W529" s="281"/>
      <c r="X529" s="281"/>
      <c r="Y529" s="281"/>
      <c r="Z529" s="281"/>
      <c r="AA529" s="281"/>
      <c r="AB529" s="282"/>
    </row>
    <row r="530" spans="2:28" customFormat="1" ht="15" customHeight="1" x14ac:dyDescent="0.3">
      <c r="B530" s="251"/>
      <c r="C530" s="250"/>
      <c r="D530" s="265"/>
      <c r="E530" s="266">
        <v>1</v>
      </c>
      <c r="F530" s="267">
        <v>2</v>
      </c>
      <c r="G530" s="268">
        <v>3</v>
      </c>
      <c r="H530" s="269">
        <v>4</v>
      </c>
      <c r="I530" s="270">
        <v>5</v>
      </c>
      <c r="J530" s="130"/>
      <c r="K530" s="325"/>
      <c r="L530" s="115"/>
      <c r="M530" s="115"/>
      <c r="N530" s="115"/>
      <c r="O530" s="115"/>
      <c r="P530" s="200"/>
      <c r="Q530" s="200"/>
      <c r="R530" s="195"/>
      <c r="S530" s="280"/>
      <c r="T530" s="281"/>
      <c r="U530" s="281"/>
      <c r="V530" s="281"/>
      <c r="W530" s="281"/>
      <c r="X530" s="281"/>
      <c r="Y530" s="281"/>
      <c r="Z530" s="281"/>
      <c r="AA530" s="281"/>
      <c r="AB530" s="282"/>
    </row>
    <row r="531" spans="2:28" customFormat="1" ht="15" customHeight="1" x14ac:dyDescent="0.3">
      <c r="B531" s="251"/>
      <c r="C531" s="250"/>
      <c r="D531" s="273" t="s">
        <v>1302</v>
      </c>
      <c r="E531" s="61">
        <f>SUMIF(A3:A77,"=1")/1</f>
        <v>18</v>
      </c>
      <c r="F531" s="61">
        <f>SUMIF(A3:A77,"=2")/2</f>
        <v>12</v>
      </c>
      <c r="G531" s="61">
        <f>SUMIF(A3:A77,"=3")/3</f>
        <v>30</v>
      </c>
      <c r="H531" s="61">
        <f>SUMIF(A3:A77,"=4")/4</f>
        <v>6</v>
      </c>
      <c r="I531" s="61">
        <f>SUMIF(A3:A77,"=5")/5</f>
        <v>7</v>
      </c>
      <c r="J531" s="130">
        <f>SUM(E531:I531)</f>
        <v>73</v>
      </c>
      <c r="K531" s="325"/>
      <c r="L531" s="115"/>
      <c r="M531" s="115"/>
      <c r="N531" s="115"/>
      <c r="O531" s="115"/>
      <c r="P531" s="200"/>
      <c r="Q531" s="200"/>
      <c r="R531" s="195"/>
      <c r="S531" s="280"/>
      <c r="T531" s="281"/>
      <c r="U531" s="281"/>
      <c r="V531" s="281"/>
      <c r="W531" s="281"/>
      <c r="X531" s="281"/>
      <c r="Y531" s="281"/>
      <c r="Z531" s="281"/>
      <c r="AA531" s="281"/>
      <c r="AB531" s="282"/>
    </row>
    <row r="532" spans="2:28" customFormat="1" ht="15" customHeight="1" x14ac:dyDescent="0.3">
      <c r="B532" s="251"/>
      <c r="C532" s="250"/>
      <c r="D532" s="273" t="s">
        <v>1303</v>
      </c>
      <c r="E532" s="61">
        <f>SUMIF(A78:A127,"=1")/1</f>
        <v>13</v>
      </c>
      <c r="F532" s="61">
        <f>SUMIF(A78:A127,"=2")/2</f>
        <v>12</v>
      </c>
      <c r="G532" s="61">
        <f>SUMIF(A78:A127,"=3")/3</f>
        <v>19</v>
      </c>
      <c r="H532" s="61">
        <f>SUMIF(A78:A127,"=4")/4</f>
        <v>4</v>
      </c>
      <c r="I532" s="61">
        <f>SUMIF(A78:A127,"=5")/5</f>
        <v>2</v>
      </c>
      <c r="J532" s="130">
        <f t="shared" ref="J532:J543" si="105">SUM(E532:I532)</f>
        <v>50</v>
      </c>
      <c r="K532" s="325"/>
      <c r="L532" s="115"/>
      <c r="M532" s="115"/>
      <c r="N532" s="115"/>
      <c r="O532" s="115"/>
      <c r="P532" s="200"/>
      <c r="Q532" s="200"/>
      <c r="R532" s="195"/>
      <c r="S532" s="280"/>
      <c r="T532" s="281"/>
      <c r="U532" s="281"/>
      <c r="V532" s="281"/>
      <c r="W532" s="281"/>
      <c r="X532" s="281"/>
      <c r="Y532" s="281"/>
      <c r="Z532" s="281"/>
      <c r="AA532" s="281"/>
      <c r="AB532" s="282"/>
    </row>
    <row r="533" spans="2:28" customFormat="1" ht="15" customHeight="1" x14ac:dyDescent="0.3">
      <c r="B533" s="251"/>
      <c r="C533" s="250"/>
      <c r="D533" s="273" t="s">
        <v>1304</v>
      </c>
      <c r="E533" s="61">
        <f>SUMIF(A128:A171,"=1")/1</f>
        <v>9</v>
      </c>
      <c r="F533" s="61">
        <f>SUMIF(A128:A171,"=2")/2</f>
        <v>14</v>
      </c>
      <c r="G533" s="61">
        <f>SUMIF(A128:A171,"=3")/3</f>
        <v>18</v>
      </c>
      <c r="H533" s="61">
        <f>SUMIF(A128:A171,"=4")/4</f>
        <v>3</v>
      </c>
      <c r="I533" s="61">
        <f>SUMIF(A128:A171,"=5")/5</f>
        <v>0</v>
      </c>
      <c r="J533" s="130">
        <f t="shared" si="105"/>
        <v>44</v>
      </c>
      <c r="K533" s="325"/>
      <c r="L533" s="115"/>
      <c r="M533" s="115"/>
      <c r="N533" s="115"/>
      <c r="O533" s="115"/>
      <c r="P533" s="200"/>
      <c r="Q533" s="200"/>
      <c r="R533" s="195"/>
      <c r="S533" s="280"/>
      <c r="T533" s="281"/>
      <c r="U533" s="281"/>
      <c r="V533" s="281"/>
      <c r="W533" s="281"/>
      <c r="X533" s="281"/>
      <c r="Y533" s="281"/>
      <c r="Z533" s="281"/>
      <c r="AA533" s="281"/>
      <c r="AB533" s="282"/>
    </row>
    <row r="534" spans="2:28" customFormat="1" ht="15" customHeight="1" x14ac:dyDescent="0.3">
      <c r="B534" s="251"/>
      <c r="C534" s="250"/>
      <c r="D534" s="273" t="s">
        <v>1305</v>
      </c>
      <c r="E534" s="61">
        <f>SUMIF(A172:A231,"=1")/1</f>
        <v>7</v>
      </c>
      <c r="F534" s="61">
        <f>SUMIF(A172:A231,"=2")/2</f>
        <v>14</v>
      </c>
      <c r="G534" s="61">
        <f>SUMIF(A172:A231,"=3")/3</f>
        <v>35</v>
      </c>
      <c r="H534" s="61">
        <f>SUMIF(A172:A231,"=4")/4</f>
        <v>4</v>
      </c>
      <c r="I534" s="61">
        <f>SUMIF(A172:A231,"=5")/5</f>
        <v>0</v>
      </c>
      <c r="J534" s="130">
        <f t="shared" si="105"/>
        <v>60</v>
      </c>
      <c r="K534" s="325"/>
      <c r="L534" s="115"/>
      <c r="M534" s="115"/>
      <c r="N534" s="115"/>
      <c r="O534" s="115"/>
      <c r="P534" s="200"/>
      <c r="Q534" s="200"/>
      <c r="R534" s="195"/>
      <c r="S534" s="280"/>
      <c r="T534" s="281"/>
      <c r="U534" s="281"/>
      <c r="V534" s="281"/>
      <c r="W534" s="281"/>
      <c r="X534" s="281"/>
      <c r="Y534" s="281"/>
      <c r="Z534" s="281"/>
      <c r="AA534" s="281"/>
      <c r="AB534" s="282"/>
    </row>
    <row r="535" spans="2:28" customFormat="1" ht="15" customHeight="1" x14ac:dyDescent="0.3">
      <c r="B535" s="251"/>
      <c r="C535" s="250"/>
      <c r="D535" s="273" t="s">
        <v>1306</v>
      </c>
      <c r="E535" s="61">
        <f>SUMIF(A232:A285,"=1")/1</f>
        <v>5</v>
      </c>
      <c r="F535" s="61">
        <f>SUMIF(A232:A285,"=2")/2</f>
        <v>8</v>
      </c>
      <c r="G535" s="61">
        <f>SUMIF(A232:A285,"=3")/3</f>
        <v>37</v>
      </c>
      <c r="H535" s="61">
        <f>SUMIF(A232:A285,"=4")/4</f>
        <v>4</v>
      </c>
      <c r="I535" s="61">
        <f>SUMIF(A232:A285,"=5")/5</f>
        <v>0</v>
      </c>
      <c r="J535" s="130">
        <f t="shared" si="105"/>
        <v>54</v>
      </c>
      <c r="K535" s="325"/>
      <c r="L535" s="115"/>
      <c r="M535" s="115"/>
      <c r="N535" s="115"/>
      <c r="O535" s="115"/>
      <c r="P535" s="200"/>
      <c r="Q535" s="200"/>
      <c r="R535" s="195"/>
      <c r="S535" s="280"/>
      <c r="T535" s="281"/>
      <c r="U535" s="281"/>
      <c r="V535" s="281"/>
      <c r="W535" s="281"/>
      <c r="X535" s="281"/>
      <c r="Y535" s="281"/>
      <c r="Z535" s="281"/>
      <c r="AA535" s="281"/>
      <c r="AB535" s="282"/>
    </row>
    <row r="536" spans="2:28" customFormat="1" ht="15" customHeight="1" x14ac:dyDescent="0.3">
      <c r="B536" s="251"/>
      <c r="C536" s="250"/>
      <c r="D536" s="273" t="s">
        <v>1307</v>
      </c>
      <c r="E536" s="61">
        <f>SUMIF(A286:A348,"=1")/1</f>
        <v>10</v>
      </c>
      <c r="F536" s="61">
        <f>SUMIF(A286:A348,"=2")/2</f>
        <v>8</v>
      </c>
      <c r="G536" s="61">
        <f>SUMIF(A286:A348,"=3")/3</f>
        <v>39</v>
      </c>
      <c r="H536" s="61">
        <f>SUMIF(A286:A348,"=4")/4</f>
        <v>5</v>
      </c>
      <c r="I536" s="61">
        <f>SUMIF(A286:A348,"=5")/5</f>
        <v>1</v>
      </c>
      <c r="J536" s="130">
        <f t="shared" si="105"/>
        <v>63</v>
      </c>
      <c r="K536" s="325"/>
      <c r="L536" s="115"/>
      <c r="M536" s="115"/>
      <c r="N536" s="115"/>
      <c r="O536" s="115"/>
      <c r="P536" s="200"/>
      <c r="Q536" s="200"/>
      <c r="R536" s="195"/>
      <c r="S536" s="280"/>
      <c r="T536" s="281"/>
      <c r="U536" s="281"/>
      <c r="V536" s="281"/>
      <c r="W536" s="281"/>
      <c r="X536" s="281"/>
      <c r="Y536" s="281"/>
      <c r="Z536" s="281"/>
      <c r="AA536" s="281"/>
      <c r="AB536" s="282"/>
    </row>
    <row r="537" spans="2:28" customFormat="1" ht="15" customHeight="1" x14ac:dyDescent="0.3">
      <c r="B537" s="251"/>
      <c r="C537" s="250"/>
      <c r="D537" s="273" t="s">
        <v>1308</v>
      </c>
      <c r="E537" s="61">
        <f>SUMIF(A349:A389,"=1")/1</f>
        <v>3</v>
      </c>
      <c r="F537" s="61">
        <f>SUMIF(A349:A389,"=2")/2</f>
        <v>7</v>
      </c>
      <c r="G537" s="61">
        <f>SUMIF(A349:A389,"=3")/3</f>
        <v>31</v>
      </c>
      <c r="H537" s="61">
        <f>SUMIF(A349:A389,"=4")/4</f>
        <v>0</v>
      </c>
      <c r="I537" s="61">
        <f>SUMIF(A349:A389,"=5")/5</f>
        <v>0</v>
      </c>
      <c r="J537" s="130">
        <f t="shared" si="105"/>
        <v>41</v>
      </c>
      <c r="K537" s="325"/>
      <c r="L537" s="115"/>
      <c r="M537" s="115"/>
      <c r="N537" s="115"/>
      <c r="O537" s="115"/>
      <c r="P537" s="200"/>
      <c r="Q537" s="200"/>
      <c r="R537" s="195"/>
      <c r="S537" s="280"/>
      <c r="T537" s="281"/>
      <c r="U537" s="281"/>
      <c r="V537" s="281"/>
      <c r="W537" s="281"/>
      <c r="X537" s="281"/>
      <c r="Y537" s="281"/>
      <c r="Z537" s="281"/>
      <c r="AA537" s="281"/>
      <c r="AB537" s="282"/>
    </row>
    <row r="538" spans="2:28" customFormat="1" ht="15" customHeight="1" x14ac:dyDescent="0.3">
      <c r="B538" s="251"/>
      <c r="C538" s="250"/>
      <c r="D538" s="273" t="s">
        <v>1309</v>
      </c>
      <c r="E538" s="61">
        <f>SUMIF(A390:A397,"=1")/1</f>
        <v>1</v>
      </c>
      <c r="F538" s="61">
        <f>SUMIF(A390:A397,"=2")/2</f>
        <v>2</v>
      </c>
      <c r="G538" s="61">
        <f>SUMIF(A390:A397,"=3")/3</f>
        <v>5</v>
      </c>
      <c r="H538" s="61">
        <f>SUMIF(A390:A397,"=4")/4</f>
        <v>0</v>
      </c>
      <c r="I538" s="61">
        <f>SUMIF(A390:A397,"=5")/5</f>
        <v>0</v>
      </c>
      <c r="J538" s="130">
        <f t="shared" si="105"/>
        <v>8</v>
      </c>
      <c r="K538" s="325"/>
      <c r="L538" s="115"/>
      <c r="M538" s="115"/>
      <c r="N538" s="115"/>
      <c r="O538" s="115"/>
      <c r="P538" s="200"/>
      <c r="Q538" s="200"/>
      <c r="R538" s="195"/>
      <c r="S538" s="280"/>
      <c r="T538" s="281"/>
      <c r="U538" s="281"/>
      <c r="V538" s="281"/>
      <c r="W538" s="281"/>
      <c r="X538" s="281"/>
      <c r="Y538" s="281"/>
      <c r="Z538" s="281"/>
      <c r="AA538" s="281"/>
      <c r="AB538" s="282"/>
    </row>
    <row r="539" spans="2:28" customFormat="1" ht="15" customHeight="1" x14ac:dyDescent="0.3">
      <c r="B539" s="251"/>
      <c r="C539" s="250"/>
      <c r="D539" s="273" t="s">
        <v>1310</v>
      </c>
      <c r="E539" s="61">
        <f>SUMIF(A398:A407,"=1")/1</f>
        <v>1</v>
      </c>
      <c r="F539" s="61">
        <f>SUMIF(A398:A407,"=2")/2</f>
        <v>2</v>
      </c>
      <c r="G539" s="61">
        <f>SUMIF(A398:A407,"=3")/3</f>
        <v>6</v>
      </c>
      <c r="H539" s="61">
        <f>SUMIF(A398:A407,"=4")/4</f>
        <v>0</v>
      </c>
      <c r="I539" s="61">
        <f>SUMIF(A398:A407,"=5")/5</f>
        <v>1</v>
      </c>
      <c r="J539" s="130">
        <f t="shared" si="105"/>
        <v>10</v>
      </c>
      <c r="K539" s="325"/>
      <c r="L539" s="115"/>
      <c r="M539" s="115"/>
      <c r="N539" s="115"/>
      <c r="O539" s="115"/>
      <c r="P539" s="200"/>
      <c r="Q539" s="200"/>
      <c r="R539" s="195"/>
      <c r="S539" s="280"/>
      <c r="T539" s="281"/>
      <c r="U539" s="281"/>
      <c r="V539" s="281"/>
      <c r="W539" s="281"/>
      <c r="X539" s="281"/>
      <c r="Y539" s="281"/>
      <c r="Z539" s="281"/>
      <c r="AA539" s="281"/>
      <c r="AB539" s="282"/>
    </row>
    <row r="540" spans="2:28" customFormat="1" ht="15" customHeight="1" x14ac:dyDescent="0.3">
      <c r="B540" s="251"/>
      <c r="C540" s="250"/>
      <c r="D540" s="273" t="s">
        <v>1311</v>
      </c>
      <c r="E540" s="61">
        <f>SUMIF(A408,"=1")/1</f>
        <v>1</v>
      </c>
      <c r="F540" s="61">
        <f>SUMIF(A408,"=2")/2</f>
        <v>0</v>
      </c>
      <c r="G540" s="61">
        <f>SUMIF(A408,"=3")/3</f>
        <v>0</v>
      </c>
      <c r="H540" s="61">
        <f>SUMIF(A408,"=4")/4</f>
        <v>0</v>
      </c>
      <c r="I540" s="61">
        <f>SUMIF(A408,"=5")/5</f>
        <v>0</v>
      </c>
      <c r="J540" s="130">
        <f t="shared" si="105"/>
        <v>1</v>
      </c>
      <c r="K540" s="325"/>
      <c r="L540" s="115"/>
      <c r="M540" s="115"/>
      <c r="N540" s="115"/>
      <c r="O540" s="115"/>
      <c r="P540" s="200"/>
      <c r="Q540" s="200"/>
      <c r="R540" s="195"/>
      <c r="S540" s="280"/>
      <c r="T540" s="281"/>
      <c r="U540" s="281"/>
      <c r="V540" s="281"/>
      <c r="W540" s="281"/>
      <c r="X540" s="281"/>
      <c r="Y540" s="281"/>
      <c r="Z540" s="281"/>
      <c r="AA540" s="281"/>
      <c r="AB540" s="282"/>
    </row>
    <row r="541" spans="2:28" customFormat="1" ht="15" customHeight="1" x14ac:dyDescent="0.3">
      <c r="B541" s="251"/>
      <c r="C541" s="250"/>
      <c r="D541" s="273" t="s">
        <v>1312</v>
      </c>
      <c r="E541" s="61">
        <f>SUMIF(A409,"=1")/1</f>
        <v>0</v>
      </c>
      <c r="F541" s="61">
        <f>SUMIF(A409,"=2")/2</f>
        <v>0</v>
      </c>
      <c r="G541" s="61">
        <f>SUMIF(A409,"=3")/3</f>
        <v>1</v>
      </c>
      <c r="H541" s="61">
        <f>SUMIF(A409,"=4")/4</f>
        <v>0</v>
      </c>
      <c r="I541" s="61">
        <f>SUMIF(A409,"=5")/5</f>
        <v>0</v>
      </c>
      <c r="J541" s="130">
        <f t="shared" si="105"/>
        <v>1</v>
      </c>
      <c r="K541" s="325"/>
      <c r="L541" s="115"/>
      <c r="M541" s="115"/>
      <c r="N541" s="115"/>
      <c r="O541" s="115"/>
      <c r="P541" s="200"/>
      <c r="Q541" s="200"/>
      <c r="R541" s="195"/>
      <c r="S541" s="280"/>
      <c r="T541" s="281"/>
      <c r="U541" s="281"/>
      <c r="V541" s="281"/>
      <c r="W541" s="281"/>
      <c r="X541" s="281"/>
      <c r="Y541" s="281"/>
      <c r="Z541" s="281"/>
      <c r="AA541" s="281"/>
      <c r="AB541" s="282"/>
    </row>
    <row r="542" spans="2:28" customFormat="1" ht="15" customHeight="1" x14ac:dyDescent="0.3">
      <c r="B542" s="251"/>
      <c r="C542" s="250"/>
      <c r="D542" s="273" t="s">
        <v>1313</v>
      </c>
      <c r="E542" s="61">
        <f>SUMIF(A410,"=1")/1</f>
        <v>0</v>
      </c>
      <c r="F542" s="61">
        <f>SUMIF(A410,"=2")/2</f>
        <v>1</v>
      </c>
      <c r="G542" s="61">
        <f>SUMIF(A410,"=3")/3</f>
        <v>0</v>
      </c>
      <c r="H542" s="61">
        <f>SUMIF(A410,"=4")/4</f>
        <v>0</v>
      </c>
      <c r="I542" s="61">
        <f>SUMIF(A410,"=5")/5</f>
        <v>0</v>
      </c>
      <c r="J542" s="130">
        <f t="shared" si="105"/>
        <v>1</v>
      </c>
      <c r="K542" s="325"/>
      <c r="L542" s="115"/>
      <c r="M542" s="115"/>
      <c r="N542" s="115"/>
      <c r="O542" s="115"/>
      <c r="P542" s="200"/>
      <c r="Q542" s="200"/>
      <c r="R542" s="195"/>
      <c r="S542" s="280"/>
      <c r="T542" s="281"/>
      <c r="U542" s="281"/>
      <c r="V542" s="281"/>
      <c r="W542" s="281"/>
      <c r="X542" s="281"/>
      <c r="Y542" s="281"/>
      <c r="Z542" s="281"/>
      <c r="AA542" s="281"/>
      <c r="AB542" s="282"/>
    </row>
    <row r="543" spans="2:28" customFormat="1" ht="15" customHeight="1" x14ac:dyDescent="0.3">
      <c r="B543" s="251"/>
      <c r="C543" s="250"/>
      <c r="D543" s="273" t="s">
        <v>1314</v>
      </c>
      <c r="E543" s="61" t="s">
        <v>498</v>
      </c>
      <c r="F543" s="61" t="s">
        <v>498</v>
      </c>
      <c r="G543" s="61" t="s">
        <v>498</v>
      </c>
      <c r="H543" s="61" t="s">
        <v>498</v>
      </c>
      <c r="I543" s="61" t="s">
        <v>498</v>
      </c>
      <c r="J543" s="130">
        <f t="shared" si="105"/>
        <v>0</v>
      </c>
      <c r="K543" s="325"/>
      <c r="L543" s="115"/>
      <c r="M543" s="115"/>
      <c r="N543" s="115"/>
      <c r="O543" s="115"/>
      <c r="P543" s="200"/>
      <c r="Q543" s="200"/>
      <c r="R543" s="195"/>
      <c r="S543" s="280"/>
      <c r="T543" s="281"/>
      <c r="U543" s="281"/>
      <c r="V543" s="281"/>
      <c r="W543" s="281"/>
      <c r="X543" s="281"/>
      <c r="Y543" s="281"/>
      <c r="Z543" s="281"/>
      <c r="AA543" s="281"/>
      <c r="AB543" s="282"/>
    </row>
    <row r="544" spans="2:28" customFormat="1" ht="15" customHeight="1" x14ac:dyDescent="0.3">
      <c r="B544" s="251"/>
      <c r="C544" s="250"/>
      <c r="D544" s="273"/>
      <c r="E544" s="61"/>
      <c r="F544" s="61"/>
      <c r="G544" s="61"/>
      <c r="H544" s="61"/>
      <c r="I544" s="61"/>
      <c r="J544" s="130"/>
      <c r="K544" s="325"/>
      <c r="L544" s="115"/>
      <c r="M544" s="115"/>
      <c r="N544" s="115"/>
      <c r="O544" s="115"/>
      <c r="P544" s="200"/>
      <c r="Q544" s="200"/>
      <c r="R544" s="195"/>
      <c r="S544" s="280"/>
      <c r="T544" s="281"/>
      <c r="U544" s="281"/>
      <c r="V544" s="281"/>
      <c r="W544" s="281"/>
      <c r="X544" s="281"/>
      <c r="Y544" s="281"/>
      <c r="Z544" s="281"/>
      <c r="AA544" s="281"/>
      <c r="AB544" s="282"/>
    </row>
    <row r="545" spans="2:28" customFormat="1" ht="15" customHeight="1" x14ac:dyDescent="0.3">
      <c r="B545" s="251"/>
      <c r="C545" s="292"/>
      <c r="D545" s="273"/>
      <c r="E545" s="61" t="s">
        <v>1126</v>
      </c>
      <c r="F545" s="61" t="s">
        <v>1126</v>
      </c>
      <c r="G545" s="61" t="s">
        <v>1126</v>
      </c>
      <c r="H545" s="61" t="s">
        <v>1126</v>
      </c>
      <c r="I545" s="61" t="s">
        <v>1126</v>
      </c>
      <c r="J545" s="130" t="s">
        <v>1126</v>
      </c>
      <c r="K545" s="324"/>
      <c r="L545" s="115"/>
      <c r="M545" s="115"/>
      <c r="N545" s="115"/>
      <c r="O545" s="115"/>
      <c r="P545" s="200"/>
      <c r="Q545" s="200"/>
      <c r="R545" s="195"/>
      <c r="S545" s="280"/>
      <c r="T545" s="281"/>
      <c r="U545" s="281"/>
      <c r="V545" s="281"/>
      <c r="W545" s="281"/>
      <c r="X545" s="281"/>
      <c r="Y545" s="281"/>
      <c r="Z545" s="281"/>
      <c r="AA545" s="281"/>
      <c r="AB545" s="282"/>
    </row>
    <row r="546" spans="2:28" customFormat="1" x14ac:dyDescent="0.3">
      <c r="B546" s="251"/>
      <c r="C546" s="292"/>
      <c r="D546" s="273"/>
      <c r="E546" s="61">
        <f>SUM(E531:E545)</f>
        <v>68</v>
      </c>
      <c r="F546" s="61">
        <f>SUM(F531:F545)</f>
        <v>80</v>
      </c>
      <c r="G546" s="61">
        <f>SUM(G531:G545)</f>
        <v>221</v>
      </c>
      <c r="H546" s="61">
        <f>SUM(H531:H545)</f>
        <v>26</v>
      </c>
      <c r="I546" s="61">
        <f>SUM(I531:I545)</f>
        <v>11</v>
      </c>
      <c r="J546" s="130">
        <f>SUM(E546:I546)</f>
        <v>406</v>
      </c>
      <c r="K546" s="324"/>
      <c r="L546" s="115"/>
      <c r="M546" s="115"/>
      <c r="N546" s="115"/>
      <c r="O546" s="115"/>
      <c r="P546" s="200"/>
      <c r="Q546" s="200"/>
      <c r="R546" s="195"/>
      <c r="S546" s="280"/>
      <c r="T546" s="281"/>
      <c r="U546" s="281"/>
      <c r="V546" s="281"/>
      <c r="W546" s="281"/>
      <c r="X546" s="281"/>
      <c r="Y546" s="281"/>
      <c r="Z546" s="281"/>
      <c r="AA546" s="281"/>
      <c r="AB546" s="282"/>
    </row>
    <row r="547" spans="2:28" customFormat="1" x14ac:dyDescent="0.3">
      <c r="B547" s="251"/>
      <c r="C547" s="292"/>
      <c r="D547" s="326"/>
      <c r="E547" s="185"/>
      <c r="F547" s="185"/>
      <c r="G547" s="185"/>
      <c r="H547" s="185"/>
      <c r="I547" s="189"/>
      <c r="J547" s="320">
        <f>SUM(J531:J544)</f>
        <v>406</v>
      </c>
      <c r="K547" s="115"/>
      <c r="L547" s="115"/>
      <c r="M547" s="115"/>
      <c r="N547" s="115"/>
      <c r="O547" s="115"/>
      <c r="P547" s="200"/>
      <c r="Q547" s="200"/>
      <c r="R547" s="195"/>
      <c r="S547" s="280"/>
      <c r="T547" s="281"/>
      <c r="U547" s="281"/>
      <c r="V547" s="281"/>
      <c r="W547" s="281"/>
      <c r="X547" s="281"/>
      <c r="Y547" s="281"/>
      <c r="Z547" s="281"/>
      <c r="AA547" s="281"/>
      <c r="AB547" s="282"/>
    </row>
    <row r="548" spans="2:28" customFormat="1" ht="15" customHeight="1" x14ac:dyDescent="0.3">
      <c r="B548" s="251"/>
      <c r="C548" s="292"/>
      <c r="D548" s="290"/>
      <c r="E548" s="185"/>
      <c r="F548" s="185"/>
      <c r="G548" s="185"/>
      <c r="H548" s="185"/>
      <c r="I548" s="192"/>
      <c r="J548" s="308"/>
      <c r="K548" s="115"/>
      <c r="L548" s="115"/>
      <c r="M548" s="115"/>
      <c r="N548" s="115"/>
      <c r="O548" s="115"/>
      <c r="P548" s="200"/>
      <c r="Q548" s="200"/>
      <c r="R548" s="195"/>
      <c r="S548" s="280"/>
      <c r="T548" s="281"/>
      <c r="U548" s="281"/>
      <c r="V548" s="281"/>
      <c r="W548" s="281"/>
      <c r="X548" s="281"/>
      <c r="Y548" s="281"/>
      <c r="Z548" s="281"/>
      <c r="AA548" s="281"/>
      <c r="AB548" s="282"/>
    </row>
    <row r="549" spans="2:28" customFormat="1" ht="15" customHeight="1" x14ac:dyDescent="0.3">
      <c r="B549" s="251"/>
      <c r="C549" s="299"/>
      <c r="D549" s="252"/>
      <c r="E549" s="252"/>
      <c r="F549" s="252"/>
      <c r="G549" s="252" t="s">
        <v>1315</v>
      </c>
      <c r="H549" s="253"/>
      <c r="I549" s="253"/>
      <c r="J549" s="310"/>
      <c r="K549" s="115"/>
      <c r="L549" s="115"/>
      <c r="M549" s="115"/>
      <c r="N549" s="115"/>
      <c r="O549" s="115"/>
      <c r="P549" s="200"/>
      <c r="Q549" s="200"/>
      <c r="R549" s="195"/>
      <c r="S549" s="280"/>
      <c r="T549" s="281"/>
      <c r="U549" s="281"/>
      <c r="V549" s="281"/>
      <c r="W549" s="281"/>
      <c r="X549" s="281"/>
      <c r="Y549" s="281"/>
      <c r="Z549" s="281"/>
      <c r="AA549" s="281"/>
      <c r="AB549" s="282"/>
    </row>
    <row r="550" spans="2:28" customFormat="1" ht="24" x14ac:dyDescent="0.3">
      <c r="B550" s="251"/>
      <c r="C550" s="299"/>
      <c r="D550" s="327"/>
      <c r="E550" s="328" t="s">
        <v>1217</v>
      </c>
      <c r="F550" s="258" t="s">
        <v>1218</v>
      </c>
      <c r="G550" s="258" t="s">
        <v>1219</v>
      </c>
      <c r="H550" s="258" t="s">
        <v>1220</v>
      </c>
      <c r="I550" s="259" t="s">
        <v>1221</v>
      </c>
      <c r="J550" s="260" t="s">
        <v>1222</v>
      </c>
      <c r="K550" s="185"/>
      <c r="L550" s="185"/>
      <c r="M550" s="185"/>
      <c r="N550" s="185"/>
      <c r="O550" s="192"/>
      <c r="P550" s="323"/>
      <c r="Q550" s="200"/>
      <c r="R550" s="195"/>
      <c r="S550" s="280"/>
      <c r="T550" s="281"/>
      <c r="U550" s="281"/>
      <c r="V550" s="281"/>
      <c r="W550" s="281"/>
      <c r="X550" s="281"/>
      <c r="Y550" s="281"/>
      <c r="Z550" s="281"/>
      <c r="AA550" s="281"/>
      <c r="AB550" s="282"/>
    </row>
    <row r="551" spans="2:28" customFormat="1" ht="15" customHeight="1" x14ac:dyDescent="0.3">
      <c r="B551" s="251"/>
      <c r="C551" s="250"/>
      <c r="D551" s="329"/>
      <c r="E551" s="266">
        <v>1</v>
      </c>
      <c r="F551" s="267">
        <v>2</v>
      </c>
      <c r="G551" s="268">
        <v>3</v>
      </c>
      <c r="H551" s="269">
        <v>4</v>
      </c>
      <c r="I551" s="270">
        <v>5</v>
      </c>
      <c r="J551" s="130"/>
      <c r="K551" s="185"/>
      <c r="L551" s="185"/>
      <c r="M551" s="185"/>
      <c r="N551" s="185"/>
      <c r="O551" s="192"/>
      <c r="P551" s="323"/>
      <c r="Q551" s="200"/>
      <c r="R551" s="195"/>
      <c r="S551" s="280"/>
      <c r="T551" s="281"/>
      <c r="U551" s="281"/>
      <c r="V551" s="281"/>
      <c r="W551" s="281"/>
      <c r="X551" s="281"/>
      <c r="Y551" s="281"/>
      <c r="Z551" s="281"/>
      <c r="AA551" s="281"/>
      <c r="AB551" s="282"/>
    </row>
    <row r="552" spans="2:28" customFormat="1" x14ac:dyDescent="0.3">
      <c r="B552" s="251"/>
      <c r="C552" s="250"/>
      <c r="D552" s="329" t="s">
        <v>1314</v>
      </c>
      <c r="E552" s="330" t="str">
        <f>E543</f>
        <v>-</v>
      </c>
      <c r="F552" s="330" t="str">
        <f>F543</f>
        <v>-</v>
      </c>
      <c r="G552" s="330" t="str">
        <f>G543</f>
        <v>-</v>
      </c>
      <c r="H552" s="330" t="str">
        <f>H543</f>
        <v>-</v>
      </c>
      <c r="I552" s="330" t="str">
        <f>I543</f>
        <v>-</v>
      </c>
      <c r="J552" s="130">
        <f>SUM(E552:I552)</f>
        <v>0</v>
      </c>
      <c r="K552" s="185"/>
      <c r="L552" s="185"/>
      <c r="M552" s="185"/>
      <c r="N552" s="185"/>
      <c r="O552" s="192"/>
      <c r="P552" s="323"/>
      <c r="Q552" s="200"/>
      <c r="R552" s="195"/>
      <c r="S552" s="280"/>
      <c r="T552" s="281"/>
      <c r="U552" s="281"/>
      <c r="V552" s="281"/>
      <c r="W552" s="281"/>
      <c r="X552" s="281"/>
      <c r="Y552" s="281"/>
      <c r="Z552" s="281"/>
      <c r="AA552" s="281"/>
      <c r="AB552" s="282"/>
    </row>
    <row r="553" spans="2:28" customFormat="1" ht="15" customHeight="1" x14ac:dyDescent="0.3">
      <c r="B553" s="251"/>
      <c r="C553" s="250"/>
      <c r="D553" s="329" t="s">
        <v>1313</v>
      </c>
      <c r="E553" s="330">
        <f>E542</f>
        <v>0</v>
      </c>
      <c r="F553" s="330">
        <f>F542</f>
        <v>1</v>
      </c>
      <c r="G553" s="330">
        <f>G542</f>
        <v>0</v>
      </c>
      <c r="H553" s="330">
        <f>H542</f>
        <v>0</v>
      </c>
      <c r="I553" s="330">
        <f>I542</f>
        <v>0</v>
      </c>
      <c r="J553" s="130">
        <f t="shared" ref="J553:J564" si="106">SUM(E553:I553)</f>
        <v>1</v>
      </c>
      <c r="K553" s="185"/>
      <c r="L553" s="185"/>
      <c r="M553" s="185"/>
      <c r="N553" s="185"/>
      <c r="O553" s="192"/>
      <c r="P553" s="323"/>
      <c r="Q553" s="200"/>
      <c r="R553" s="195"/>
      <c r="S553" s="280"/>
      <c r="T553" s="281"/>
      <c r="U553" s="281"/>
      <c r="V553" s="281"/>
      <c r="W553" s="281"/>
      <c r="X553" s="281"/>
      <c r="Y553" s="281"/>
      <c r="Z553" s="281"/>
      <c r="AA553" s="281"/>
      <c r="AB553" s="282"/>
    </row>
    <row r="554" spans="2:28" customFormat="1" ht="15" customHeight="1" x14ac:dyDescent="0.3">
      <c r="B554" s="251"/>
      <c r="C554" s="250"/>
      <c r="D554" s="329" t="s">
        <v>1312</v>
      </c>
      <c r="E554" s="130">
        <f>E541</f>
        <v>0</v>
      </c>
      <c r="F554" s="130">
        <f>F541</f>
        <v>0</v>
      </c>
      <c r="G554" s="130">
        <f>G541</f>
        <v>1</v>
      </c>
      <c r="H554" s="130">
        <f>H541</f>
        <v>0</v>
      </c>
      <c r="I554" s="130">
        <f>I541</f>
        <v>0</v>
      </c>
      <c r="J554" s="130">
        <f t="shared" si="106"/>
        <v>1</v>
      </c>
      <c r="K554" s="185"/>
      <c r="L554" s="185"/>
      <c r="M554" s="185"/>
      <c r="N554" s="185"/>
      <c r="O554" s="192"/>
      <c r="P554" s="323"/>
      <c r="Q554" s="200"/>
      <c r="R554" s="195"/>
      <c r="S554" s="280"/>
      <c r="T554" s="281"/>
      <c r="U554" s="281"/>
      <c r="V554" s="281"/>
      <c r="W554" s="281"/>
      <c r="X554" s="281"/>
      <c r="Y554" s="281"/>
      <c r="Z554" s="281"/>
      <c r="AA554" s="281"/>
      <c r="AB554" s="282"/>
    </row>
    <row r="555" spans="2:28" customFormat="1" ht="15" customHeight="1" x14ac:dyDescent="0.3">
      <c r="B555" s="251"/>
      <c r="C555" s="250"/>
      <c r="D555" s="329" t="s">
        <v>1311</v>
      </c>
      <c r="E555" s="330">
        <f>E540</f>
        <v>1</v>
      </c>
      <c r="F555" s="330">
        <f>F540</f>
        <v>0</v>
      </c>
      <c r="G555" s="330">
        <f>G540</f>
        <v>0</v>
      </c>
      <c r="H555" s="330">
        <f>H540</f>
        <v>0</v>
      </c>
      <c r="I555" s="330">
        <f>I540</f>
        <v>0</v>
      </c>
      <c r="J555" s="130">
        <f t="shared" si="106"/>
        <v>1</v>
      </c>
      <c r="K555" s="185"/>
      <c r="L555" s="185"/>
      <c r="M555" s="185"/>
      <c r="N555" s="185"/>
      <c r="O555" s="192"/>
      <c r="P555" s="323"/>
      <c r="Q555" s="200"/>
      <c r="R555" s="195"/>
      <c r="S555" s="280"/>
      <c r="T555" s="281"/>
      <c r="U555" s="281"/>
      <c r="V555" s="281"/>
      <c r="W555" s="281"/>
      <c r="X555" s="281"/>
      <c r="Y555" s="281"/>
      <c r="Z555" s="281"/>
      <c r="AA555" s="281"/>
      <c r="AB555" s="282"/>
    </row>
    <row r="556" spans="2:28" customFormat="1" ht="15" customHeight="1" x14ac:dyDescent="0.3">
      <c r="B556" s="251"/>
      <c r="C556" s="250"/>
      <c r="D556" s="329" t="s">
        <v>1310</v>
      </c>
      <c r="E556" s="330">
        <f>E539</f>
        <v>1</v>
      </c>
      <c r="F556" s="330">
        <f>F539</f>
        <v>2</v>
      </c>
      <c r="G556" s="330">
        <f>G539</f>
        <v>6</v>
      </c>
      <c r="H556" s="330">
        <f>H539</f>
        <v>0</v>
      </c>
      <c r="I556" s="330">
        <f>I539</f>
        <v>1</v>
      </c>
      <c r="J556" s="130">
        <f t="shared" si="106"/>
        <v>10</v>
      </c>
      <c r="K556" s="185"/>
      <c r="L556" s="185"/>
      <c r="M556" s="185"/>
      <c r="N556" s="185"/>
      <c r="O556" s="192"/>
      <c r="P556" s="323"/>
      <c r="Q556" s="200"/>
      <c r="R556" s="195"/>
      <c r="S556" s="280"/>
      <c r="T556" s="281"/>
      <c r="U556" s="281"/>
      <c r="V556" s="281"/>
      <c r="W556" s="281"/>
      <c r="X556" s="281"/>
      <c r="Y556" s="281"/>
      <c r="Z556" s="281"/>
      <c r="AA556" s="281"/>
      <c r="AB556" s="282"/>
    </row>
    <row r="557" spans="2:28" customFormat="1" ht="15" customHeight="1" x14ac:dyDescent="0.3">
      <c r="B557" s="251"/>
      <c r="C557" s="250"/>
      <c r="D557" s="329" t="s">
        <v>1309</v>
      </c>
      <c r="E557" s="330">
        <f>E538</f>
        <v>1</v>
      </c>
      <c r="F557" s="330">
        <f>F538</f>
        <v>2</v>
      </c>
      <c r="G557" s="330">
        <f>G538</f>
        <v>5</v>
      </c>
      <c r="H557" s="330">
        <f>H538</f>
        <v>0</v>
      </c>
      <c r="I557" s="330">
        <f>I538</f>
        <v>0</v>
      </c>
      <c r="J557" s="130">
        <f t="shared" si="106"/>
        <v>8</v>
      </c>
      <c r="K557" s="185"/>
      <c r="L557" s="185"/>
      <c r="M557" s="185"/>
      <c r="N557" s="185"/>
      <c r="O557" s="192"/>
      <c r="P557" s="323"/>
      <c r="Q557" s="200"/>
      <c r="R557" s="195"/>
      <c r="S557" s="280"/>
      <c r="T557" s="281"/>
      <c r="U557" s="281"/>
      <c r="V557" s="281"/>
      <c r="W557" s="281"/>
      <c r="X557" s="281"/>
      <c r="Y557" s="281"/>
      <c r="Z557" s="281"/>
      <c r="AA557" s="281"/>
      <c r="AB557" s="282"/>
    </row>
    <row r="558" spans="2:28" customFormat="1" ht="15" customHeight="1" x14ac:dyDescent="0.3">
      <c r="B558" s="251"/>
      <c r="C558" s="250"/>
      <c r="D558" s="329" t="s">
        <v>1308</v>
      </c>
      <c r="E558" s="330">
        <f>E537</f>
        <v>3</v>
      </c>
      <c r="F558" s="330">
        <f>F537</f>
        <v>7</v>
      </c>
      <c r="G558" s="330">
        <f>G537</f>
        <v>31</v>
      </c>
      <c r="H558" s="330">
        <f>H537</f>
        <v>0</v>
      </c>
      <c r="I558" s="330">
        <f>I537</f>
        <v>0</v>
      </c>
      <c r="J558" s="130">
        <f t="shared" si="106"/>
        <v>41</v>
      </c>
      <c r="K558" s="185"/>
      <c r="L558" s="185"/>
      <c r="M558" s="185"/>
      <c r="N558" s="185"/>
      <c r="O558" s="192"/>
      <c r="P558" s="323"/>
      <c r="Q558" s="200"/>
      <c r="R558" s="195"/>
      <c r="S558" s="280"/>
      <c r="T558" s="281"/>
      <c r="U558" s="281"/>
      <c r="V558" s="281"/>
      <c r="W558" s="281"/>
      <c r="X558" s="281"/>
      <c r="Y558" s="281"/>
      <c r="Z558" s="281"/>
      <c r="AA558" s="281"/>
      <c r="AB558" s="282"/>
    </row>
    <row r="559" spans="2:28" customFormat="1" ht="15" customHeight="1" x14ac:dyDescent="0.3">
      <c r="B559" s="251"/>
      <c r="C559" s="250"/>
      <c r="D559" s="329" t="s">
        <v>1307</v>
      </c>
      <c r="E559" s="330">
        <f>E536</f>
        <v>10</v>
      </c>
      <c r="F559" s="330">
        <f>F536</f>
        <v>8</v>
      </c>
      <c r="G559" s="330">
        <f>G536</f>
        <v>39</v>
      </c>
      <c r="H559" s="330">
        <f>H536</f>
        <v>5</v>
      </c>
      <c r="I559" s="330">
        <f>I536</f>
        <v>1</v>
      </c>
      <c r="J559" s="130">
        <f t="shared" si="106"/>
        <v>63</v>
      </c>
      <c r="K559" s="185"/>
      <c r="L559" s="185"/>
      <c r="M559" s="185"/>
      <c r="N559" s="185"/>
      <c r="O559" s="192"/>
      <c r="P559" s="323"/>
      <c r="Q559" s="200"/>
      <c r="R559" s="195"/>
      <c r="S559" s="280"/>
      <c r="T559" s="281"/>
      <c r="U559" s="281"/>
      <c r="V559" s="281"/>
      <c r="W559" s="281"/>
      <c r="X559" s="281"/>
      <c r="Y559" s="281"/>
      <c r="Z559" s="281"/>
      <c r="AA559" s="281"/>
      <c r="AB559" s="282"/>
    </row>
    <row r="560" spans="2:28" customFormat="1" ht="15" customHeight="1" x14ac:dyDescent="0.3">
      <c r="B560" s="251"/>
      <c r="C560" s="292"/>
      <c r="D560" s="329" t="s">
        <v>1306</v>
      </c>
      <c r="E560" s="330">
        <f>E535</f>
        <v>5</v>
      </c>
      <c r="F560" s="330">
        <f>F535</f>
        <v>8</v>
      </c>
      <c r="G560" s="330">
        <f>G535</f>
        <v>37</v>
      </c>
      <c r="H560" s="330">
        <f>H535</f>
        <v>4</v>
      </c>
      <c r="I560" s="330">
        <f>I535</f>
        <v>0</v>
      </c>
      <c r="J560" s="130">
        <f t="shared" si="106"/>
        <v>54</v>
      </c>
      <c r="K560" s="185"/>
      <c r="L560" s="185"/>
      <c r="M560" s="185"/>
      <c r="N560" s="185"/>
      <c r="O560" s="192"/>
      <c r="P560" s="323"/>
      <c r="Q560" s="200"/>
      <c r="R560" s="195"/>
      <c r="S560" s="280"/>
      <c r="T560" s="281"/>
      <c r="U560" s="281"/>
      <c r="V560" s="281"/>
      <c r="W560" s="281"/>
      <c r="X560" s="281"/>
      <c r="Y560" s="281"/>
      <c r="Z560" s="281"/>
      <c r="AA560" s="281"/>
      <c r="AB560" s="282"/>
    </row>
    <row r="561" spans="2:28" customFormat="1" x14ac:dyDescent="0.3">
      <c r="B561" s="251"/>
      <c r="C561" s="292"/>
      <c r="D561" s="329" t="s">
        <v>1305</v>
      </c>
      <c r="E561" s="330">
        <f>E534</f>
        <v>7</v>
      </c>
      <c r="F561" s="330">
        <f>F534</f>
        <v>14</v>
      </c>
      <c r="G561" s="330">
        <f>G534</f>
        <v>35</v>
      </c>
      <c r="H561" s="330">
        <f>H534</f>
        <v>4</v>
      </c>
      <c r="I561" s="330">
        <f>I534</f>
        <v>0</v>
      </c>
      <c r="J561" s="130">
        <f t="shared" si="106"/>
        <v>60</v>
      </c>
      <c r="K561" s="185"/>
      <c r="L561" s="185"/>
      <c r="M561" s="185"/>
      <c r="N561" s="185"/>
      <c r="O561" s="192"/>
      <c r="P561" s="323"/>
      <c r="Q561" s="200"/>
      <c r="R561" s="195"/>
      <c r="S561" s="280"/>
      <c r="T561" s="281"/>
      <c r="U561" s="281"/>
      <c r="V561" s="281"/>
      <c r="W561" s="281"/>
      <c r="X561" s="281"/>
      <c r="Y561" s="281"/>
      <c r="Z561" s="281"/>
      <c r="AA561" s="281"/>
      <c r="AB561" s="282"/>
    </row>
    <row r="562" spans="2:28" customFormat="1" ht="15" customHeight="1" x14ac:dyDescent="0.3">
      <c r="B562" s="251"/>
      <c r="C562" s="292"/>
      <c r="D562" s="329" t="s">
        <v>1304</v>
      </c>
      <c r="E562" s="330">
        <f>E533</f>
        <v>9</v>
      </c>
      <c r="F562" s="330">
        <f>F533</f>
        <v>14</v>
      </c>
      <c r="G562" s="330">
        <f>G533</f>
        <v>18</v>
      </c>
      <c r="H562" s="330">
        <f>H533</f>
        <v>3</v>
      </c>
      <c r="I562" s="330">
        <f>I533</f>
        <v>0</v>
      </c>
      <c r="J562" s="130">
        <f t="shared" si="106"/>
        <v>44</v>
      </c>
      <c r="K562" s="185"/>
      <c r="L562" s="185"/>
      <c r="M562" s="185"/>
      <c r="N562" s="185"/>
      <c r="O562" s="192"/>
      <c r="P562" s="323"/>
      <c r="Q562" s="200"/>
      <c r="R562" s="195"/>
      <c r="S562" s="280"/>
      <c r="T562" s="281"/>
      <c r="U562" s="281"/>
      <c r="V562" s="281"/>
      <c r="W562" s="281"/>
      <c r="X562" s="281"/>
      <c r="Y562" s="281"/>
      <c r="Z562" s="281"/>
      <c r="AA562" s="281"/>
      <c r="AB562" s="282"/>
    </row>
    <row r="563" spans="2:28" customFormat="1" ht="15" customHeight="1" x14ac:dyDescent="0.3">
      <c r="B563" s="331"/>
      <c r="C563" s="299"/>
      <c r="D563" s="329" t="s">
        <v>1303</v>
      </c>
      <c r="E563" s="330">
        <f>E532</f>
        <v>13</v>
      </c>
      <c r="F563" s="330">
        <f>F532</f>
        <v>12</v>
      </c>
      <c r="G563" s="330">
        <f>G532</f>
        <v>19</v>
      </c>
      <c r="H563" s="330">
        <f>H532</f>
        <v>4</v>
      </c>
      <c r="I563" s="330">
        <f>I532</f>
        <v>2</v>
      </c>
      <c r="J563" s="130">
        <f t="shared" si="106"/>
        <v>50</v>
      </c>
      <c r="K563" s="185"/>
      <c r="L563" s="185"/>
      <c r="M563" s="185"/>
      <c r="N563" s="185"/>
      <c r="O563" s="192"/>
      <c r="P563" s="323"/>
      <c r="Q563" s="200"/>
      <c r="R563" s="195"/>
      <c r="S563" s="280"/>
      <c r="T563" s="281"/>
      <c r="U563" s="281"/>
      <c r="V563" s="281"/>
      <c r="W563" s="281"/>
      <c r="X563" s="281"/>
      <c r="Y563" s="281"/>
      <c r="Z563" s="281"/>
      <c r="AA563" s="281"/>
      <c r="AB563" s="282"/>
    </row>
    <row r="564" spans="2:28" customFormat="1" ht="15" customHeight="1" x14ac:dyDescent="0.3">
      <c r="B564" s="251"/>
      <c r="C564" s="299"/>
      <c r="D564" s="329" t="s">
        <v>1302</v>
      </c>
      <c r="E564" s="330">
        <f>E531</f>
        <v>18</v>
      </c>
      <c r="F564" s="330">
        <f>F531</f>
        <v>12</v>
      </c>
      <c r="G564" s="330">
        <f>G531</f>
        <v>30</v>
      </c>
      <c r="H564" s="330">
        <f>H531</f>
        <v>6</v>
      </c>
      <c r="I564" s="330">
        <f>I531</f>
        <v>7</v>
      </c>
      <c r="J564" s="130">
        <f t="shared" si="106"/>
        <v>73</v>
      </c>
      <c r="K564" s="185"/>
      <c r="L564" s="185"/>
      <c r="M564" s="185"/>
      <c r="N564" s="185"/>
      <c r="O564" s="192"/>
      <c r="P564" s="323"/>
      <c r="Q564" s="200"/>
      <c r="R564" s="195"/>
      <c r="S564" s="280"/>
      <c r="T564" s="281"/>
      <c r="U564" s="281"/>
      <c r="V564" s="281"/>
      <c r="W564" s="281"/>
      <c r="X564" s="281"/>
      <c r="Y564" s="281"/>
      <c r="Z564" s="281"/>
      <c r="AA564" s="281"/>
      <c r="AB564" s="282"/>
    </row>
    <row r="565" spans="2:28" customFormat="1" ht="15" customHeight="1" x14ac:dyDescent="0.3">
      <c r="B565" s="251"/>
      <c r="C565" s="250"/>
      <c r="D565" s="329"/>
      <c r="E565" s="330"/>
      <c r="F565" s="61"/>
      <c r="G565" s="61"/>
      <c r="H565" s="61"/>
      <c r="I565" s="128"/>
      <c r="J565" s="130"/>
      <c r="K565" s="185"/>
      <c r="L565" s="185"/>
      <c r="M565" s="185"/>
      <c r="N565" s="185"/>
      <c r="O565" s="192"/>
      <c r="P565" s="323"/>
      <c r="Q565" s="200"/>
      <c r="R565" s="195"/>
      <c r="S565" s="280"/>
      <c r="T565" s="281"/>
      <c r="U565" s="281"/>
      <c r="V565" s="281"/>
      <c r="W565" s="281"/>
      <c r="X565" s="281"/>
      <c r="Y565" s="281"/>
      <c r="Z565" s="281"/>
      <c r="AA565" s="281"/>
      <c r="AB565" s="282"/>
    </row>
    <row r="566" spans="2:28" customFormat="1" x14ac:dyDescent="0.3">
      <c r="B566" s="251"/>
      <c r="C566" s="250"/>
      <c r="D566" s="329"/>
      <c r="E566" s="330" t="s">
        <v>1126</v>
      </c>
      <c r="F566" s="61" t="s">
        <v>1126</v>
      </c>
      <c r="G566" s="61" t="s">
        <v>1126</v>
      </c>
      <c r="H566" s="61" t="s">
        <v>1126</v>
      </c>
      <c r="I566" s="61" t="s">
        <v>1126</v>
      </c>
      <c r="J566" s="130" t="s">
        <v>1126</v>
      </c>
      <c r="K566" s="115"/>
      <c r="L566" s="115"/>
      <c r="M566" s="115"/>
      <c r="N566" s="115"/>
      <c r="O566" s="115"/>
      <c r="P566" s="200"/>
      <c r="Q566" s="200"/>
      <c r="R566" s="195"/>
      <c r="S566" s="280"/>
      <c r="T566" s="281"/>
      <c r="U566" s="281"/>
      <c r="V566" s="281"/>
      <c r="W566" s="281"/>
      <c r="X566" s="281"/>
      <c r="Y566" s="281"/>
      <c r="Z566" s="281"/>
      <c r="AA566" s="281"/>
      <c r="AB566" s="282"/>
    </row>
    <row r="567" spans="2:28" customFormat="1" ht="15" customHeight="1" x14ac:dyDescent="0.3">
      <c r="B567" s="251"/>
      <c r="C567" s="250"/>
      <c r="D567" s="329"/>
      <c r="E567" s="330">
        <f>SUM(E552:E566)</f>
        <v>68</v>
      </c>
      <c r="F567" s="61">
        <f>SUM(F552:F566)</f>
        <v>80</v>
      </c>
      <c r="G567" s="61">
        <f>SUM(G552:G566)</f>
        <v>221</v>
      </c>
      <c r="H567" s="61">
        <f>SUM(H552:H566)</f>
        <v>26</v>
      </c>
      <c r="I567" s="61">
        <f>SUM(I552:I566)</f>
        <v>11</v>
      </c>
      <c r="J567" s="130">
        <f>SUM(E567:I567)</f>
        <v>406</v>
      </c>
      <c r="K567" s="115"/>
      <c r="L567" s="115"/>
      <c r="M567" s="115"/>
      <c r="N567" s="115"/>
      <c r="O567" s="115"/>
      <c r="P567" s="200"/>
      <c r="Q567" s="200"/>
      <c r="R567" s="195"/>
      <c r="S567" s="280"/>
      <c r="T567" s="281"/>
      <c r="U567" s="281"/>
      <c r="V567" s="281"/>
      <c r="W567" s="281"/>
      <c r="X567" s="281"/>
      <c r="Y567" s="281"/>
      <c r="Z567" s="281"/>
      <c r="AA567" s="281"/>
      <c r="AB567" s="282"/>
    </row>
    <row r="568" spans="2:28" customFormat="1" ht="15" customHeight="1" x14ac:dyDescent="0.3">
      <c r="B568" s="251"/>
      <c r="C568" s="250"/>
      <c r="D568" s="332"/>
      <c r="E568" s="185"/>
      <c r="F568" s="185"/>
      <c r="G568" s="185"/>
      <c r="H568" s="185"/>
      <c r="I568" s="189"/>
      <c r="J568" s="320">
        <f>SUM(J552:J565)</f>
        <v>406</v>
      </c>
      <c r="K568" s="115"/>
      <c r="L568" s="115"/>
      <c r="M568" s="115"/>
      <c r="N568" s="115"/>
      <c r="O568" s="115"/>
      <c r="P568" s="200"/>
      <c r="Q568" s="200"/>
      <c r="R568" s="195"/>
      <c r="S568" s="280"/>
      <c r="T568" s="281"/>
      <c r="U568" s="281"/>
      <c r="V568" s="281"/>
      <c r="W568" s="281"/>
      <c r="X568" s="281"/>
      <c r="Y568" s="281"/>
      <c r="Z568" s="281"/>
      <c r="AA568" s="281"/>
      <c r="AB568" s="282"/>
    </row>
    <row r="569" spans="2:28" customFormat="1" ht="15" customHeight="1" x14ac:dyDescent="0.3">
      <c r="B569" s="251"/>
      <c r="C569" s="250"/>
      <c r="D569" s="115"/>
      <c r="E569" s="115"/>
      <c r="F569" s="115"/>
      <c r="G569" s="115"/>
      <c r="H569" s="115"/>
      <c r="I569" s="115"/>
      <c r="J569" s="115"/>
      <c r="K569" s="115"/>
      <c r="L569" s="115"/>
      <c r="M569" s="115"/>
      <c r="N569" s="115"/>
      <c r="O569" s="115"/>
      <c r="P569" s="200"/>
      <c r="Q569" s="200"/>
      <c r="R569" s="195"/>
      <c r="S569" s="280"/>
      <c r="T569" s="281"/>
      <c r="U569" s="281"/>
      <c r="V569" s="281"/>
      <c r="W569" s="281"/>
      <c r="X569" s="281"/>
      <c r="Y569" s="281"/>
      <c r="Z569" s="281"/>
      <c r="AA569" s="281"/>
      <c r="AB569" s="282"/>
    </row>
    <row r="570" spans="2:28" customFormat="1" ht="15" customHeight="1" x14ac:dyDescent="0.3">
      <c r="B570" s="251"/>
      <c r="C570" s="299"/>
      <c r="D570" s="311"/>
      <c r="E570" s="311"/>
      <c r="F570" s="310"/>
      <c r="G570" s="310" t="s">
        <v>1316</v>
      </c>
      <c r="H570" s="311"/>
      <c r="I570" s="311"/>
      <c r="J570" s="312"/>
      <c r="K570" s="254"/>
      <c r="L570" s="254"/>
      <c r="M570" s="254"/>
      <c r="N570" s="254"/>
      <c r="O570" s="254"/>
      <c r="P570" s="254"/>
      <c r="Q570" s="200"/>
      <c r="R570" s="195"/>
      <c r="S570" s="280"/>
      <c r="T570" s="281"/>
      <c r="U570" s="281"/>
      <c r="V570" s="281"/>
      <c r="W570" s="281"/>
      <c r="X570" s="281"/>
      <c r="Y570" s="281"/>
      <c r="Z570" s="281"/>
      <c r="AA570" s="281"/>
      <c r="AB570" s="282"/>
    </row>
    <row r="571" spans="2:28" customFormat="1" ht="24" x14ac:dyDescent="0.3">
      <c r="B571" s="251"/>
      <c r="C571" s="299"/>
      <c r="D571" s="257"/>
      <c r="E571" s="258" t="s">
        <v>1217</v>
      </c>
      <c r="F571" s="258" t="s">
        <v>1218</v>
      </c>
      <c r="G571" s="258" t="s">
        <v>1219</v>
      </c>
      <c r="H571" s="258" t="s">
        <v>1220</v>
      </c>
      <c r="I571" s="259" t="s">
        <v>1221</v>
      </c>
      <c r="J571" s="260" t="s">
        <v>1222</v>
      </c>
      <c r="K571" s="261" t="s">
        <v>1223</v>
      </c>
      <c r="L571" s="262" t="s">
        <v>1224</v>
      </c>
      <c r="M571" s="262" t="s">
        <v>1225</v>
      </c>
      <c r="N571" s="262" t="s">
        <v>1226</v>
      </c>
      <c r="O571" s="263" t="s">
        <v>1227</v>
      </c>
      <c r="P571" s="264" t="s">
        <v>1228</v>
      </c>
      <c r="Q571" s="200"/>
      <c r="R571" s="195"/>
      <c r="S571" s="280"/>
      <c r="T571" s="281"/>
      <c r="U571" s="281"/>
      <c r="V571" s="281"/>
      <c r="W571" s="281"/>
      <c r="X571" s="281"/>
      <c r="Y571" s="281"/>
      <c r="Z571" s="281"/>
      <c r="AA571" s="281"/>
      <c r="AB571" s="282"/>
    </row>
    <row r="572" spans="2:28" customFormat="1" ht="15" customHeight="1" x14ac:dyDescent="0.3">
      <c r="B572" s="251"/>
      <c r="C572" s="250"/>
      <c r="D572" s="265"/>
      <c r="E572" s="266">
        <v>1</v>
      </c>
      <c r="F572" s="267">
        <v>2</v>
      </c>
      <c r="G572" s="268">
        <v>3</v>
      </c>
      <c r="H572" s="269">
        <v>4</v>
      </c>
      <c r="I572" s="270">
        <v>5</v>
      </c>
      <c r="J572" s="130"/>
      <c r="K572" s="271"/>
      <c r="L572" s="131"/>
      <c r="M572" s="130"/>
      <c r="N572" s="131"/>
      <c r="O572" s="272"/>
      <c r="P572" s="134"/>
      <c r="Q572" s="200"/>
      <c r="R572" s="195"/>
      <c r="S572" s="280"/>
      <c r="T572" s="281"/>
      <c r="U572" s="281"/>
      <c r="V572" s="281"/>
      <c r="W572" s="281"/>
      <c r="X572" s="281"/>
      <c r="Y572" s="281"/>
      <c r="Z572" s="281"/>
      <c r="AA572" s="281"/>
      <c r="AB572" s="282"/>
    </row>
    <row r="573" spans="2:28" customFormat="1" ht="15" customHeight="1" x14ac:dyDescent="0.3">
      <c r="B573" s="251"/>
      <c r="C573" s="250"/>
      <c r="D573" s="273" t="s">
        <v>1317</v>
      </c>
      <c r="E573" s="61">
        <f>SUMIF($A$409:$A$410,"=1")/1</f>
        <v>0</v>
      </c>
      <c r="F573" s="61">
        <f>SUMIF($A$409:$A$410,"=2")/2</f>
        <v>1</v>
      </c>
      <c r="G573" s="61">
        <f>SUMIF($A$409:$A$410,"=3")/3</f>
        <v>1</v>
      </c>
      <c r="H573" s="61">
        <f>SUMIF($A$409:$A$410,"=4")/4</f>
        <v>0</v>
      </c>
      <c r="I573" s="128">
        <f>SUMIF($A$409:$A$410,"=5")/5</f>
        <v>0</v>
      </c>
      <c r="J573" s="130">
        <f>SUM(E573:I573)</f>
        <v>2</v>
      </c>
      <c r="K573" s="274"/>
      <c r="L573" s="275"/>
      <c r="M573" s="278"/>
      <c r="N573" s="276"/>
      <c r="O573" s="272">
        <v>1910</v>
      </c>
      <c r="P573" s="134"/>
      <c r="Q573" s="200"/>
      <c r="R573" s="195"/>
      <c r="S573" s="280"/>
      <c r="T573" s="281"/>
      <c r="U573" s="281"/>
      <c r="V573" s="281"/>
      <c r="W573" s="281"/>
      <c r="X573" s="281"/>
      <c r="Y573" s="281"/>
      <c r="Z573" s="281"/>
      <c r="AA573" s="281"/>
      <c r="AB573" s="282"/>
    </row>
    <row r="574" spans="2:28" customFormat="1" ht="15" customHeight="1" x14ac:dyDescent="0.3">
      <c r="B574" s="251"/>
      <c r="C574" s="250"/>
      <c r="D574" s="273" t="s">
        <v>1318</v>
      </c>
      <c r="E574" s="61">
        <f>SUMIF($A$404:$A$408,"=1")/1</f>
        <v>2</v>
      </c>
      <c r="F574" s="61">
        <f>SUMIF($A$404:$A$408,"=2")/2</f>
        <v>2</v>
      </c>
      <c r="G574" s="61">
        <f>SUMIF($A$404:$A$408,"=3")/3</f>
        <v>1</v>
      </c>
      <c r="H574" s="61">
        <f>SUMIF($A$404:$A$408,"=4")/4</f>
        <v>0</v>
      </c>
      <c r="I574" s="128">
        <f>SUMIF($A$404:$A$408,"=5")/5</f>
        <v>0</v>
      </c>
      <c r="J574" s="130">
        <f t="shared" ref="J574:J579" si="107">SUM(E574:I574)</f>
        <v>5</v>
      </c>
      <c r="K574" s="274"/>
      <c r="L574" s="275"/>
      <c r="M574" s="278"/>
      <c r="N574" s="276"/>
      <c r="O574" s="272">
        <v>1920</v>
      </c>
      <c r="P574" s="134"/>
      <c r="Q574" s="200"/>
      <c r="R574" s="195"/>
      <c r="S574" s="280"/>
      <c r="T574" s="281"/>
      <c r="U574" s="281"/>
      <c r="V574" s="281"/>
      <c r="W574" s="281"/>
      <c r="X574" s="281"/>
      <c r="Y574" s="281"/>
      <c r="Z574" s="281"/>
      <c r="AA574" s="281"/>
      <c r="AB574" s="282"/>
    </row>
    <row r="575" spans="2:28" customFormat="1" ht="15" customHeight="1" x14ac:dyDescent="0.3">
      <c r="B575" s="251"/>
      <c r="C575" s="250"/>
      <c r="D575" s="273" t="s">
        <v>1319</v>
      </c>
      <c r="E575" s="61">
        <f>SUMIF($A$386:$A$403,"=1")/1</f>
        <v>1</v>
      </c>
      <c r="F575" s="61">
        <f>SUMIF($A$386:$A$403,"=2")/2</f>
        <v>4</v>
      </c>
      <c r="G575" s="61">
        <f>SUMIF($A$386:$A$403,"=3")/3</f>
        <v>12</v>
      </c>
      <c r="H575" s="61">
        <f>SUMIF($A$386:$A$403,"=4")/4</f>
        <v>0</v>
      </c>
      <c r="I575" s="128">
        <f>SUMIF($A$386:$A$403,"=5")/5</f>
        <v>1</v>
      </c>
      <c r="J575" s="130">
        <f t="shared" si="107"/>
        <v>18</v>
      </c>
      <c r="K575" s="274"/>
      <c r="L575" s="275"/>
      <c r="M575" s="278"/>
      <c r="N575" s="276"/>
      <c r="O575" s="272">
        <v>1940</v>
      </c>
      <c r="P575" s="134"/>
      <c r="Q575" s="200"/>
      <c r="R575" s="195"/>
      <c r="S575" s="280"/>
      <c r="T575" s="281"/>
      <c r="U575" s="281"/>
      <c r="V575" s="281"/>
      <c r="W575" s="281"/>
      <c r="X575" s="281"/>
      <c r="Y575" s="281"/>
      <c r="Z575" s="281"/>
      <c r="AA575" s="281"/>
      <c r="AB575" s="282"/>
    </row>
    <row r="576" spans="2:28" customFormat="1" ht="15" customHeight="1" x14ac:dyDescent="0.3">
      <c r="B576" s="251"/>
      <c r="C576" s="299"/>
      <c r="D576" s="273" t="s">
        <v>1320</v>
      </c>
      <c r="E576" s="61">
        <f>SUMIF($A$265:$A$385,"=1")/1</f>
        <v>13</v>
      </c>
      <c r="F576" s="61">
        <f>SUMIF($A$265:$A$385,"=2")/2</f>
        <v>17</v>
      </c>
      <c r="G576" s="61">
        <f>SUMIF($A$265:$A$385,"=3")/3</f>
        <v>84</v>
      </c>
      <c r="H576" s="61">
        <f>SUMIF($A$265:$A$385,"=4")/4</f>
        <v>6</v>
      </c>
      <c r="I576" s="128">
        <f>SUMIF($A$265:$A$385,"=5")/5</f>
        <v>1</v>
      </c>
      <c r="J576" s="130">
        <f t="shared" si="107"/>
        <v>121</v>
      </c>
      <c r="K576" s="274"/>
      <c r="L576" s="275"/>
      <c r="M576" s="278"/>
      <c r="N576" s="276"/>
      <c r="O576" s="272">
        <v>1960</v>
      </c>
      <c r="P576" s="134"/>
      <c r="Q576" s="200"/>
      <c r="R576" s="195"/>
      <c r="S576" s="280"/>
      <c r="T576" s="281"/>
      <c r="U576" s="281"/>
      <c r="V576" s="281"/>
      <c r="W576" s="281"/>
      <c r="X576" s="281"/>
      <c r="Y576" s="281"/>
      <c r="Z576" s="281"/>
      <c r="AA576" s="281"/>
      <c r="AB576" s="282"/>
    </row>
    <row r="577" spans="2:28" customFormat="1" ht="15" customHeight="1" x14ac:dyDescent="0.3">
      <c r="B577" s="251"/>
      <c r="C577" s="299"/>
      <c r="D577" s="273" t="s">
        <v>1321</v>
      </c>
      <c r="E577" s="61">
        <f>SUMIF($A$152:$A$264,"=1")/1</f>
        <v>15</v>
      </c>
      <c r="F577" s="61">
        <f>SUMIF($A$152:$A$264,"=2")/2</f>
        <v>25</v>
      </c>
      <c r="G577" s="61">
        <f>SUMIF($A$152:$A$264,"=3")/3</f>
        <v>66</v>
      </c>
      <c r="H577" s="61">
        <f>SUMIF($A$152:$A$264,"=4")/4</f>
        <v>7</v>
      </c>
      <c r="I577" s="128">
        <f>SUMIF($A$152:$A$264,"=5")/5</f>
        <v>0</v>
      </c>
      <c r="J577" s="130">
        <f t="shared" si="107"/>
        <v>113</v>
      </c>
      <c r="K577" s="274"/>
      <c r="L577" s="275"/>
      <c r="M577" s="278"/>
      <c r="N577" s="276"/>
      <c r="O577" s="272">
        <v>1980</v>
      </c>
      <c r="P577" s="134"/>
      <c r="Q577" s="200"/>
      <c r="R577" s="195"/>
      <c r="S577" s="280"/>
      <c r="T577" s="281"/>
      <c r="U577" s="281"/>
      <c r="V577" s="281"/>
      <c r="W577" s="281"/>
      <c r="X577" s="281"/>
      <c r="Y577" s="281"/>
      <c r="Z577" s="281"/>
      <c r="AA577" s="281"/>
      <c r="AB577" s="282"/>
    </row>
    <row r="578" spans="2:28" customFormat="1" ht="15" customHeight="1" x14ac:dyDescent="0.3">
      <c r="B578" s="251"/>
      <c r="C578" s="250"/>
      <c r="D578" s="273" t="s">
        <v>1322</v>
      </c>
      <c r="E578" s="61">
        <f>SUMIF($A$48:$A$151,"=1")/1</f>
        <v>24</v>
      </c>
      <c r="F578" s="61">
        <f>SUMIF($A$47:$A$151,"=2")/2</f>
        <v>25</v>
      </c>
      <c r="G578" s="61">
        <f>SUMIF($A$48:$A$151,"=3")/3</f>
        <v>40</v>
      </c>
      <c r="H578" s="61">
        <f>SUMIF($A$48:$A$151,"=4")/4</f>
        <v>9</v>
      </c>
      <c r="I578" s="128">
        <f>SUMIF($A$48:$A$151,"=5")/5</f>
        <v>6</v>
      </c>
      <c r="J578" s="130">
        <f t="shared" si="107"/>
        <v>104</v>
      </c>
      <c r="K578" s="274"/>
      <c r="L578" s="275"/>
      <c r="M578" s="278"/>
      <c r="N578" s="276"/>
      <c r="O578" s="272">
        <v>2000</v>
      </c>
      <c r="P578" s="134"/>
      <c r="Q578" s="200"/>
      <c r="R578" s="195"/>
      <c r="S578" s="280"/>
      <c r="T578" s="281"/>
      <c r="U578" s="281"/>
      <c r="V578" s="281"/>
      <c r="W578" s="281"/>
      <c r="X578" s="281"/>
      <c r="Y578" s="281"/>
      <c r="Z578" s="281"/>
      <c r="AA578" s="281"/>
      <c r="AB578" s="282"/>
    </row>
    <row r="579" spans="2:28" customFormat="1" ht="15" customHeight="1" x14ac:dyDescent="0.3">
      <c r="B579" s="251"/>
      <c r="C579" s="250"/>
      <c r="D579" s="273" t="s">
        <v>1233</v>
      </c>
      <c r="E579" s="61">
        <f>SUMIF($A$3:$A$47,"=1")/1</f>
        <v>13</v>
      </c>
      <c r="F579" s="61">
        <f>SUMIF($A$3:$A$47,"=2")/2</f>
        <v>6</v>
      </c>
      <c r="G579" s="61">
        <f>SUMIF($A$3:$A$47,"=3")/3</f>
        <v>17</v>
      </c>
      <c r="H579" s="61">
        <f>SUMIF($A$3:$A$47,"=4")/4</f>
        <v>4</v>
      </c>
      <c r="I579" s="128">
        <f>SUMIF($A$3:$A$47,"=5")/5</f>
        <v>3</v>
      </c>
      <c r="J579" s="130">
        <f t="shared" si="107"/>
        <v>43</v>
      </c>
      <c r="K579" s="274"/>
      <c r="L579" s="275"/>
      <c r="M579" s="278"/>
      <c r="N579" s="276"/>
      <c r="O579" s="272">
        <v>2020</v>
      </c>
      <c r="P579" s="134"/>
      <c r="Q579" s="200"/>
      <c r="R579" s="195"/>
      <c r="S579" s="280"/>
      <c r="T579" s="281"/>
      <c r="U579" s="281"/>
      <c r="V579" s="281"/>
      <c r="W579" s="281"/>
      <c r="X579" s="281"/>
      <c r="Y579" s="281"/>
      <c r="Z579" s="281"/>
      <c r="AA579" s="281"/>
      <c r="AB579" s="282"/>
    </row>
    <row r="580" spans="2:28" customFormat="1" ht="15" customHeight="1" x14ac:dyDescent="0.3">
      <c r="B580" s="251"/>
      <c r="C580" s="250"/>
      <c r="D580" s="273"/>
      <c r="E580" s="61"/>
      <c r="F580" s="61"/>
      <c r="G580" s="61"/>
      <c r="H580" s="61"/>
      <c r="I580" s="128"/>
      <c r="J580" s="130"/>
      <c r="K580" s="274"/>
      <c r="L580" s="275"/>
      <c r="M580" s="278"/>
      <c r="N580" s="276"/>
      <c r="O580" s="272"/>
      <c r="P580" s="134"/>
      <c r="Q580" s="200"/>
      <c r="R580" s="195"/>
      <c r="S580" s="280"/>
      <c r="T580" s="281"/>
      <c r="U580" s="281"/>
      <c r="V580" s="281"/>
      <c r="W580" s="281"/>
      <c r="X580" s="281"/>
      <c r="Y580" s="281"/>
      <c r="Z580" s="281"/>
      <c r="AA580" s="281"/>
      <c r="AB580" s="282"/>
    </row>
    <row r="581" spans="2:28" customFormat="1" ht="15" customHeight="1" x14ac:dyDescent="0.3">
      <c r="B581" s="251"/>
      <c r="C581" s="250"/>
      <c r="D581" s="284"/>
      <c r="E581" s="61" t="s">
        <v>1126</v>
      </c>
      <c r="F581" s="61" t="s">
        <v>1126</v>
      </c>
      <c r="G581" s="61" t="s">
        <v>1126</v>
      </c>
      <c r="H581" s="61" t="s">
        <v>1126</v>
      </c>
      <c r="I581" s="61" t="s">
        <v>1126</v>
      </c>
      <c r="J581" s="130" t="s">
        <v>1126</v>
      </c>
      <c r="K581" s="272"/>
      <c r="L581" s="285"/>
      <c r="M581" s="133"/>
      <c r="N581" s="285"/>
      <c r="O581" s="285"/>
      <c r="P581" s="134"/>
      <c r="Q581" s="200"/>
      <c r="R581" s="195"/>
      <c r="S581" s="280"/>
      <c r="T581" s="281"/>
      <c r="U581" s="281"/>
      <c r="V581" s="281"/>
      <c r="W581" s="281"/>
      <c r="X581" s="281"/>
      <c r="Y581" s="281"/>
      <c r="Z581" s="281"/>
      <c r="AA581" s="281"/>
      <c r="AB581" s="282"/>
    </row>
    <row r="582" spans="2:28" customFormat="1" ht="15" customHeight="1" x14ac:dyDescent="0.3">
      <c r="B582" s="251"/>
      <c r="C582" s="250"/>
      <c r="D582" s="287"/>
      <c r="E582" s="61">
        <f>SUM(E573:E581)</f>
        <v>68</v>
      </c>
      <c r="F582" s="61">
        <f>SUM(F573:F581)</f>
        <v>80</v>
      </c>
      <c r="G582" s="61">
        <f>SUM(G573:G581)</f>
        <v>221</v>
      </c>
      <c r="H582" s="61">
        <f>SUM(H573:H581)</f>
        <v>26</v>
      </c>
      <c r="I582" s="61">
        <f>SUM(I573:I581)</f>
        <v>11</v>
      </c>
      <c r="J582" s="130">
        <f>SUM(E582:I582)</f>
        <v>406</v>
      </c>
      <c r="K582" s="272"/>
      <c r="L582" s="285"/>
      <c r="M582" s="133"/>
      <c r="N582" s="132"/>
      <c r="O582" s="135"/>
      <c r="P582" s="134"/>
      <c r="Q582" s="200"/>
      <c r="R582" s="195"/>
      <c r="S582" s="280"/>
      <c r="T582" s="281"/>
      <c r="U582" s="281"/>
      <c r="V582" s="281"/>
      <c r="W582" s="281"/>
      <c r="X582" s="281"/>
      <c r="Y582" s="281"/>
      <c r="Z582" s="281"/>
      <c r="AA582" s="281"/>
      <c r="AB582" s="282"/>
    </row>
    <row r="583" spans="2:28" customFormat="1" ht="15" customHeight="1" x14ac:dyDescent="0.3">
      <c r="B583" s="251"/>
      <c r="C583" s="299"/>
      <c r="D583" s="306"/>
      <c r="E583" s="306"/>
      <c r="F583" s="306"/>
      <c r="G583" s="306"/>
      <c r="H583" s="306"/>
      <c r="I583" s="307"/>
      <c r="J583" s="320">
        <f>SUM(J572:J580)</f>
        <v>406</v>
      </c>
      <c r="K583" s="306"/>
      <c r="L583" s="306"/>
      <c r="M583" s="306"/>
      <c r="N583" s="306"/>
      <c r="O583" s="115"/>
      <c r="P583" s="200"/>
      <c r="Q583" s="200"/>
      <c r="R583" s="195"/>
      <c r="S583" s="280"/>
      <c r="T583" s="281"/>
      <c r="U583" s="281"/>
      <c r="V583" s="281"/>
      <c r="W583" s="281"/>
      <c r="X583" s="281"/>
      <c r="Y583" s="281"/>
      <c r="Z583" s="281"/>
      <c r="AA583" s="281"/>
      <c r="AB583" s="282"/>
    </row>
    <row r="584" spans="2:28" customFormat="1" ht="15" customHeight="1" x14ac:dyDescent="0.3">
      <c r="B584" s="251"/>
      <c r="C584" s="299"/>
      <c r="D584" s="306"/>
      <c r="E584" s="306"/>
      <c r="F584" s="306"/>
      <c r="G584" s="306"/>
      <c r="H584" s="306"/>
      <c r="I584" s="307"/>
      <c r="J584" s="308"/>
      <c r="K584" s="306"/>
      <c r="L584" s="306"/>
      <c r="M584" s="306"/>
      <c r="N584" s="306"/>
      <c r="O584" s="115"/>
      <c r="P584" s="200"/>
      <c r="Q584" s="200"/>
      <c r="R584" s="195"/>
      <c r="S584" s="280"/>
      <c r="T584" s="281"/>
      <c r="U584" s="281"/>
      <c r="V584" s="281"/>
      <c r="W584" s="281"/>
      <c r="X584" s="281"/>
      <c r="Y584" s="281"/>
      <c r="Z584" s="281"/>
      <c r="AA584" s="281"/>
      <c r="AB584" s="282"/>
    </row>
    <row r="585" spans="2:28" customFormat="1" ht="15" customHeight="1" x14ac:dyDescent="0.3">
      <c r="B585" s="251"/>
      <c r="C585" s="250"/>
      <c r="D585" s="311"/>
      <c r="E585" s="311"/>
      <c r="F585" s="310"/>
      <c r="G585" s="310" t="s">
        <v>1323</v>
      </c>
      <c r="H585" s="311"/>
      <c r="I585" s="311"/>
      <c r="J585" s="312"/>
      <c r="K585" s="254"/>
      <c r="L585" s="254"/>
      <c r="M585" s="254"/>
      <c r="N585" s="254"/>
      <c r="O585" s="254"/>
      <c r="P585" s="254"/>
      <c r="Q585" s="200"/>
      <c r="R585" s="195"/>
      <c r="S585" s="280"/>
      <c r="T585" s="281"/>
      <c r="U585" s="281"/>
      <c r="V585" s="281"/>
      <c r="W585" s="281"/>
      <c r="X585" s="281"/>
      <c r="Y585" s="281"/>
      <c r="Z585" s="281"/>
      <c r="AA585" s="281"/>
      <c r="AB585" s="282"/>
    </row>
    <row r="586" spans="2:28" customFormat="1" ht="24" x14ac:dyDescent="0.3">
      <c r="B586" s="251"/>
      <c r="C586" s="250"/>
      <c r="D586" s="257"/>
      <c r="E586" s="258" t="s">
        <v>1217</v>
      </c>
      <c r="F586" s="258" t="s">
        <v>1218</v>
      </c>
      <c r="G586" s="258" t="s">
        <v>1219</v>
      </c>
      <c r="H586" s="258" t="s">
        <v>1220</v>
      </c>
      <c r="I586" s="259" t="s">
        <v>1221</v>
      </c>
      <c r="J586" s="260" t="s">
        <v>1222</v>
      </c>
      <c r="K586" s="261" t="s">
        <v>1223</v>
      </c>
      <c r="L586" s="262" t="s">
        <v>1224</v>
      </c>
      <c r="M586" s="262" t="s">
        <v>1225</v>
      </c>
      <c r="N586" s="262" t="s">
        <v>1226</v>
      </c>
      <c r="O586" s="263" t="s">
        <v>1227</v>
      </c>
      <c r="P586" s="264" t="s">
        <v>1228</v>
      </c>
      <c r="Q586" s="200"/>
      <c r="R586" s="195"/>
      <c r="S586" s="280"/>
      <c r="T586" s="281"/>
      <c r="U586" s="281"/>
      <c r="V586" s="281"/>
      <c r="W586" s="281"/>
      <c r="X586" s="281"/>
      <c r="Y586" s="281"/>
      <c r="Z586" s="281"/>
      <c r="AA586" s="281"/>
      <c r="AB586" s="282"/>
    </row>
    <row r="587" spans="2:28" customFormat="1" ht="15" customHeight="1" x14ac:dyDescent="0.3">
      <c r="B587" s="251"/>
      <c r="C587" s="250"/>
      <c r="D587" s="265"/>
      <c r="E587" s="266">
        <v>1</v>
      </c>
      <c r="F587" s="267">
        <v>2</v>
      </c>
      <c r="G587" s="268">
        <v>3</v>
      </c>
      <c r="H587" s="269">
        <v>4</v>
      </c>
      <c r="I587" s="270">
        <v>5</v>
      </c>
      <c r="J587" s="130"/>
      <c r="K587" s="271"/>
      <c r="L587" s="131"/>
      <c r="M587" s="130"/>
      <c r="N587" s="131"/>
      <c r="O587" s="272"/>
      <c r="P587" s="134"/>
      <c r="Q587" s="200"/>
      <c r="R587" s="195"/>
      <c r="S587" s="280"/>
      <c r="T587" s="281"/>
      <c r="U587" s="281"/>
      <c r="V587" s="281"/>
      <c r="W587" s="281"/>
      <c r="X587" s="281"/>
      <c r="Y587" s="281"/>
      <c r="Z587" s="281"/>
      <c r="AA587" s="281"/>
      <c r="AB587" s="282"/>
    </row>
    <row r="588" spans="2:28" customFormat="1" ht="15" customHeight="1" x14ac:dyDescent="0.3">
      <c r="B588" s="251"/>
      <c r="C588" s="250"/>
      <c r="D588" s="273">
        <v>1915</v>
      </c>
      <c r="E588" s="61">
        <f>SUMIF(A410,"=1")/1</f>
        <v>0</v>
      </c>
      <c r="F588" s="61">
        <f>SUMIF(A410,"=2")/2</f>
        <v>1</v>
      </c>
      <c r="G588" s="61">
        <f>SUMIF(A410,"=3")/3</f>
        <v>0</v>
      </c>
      <c r="H588" s="61">
        <f>SUMIF(A410,"=4")/4</f>
        <v>0</v>
      </c>
      <c r="I588" s="61">
        <f>SUMIF(A410,"=5")/5</f>
        <v>0</v>
      </c>
      <c r="J588" s="130">
        <f>SUM(E588:I588)</f>
        <v>1</v>
      </c>
      <c r="K588" s="274"/>
      <c r="L588" s="275"/>
      <c r="M588" s="278"/>
      <c r="N588" s="276"/>
      <c r="O588" s="272"/>
      <c r="P588" s="134"/>
      <c r="Q588" s="200"/>
      <c r="R588" s="195"/>
      <c r="S588" s="280"/>
      <c r="T588" s="281"/>
      <c r="U588" s="281"/>
      <c r="V588" s="281"/>
      <c r="W588" s="281"/>
      <c r="X588" s="281"/>
      <c r="Y588" s="281"/>
      <c r="Z588" s="281"/>
      <c r="AA588" s="281"/>
      <c r="AB588" s="282"/>
    </row>
    <row r="589" spans="2:28" customFormat="1" ht="15" customHeight="1" x14ac:dyDescent="0.3">
      <c r="B589" s="251"/>
      <c r="C589" s="299"/>
      <c r="D589" s="273">
        <v>1916</v>
      </c>
      <c r="E589" s="61" t="s">
        <v>498</v>
      </c>
      <c r="F589" s="61" t="s">
        <v>498</v>
      </c>
      <c r="G589" s="61" t="s">
        <v>498</v>
      </c>
      <c r="H589" s="61" t="s">
        <v>498</v>
      </c>
      <c r="I589" s="61" t="s">
        <v>498</v>
      </c>
      <c r="J589" s="130">
        <f>SUM(E589:I589)</f>
        <v>0</v>
      </c>
      <c r="K589" s="274"/>
      <c r="L589" s="275"/>
      <c r="M589" s="278"/>
      <c r="N589" s="276"/>
      <c r="O589" s="272"/>
      <c r="P589" s="134"/>
      <c r="Q589" s="200"/>
      <c r="R589" s="195"/>
      <c r="S589" s="280"/>
      <c r="T589" s="281"/>
      <c r="U589" s="281"/>
      <c r="V589" s="281"/>
      <c r="W589" s="281"/>
      <c r="X589" s="281"/>
      <c r="Y589" s="281"/>
      <c r="Z589" s="281"/>
      <c r="AA589" s="281"/>
      <c r="AB589" s="282"/>
    </row>
    <row r="590" spans="2:28" customFormat="1" ht="15" customHeight="1" x14ac:dyDescent="0.3">
      <c r="B590" s="251"/>
      <c r="C590" s="299"/>
      <c r="D590" s="273">
        <v>1917</v>
      </c>
      <c r="E590" s="61">
        <f>SUMIF(A409,"=1")/1</f>
        <v>0</v>
      </c>
      <c r="F590" s="61">
        <f>SUMIF(A409,"=2")/2</f>
        <v>0</v>
      </c>
      <c r="G590" s="61">
        <f>SUMIF(A409,"=3")/3</f>
        <v>1</v>
      </c>
      <c r="H590" s="61">
        <f>SUMIF(A409,"=4")/4</f>
        <v>0</v>
      </c>
      <c r="I590" s="61">
        <f>SUMIF(A409,"=5")/5</f>
        <v>0</v>
      </c>
      <c r="J590" s="130">
        <f>SUM(E590:I590)</f>
        <v>1</v>
      </c>
      <c r="K590" s="274"/>
      <c r="L590" s="275"/>
      <c r="M590" s="278"/>
      <c r="N590" s="276"/>
      <c r="O590" s="272"/>
      <c r="P590" s="134"/>
      <c r="Q590" s="200"/>
      <c r="R590" s="195"/>
      <c r="S590" s="280"/>
      <c r="T590" s="281"/>
      <c r="U590" s="281"/>
      <c r="V590" s="281"/>
      <c r="W590" s="281"/>
      <c r="X590" s="281"/>
      <c r="Y590" s="281"/>
      <c r="Z590" s="281"/>
      <c r="AA590" s="281"/>
      <c r="AB590" s="282"/>
    </row>
    <row r="591" spans="2:28" customFormat="1" ht="15" customHeight="1" x14ac:dyDescent="0.3">
      <c r="B591" s="251"/>
      <c r="C591" s="250"/>
      <c r="D591" s="273">
        <v>1918</v>
      </c>
      <c r="E591" s="61" t="s">
        <v>498</v>
      </c>
      <c r="F591" s="61" t="s">
        <v>498</v>
      </c>
      <c r="G591" s="61" t="s">
        <v>498</v>
      </c>
      <c r="H591" s="61" t="s">
        <v>498</v>
      </c>
      <c r="I591" s="61" t="s">
        <v>498</v>
      </c>
      <c r="J591" s="130">
        <f t="shared" ref="J591:J619" si="108">SUM(E591:I591)</f>
        <v>0</v>
      </c>
      <c r="K591" s="274"/>
      <c r="L591" s="275"/>
      <c r="M591" s="278"/>
      <c r="N591" s="276"/>
      <c r="O591" s="272"/>
      <c r="P591" s="134"/>
      <c r="Q591" s="200"/>
      <c r="R591" s="195"/>
      <c r="S591" s="280"/>
      <c r="T591" s="281"/>
      <c r="U591" s="281"/>
      <c r="V591" s="281"/>
      <c r="W591" s="281"/>
      <c r="X591" s="281"/>
      <c r="Y591" s="281"/>
      <c r="Z591" s="281"/>
      <c r="AA591" s="281"/>
      <c r="AB591" s="282"/>
    </row>
    <row r="592" spans="2:28" customFormat="1" ht="15" customHeight="1" x14ac:dyDescent="0.3">
      <c r="B592" s="251"/>
      <c r="C592" s="250"/>
      <c r="D592" s="273">
        <v>1919</v>
      </c>
      <c r="E592" s="61" t="s">
        <v>498</v>
      </c>
      <c r="F592" s="61" t="s">
        <v>498</v>
      </c>
      <c r="G592" s="61" t="s">
        <v>498</v>
      </c>
      <c r="H592" s="61" t="s">
        <v>498</v>
      </c>
      <c r="I592" s="61" t="s">
        <v>498</v>
      </c>
      <c r="J592" s="130">
        <f t="shared" si="108"/>
        <v>0</v>
      </c>
      <c r="K592" s="274"/>
      <c r="L592" s="275"/>
      <c r="M592" s="278"/>
      <c r="N592" s="276"/>
      <c r="O592" s="272"/>
      <c r="P592" s="134"/>
      <c r="Q592" s="200"/>
      <c r="R592" s="195"/>
      <c r="S592" s="280"/>
      <c r="T592" s="281"/>
      <c r="U592" s="281"/>
      <c r="V592" s="281"/>
      <c r="W592" s="281"/>
      <c r="X592" s="281"/>
      <c r="Y592" s="281"/>
      <c r="Z592" s="281"/>
      <c r="AA592" s="281"/>
      <c r="AB592" s="282"/>
    </row>
    <row r="593" spans="2:28" customFormat="1" ht="15" customHeight="1" x14ac:dyDescent="0.3">
      <c r="B593" s="251"/>
      <c r="C593" s="250"/>
      <c r="D593" s="273">
        <v>1920</v>
      </c>
      <c r="E593" s="61" t="s">
        <v>498</v>
      </c>
      <c r="F593" s="61" t="s">
        <v>498</v>
      </c>
      <c r="G593" s="61" t="s">
        <v>498</v>
      </c>
      <c r="H593" s="61" t="s">
        <v>498</v>
      </c>
      <c r="I593" s="61" t="s">
        <v>498</v>
      </c>
      <c r="J593" s="130">
        <f t="shared" si="108"/>
        <v>0</v>
      </c>
      <c r="K593" s="274"/>
      <c r="L593" s="275"/>
      <c r="M593" s="278"/>
      <c r="N593" s="276"/>
      <c r="O593" s="272"/>
      <c r="P593" s="134"/>
      <c r="Q593" s="200"/>
      <c r="R593" s="195"/>
      <c r="S593" s="280"/>
      <c r="T593" s="281"/>
      <c r="U593" s="281"/>
      <c r="V593" s="281"/>
      <c r="W593" s="281"/>
      <c r="X593" s="281"/>
      <c r="Y593" s="281"/>
      <c r="Z593" s="281"/>
      <c r="AA593" s="281"/>
      <c r="AB593" s="282"/>
    </row>
    <row r="594" spans="2:28" customFormat="1" ht="15" customHeight="1" x14ac:dyDescent="0.3">
      <c r="B594" s="251"/>
      <c r="C594" s="250"/>
      <c r="D594" s="273">
        <v>1921</v>
      </c>
      <c r="E594" s="61" t="s">
        <v>498</v>
      </c>
      <c r="F594" s="61" t="s">
        <v>498</v>
      </c>
      <c r="G594" s="61" t="s">
        <v>498</v>
      </c>
      <c r="H594" s="61" t="s">
        <v>498</v>
      </c>
      <c r="I594" s="61" t="s">
        <v>498</v>
      </c>
      <c r="J594" s="130">
        <f t="shared" si="108"/>
        <v>0</v>
      </c>
      <c r="K594" s="274"/>
      <c r="L594" s="275"/>
      <c r="M594" s="278"/>
      <c r="N594" s="276"/>
      <c r="O594" s="272"/>
      <c r="P594" s="134"/>
      <c r="Q594" s="200"/>
      <c r="R594" s="195"/>
      <c r="S594" s="280"/>
      <c r="T594" s="281"/>
      <c r="U594" s="281"/>
      <c r="V594" s="281"/>
      <c r="W594" s="281"/>
      <c r="X594" s="281"/>
      <c r="Y594" s="281"/>
      <c r="Z594" s="281"/>
      <c r="AA594" s="281"/>
      <c r="AB594" s="282"/>
    </row>
    <row r="595" spans="2:28" customFormat="1" ht="15" customHeight="1" x14ac:dyDescent="0.3">
      <c r="B595" s="251"/>
      <c r="C595" s="299"/>
      <c r="D595" s="273">
        <v>1922</v>
      </c>
      <c r="E595" s="61" t="s">
        <v>498</v>
      </c>
      <c r="F595" s="61" t="s">
        <v>498</v>
      </c>
      <c r="G595" s="61" t="s">
        <v>498</v>
      </c>
      <c r="H595" s="61" t="s">
        <v>498</v>
      </c>
      <c r="I595" s="61" t="s">
        <v>498</v>
      </c>
      <c r="J595" s="130">
        <f t="shared" si="108"/>
        <v>0</v>
      </c>
      <c r="K595" s="274"/>
      <c r="L595" s="275"/>
      <c r="M595" s="278"/>
      <c r="N595" s="276"/>
      <c r="O595" s="272"/>
      <c r="P595" s="134"/>
      <c r="Q595" s="200"/>
      <c r="R595" s="195"/>
      <c r="S595" s="280"/>
      <c r="T595" s="281"/>
      <c r="U595" s="281"/>
      <c r="V595" s="281"/>
      <c r="W595" s="281"/>
      <c r="X595" s="281"/>
      <c r="Y595" s="281"/>
      <c r="Z595" s="281"/>
      <c r="AA595" s="281"/>
      <c r="AB595" s="282"/>
    </row>
    <row r="596" spans="2:28" customFormat="1" ht="15" customHeight="1" x14ac:dyDescent="0.3">
      <c r="B596" s="251"/>
      <c r="C596" s="299"/>
      <c r="D596" s="273">
        <v>1923</v>
      </c>
      <c r="E596" s="61" t="s">
        <v>498</v>
      </c>
      <c r="F596" s="61" t="s">
        <v>498</v>
      </c>
      <c r="G596" s="61" t="s">
        <v>498</v>
      </c>
      <c r="H596" s="61" t="s">
        <v>498</v>
      </c>
      <c r="I596" s="61" t="s">
        <v>498</v>
      </c>
      <c r="J596" s="130">
        <f t="shared" si="108"/>
        <v>0</v>
      </c>
      <c r="K596" s="274"/>
      <c r="L596" s="275"/>
      <c r="M596" s="278"/>
      <c r="N596" s="276"/>
      <c r="O596" s="272"/>
      <c r="P596" s="134"/>
      <c r="Q596" s="200"/>
      <c r="R596" s="195"/>
      <c r="S596" s="280"/>
      <c r="T596" s="281"/>
      <c r="U596" s="281"/>
      <c r="V596" s="281"/>
      <c r="W596" s="281"/>
      <c r="X596" s="281"/>
      <c r="Y596" s="281"/>
      <c r="Z596" s="281"/>
      <c r="AA596" s="281"/>
      <c r="AB596" s="282"/>
    </row>
    <row r="597" spans="2:28" customFormat="1" ht="15" customHeight="1" x14ac:dyDescent="0.3">
      <c r="B597" s="251"/>
      <c r="C597" s="250"/>
      <c r="D597" s="273">
        <v>1924</v>
      </c>
      <c r="E597" s="61" t="s">
        <v>498</v>
      </c>
      <c r="F597" s="61" t="s">
        <v>498</v>
      </c>
      <c r="G597" s="61" t="s">
        <v>498</v>
      </c>
      <c r="H597" s="61" t="s">
        <v>498</v>
      </c>
      <c r="I597" s="61" t="s">
        <v>498</v>
      </c>
      <c r="J597" s="130">
        <f t="shared" si="108"/>
        <v>0</v>
      </c>
      <c r="K597" s="274"/>
      <c r="L597" s="275"/>
      <c r="M597" s="278"/>
      <c r="N597" s="276"/>
      <c r="O597" s="272"/>
      <c r="P597" s="134"/>
      <c r="Q597" s="200"/>
      <c r="R597" s="195"/>
      <c r="S597" s="280"/>
      <c r="T597" s="281"/>
      <c r="U597" s="281"/>
      <c r="V597" s="281"/>
      <c r="W597" s="281"/>
      <c r="X597" s="281"/>
      <c r="Y597" s="281"/>
      <c r="Z597" s="281"/>
      <c r="AA597" s="281"/>
      <c r="AB597" s="282"/>
    </row>
    <row r="598" spans="2:28" customFormat="1" ht="15" customHeight="1" x14ac:dyDescent="0.3">
      <c r="B598" s="251"/>
      <c r="C598" s="250"/>
      <c r="D598" s="273">
        <v>1925</v>
      </c>
      <c r="E598" s="61" t="s">
        <v>498</v>
      </c>
      <c r="F598" s="61" t="s">
        <v>498</v>
      </c>
      <c r="G598" s="61" t="s">
        <v>498</v>
      </c>
      <c r="H598" s="61" t="s">
        <v>498</v>
      </c>
      <c r="I598" s="61" t="s">
        <v>498</v>
      </c>
      <c r="J598" s="130">
        <f t="shared" si="108"/>
        <v>0</v>
      </c>
      <c r="K598" s="274"/>
      <c r="L598" s="275"/>
      <c r="M598" s="278"/>
      <c r="N598" s="276"/>
      <c r="O598" s="272"/>
      <c r="P598" s="134"/>
      <c r="Q598" s="200"/>
      <c r="R598" s="195"/>
      <c r="S598" s="280"/>
      <c r="T598" s="281"/>
      <c r="U598" s="281"/>
      <c r="V598" s="281"/>
      <c r="W598" s="281"/>
      <c r="X598" s="281"/>
      <c r="Y598" s="281"/>
      <c r="Z598" s="281"/>
      <c r="AA598" s="281"/>
      <c r="AB598" s="282"/>
    </row>
    <row r="599" spans="2:28" customFormat="1" ht="15" customHeight="1" x14ac:dyDescent="0.3">
      <c r="B599" s="251"/>
      <c r="C599" s="250"/>
      <c r="D599" s="273">
        <v>1926</v>
      </c>
      <c r="E599" s="61" t="s">
        <v>498</v>
      </c>
      <c r="F599" s="61" t="s">
        <v>498</v>
      </c>
      <c r="G599" s="61" t="s">
        <v>498</v>
      </c>
      <c r="H599" s="61" t="s">
        <v>498</v>
      </c>
      <c r="I599" s="61" t="s">
        <v>498</v>
      </c>
      <c r="J599" s="130">
        <f t="shared" si="108"/>
        <v>0</v>
      </c>
      <c r="K599" s="274"/>
      <c r="L599" s="275"/>
      <c r="M599" s="278"/>
      <c r="N599" s="276"/>
      <c r="O599" s="272"/>
      <c r="P599" s="134"/>
      <c r="Q599" s="200"/>
      <c r="R599" s="195"/>
      <c r="S599" s="280"/>
      <c r="T599" s="281"/>
      <c r="U599" s="281"/>
      <c r="V599" s="281"/>
      <c r="W599" s="281"/>
      <c r="X599" s="281"/>
      <c r="Y599" s="281"/>
      <c r="Z599" s="281"/>
      <c r="AA599" s="281"/>
      <c r="AB599" s="282"/>
    </row>
    <row r="600" spans="2:28" customFormat="1" ht="15" customHeight="1" x14ac:dyDescent="0.3">
      <c r="B600" s="251"/>
      <c r="C600" s="250"/>
      <c r="D600" s="273">
        <v>1927</v>
      </c>
      <c r="E600" s="61" t="s">
        <v>498</v>
      </c>
      <c r="F600" s="61" t="s">
        <v>498</v>
      </c>
      <c r="G600" s="61" t="s">
        <v>498</v>
      </c>
      <c r="H600" s="61" t="s">
        <v>498</v>
      </c>
      <c r="I600" s="61" t="s">
        <v>498</v>
      </c>
      <c r="J600" s="130">
        <f t="shared" si="108"/>
        <v>0</v>
      </c>
      <c r="K600" s="274"/>
      <c r="L600" s="275"/>
      <c r="M600" s="278"/>
      <c r="N600" s="276"/>
      <c r="O600" s="272"/>
      <c r="P600" s="134"/>
      <c r="Q600" s="200"/>
      <c r="R600" s="195"/>
      <c r="S600" s="280"/>
      <c r="T600" s="281"/>
      <c r="U600" s="281"/>
      <c r="V600" s="281"/>
      <c r="W600" s="281"/>
      <c r="X600" s="281"/>
      <c r="Y600" s="281"/>
      <c r="Z600" s="281"/>
      <c r="AA600" s="281"/>
      <c r="AB600" s="282"/>
    </row>
    <row r="601" spans="2:28" customFormat="1" ht="15" customHeight="1" x14ac:dyDescent="0.3">
      <c r="B601" s="251"/>
      <c r="C601" s="299"/>
      <c r="D601" s="273">
        <v>1928</v>
      </c>
      <c r="E601" s="61">
        <f>SUMIF(A408,"=1")/1</f>
        <v>1</v>
      </c>
      <c r="F601" s="61">
        <f>SUMIF(A408,"=2")/2</f>
        <v>0</v>
      </c>
      <c r="G601" s="61">
        <f>SUMIF(A408,"=3")/3</f>
        <v>0</v>
      </c>
      <c r="H601" s="61">
        <f>SUMIF(A408,"=4")/4</f>
        <v>0</v>
      </c>
      <c r="I601" s="61">
        <f>SUMIF(A408,"=5")/5</f>
        <v>0</v>
      </c>
      <c r="J601" s="130">
        <f t="shared" si="108"/>
        <v>1</v>
      </c>
      <c r="K601" s="274"/>
      <c r="L601" s="275"/>
      <c r="M601" s="278"/>
      <c r="N601" s="276"/>
      <c r="O601" s="272"/>
      <c r="P601" s="134"/>
      <c r="Q601" s="200"/>
      <c r="R601" s="195"/>
      <c r="S601" s="280"/>
      <c r="T601" s="281"/>
      <c r="U601" s="281"/>
      <c r="V601" s="281"/>
      <c r="W601" s="281"/>
      <c r="X601" s="281"/>
      <c r="Y601" s="281"/>
      <c r="Z601" s="281"/>
      <c r="AA601" s="281"/>
      <c r="AB601" s="282"/>
    </row>
    <row r="602" spans="2:28" customFormat="1" ht="15" customHeight="1" x14ac:dyDescent="0.3">
      <c r="B602" s="251"/>
      <c r="C602" s="299"/>
      <c r="D602" s="273">
        <v>1929</v>
      </c>
      <c r="E602" s="61" t="s">
        <v>498</v>
      </c>
      <c r="F602" s="61" t="s">
        <v>498</v>
      </c>
      <c r="G602" s="61" t="s">
        <v>498</v>
      </c>
      <c r="H602" s="61" t="s">
        <v>498</v>
      </c>
      <c r="I602" s="61" t="s">
        <v>498</v>
      </c>
      <c r="J602" s="130">
        <f t="shared" si="108"/>
        <v>0</v>
      </c>
      <c r="K602" s="274"/>
      <c r="L602" s="275"/>
      <c r="M602" s="278"/>
      <c r="N602" s="276"/>
      <c r="O602" s="272"/>
      <c r="P602" s="134"/>
      <c r="Q602" s="200"/>
      <c r="R602" s="195"/>
      <c r="S602" s="280"/>
      <c r="T602" s="281"/>
      <c r="U602" s="281"/>
      <c r="V602" s="281"/>
      <c r="W602" s="281"/>
      <c r="X602" s="281"/>
      <c r="Y602" s="281"/>
      <c r="Z602" s="281"/>
      <c r="AA602" s="281"/>
      <c r="AB602" s="282"/>
    </row>
    <row r="603" spans="2:28" customFormat="1" ht="15" customHeight="1" x14ac:dyDescent="0.3">
      <c r="B603" s="251"/>
      <c r="C603" s="250"/>
      <c r="D603" s="273">
        <v>1930</v>
      </c>
      <c r="E603" s="61" t="s">
        <v>498</v>
      </c>
      <c r="F603" s="61" t="s">
        <v>498</v>
      </c>
      <c r="G603" s="61" t="s">
        <v>498</v>
      </c>
      <c r="H603" s="61" t="s">
        <v>498</v>
      </c>
      <c r="I603" s="61" t="s">
        <v>498</v>
      </c>
      <c r="J603" s="130">
        <f t="shared" si="108"/>
        <v>0</v>
      </c>
      <c r="K603" s="274"/>
      <c r="L603" s="275"/>
      <c r="M603" s="278"/>
      <c r="N603" s="276"/>
      <c r="O603" s="272"/>
      <c r="P603" s="134"/>
      <c r="Q603" s="200"/>
      <c r="R603" s="195"/>
      <c r="S603" s="280"/>
      <c r="T603" s="281"/>
      <c r="U603" s="281"/>
      <c r="V603" s="281"/>
      <c r="W603" s="281"/>
      <c r="X603" s="281"/>
      <c r="Y603" s="281"/>
      <c r="Z603" s="281"/>
      <c r="AA603" s="281"/>
      <c r="AB603" s="282"/>
    </row>
    <row r="604" spans="2:28" customFormat="1" ht="15" customHeight="1" x14ac:dyDescent="0.3">
      <c r="B604" s="251"/>
      <c r="C604" s="250"/>
      <c r="D604" s="273">
        <v>1931</v>
      </c>
      <c r="E604" s="61" t="s">
        <v>498</v>
      </c>
      <c r="F604" s="61" t="s">
        <v>498</v>
      </c>
      <c r="G604" s="61" t="s">
        <v>498</v>
      </c>
      <c r="H604" s="61" t="s">
        <v>498</v>
      </c>
      <c r="I604" s="61" t="s">
        <v>498</v>
      </c>
      <c r="J604" s="130">
        <f t="shared" si="108"/>
        <v>0</v>
      </c>
      <c r="K604" s="274"/>
      <c r="L604" s="275"/>
      <c r="M604" s="278"/>
      <c r="N604" s="276"/>
      <c r="O604" s="272"/>
      <c r="P604" s="134"/>
      <c r="Q604" s="200"/>
      <c r="R604" s="195"/>
      <c r="S604" s="280"/>
      <c r="T604" s="281"/>
      <c r="U604" s="281"/>
      <c r="V604" s="281"/>
      <c r="W604" s="281"/>
      <c r="X604" s="281"/>
      <c r="Y604" s="281"/>
      <c r="Z604" s="281"/>
      <c r="AA604" s="281"/>
      <c r="AB604" s="282"/>
    </row>
    <row r="605" spans="2:28" customFormat="1" ht="15" customHeight="1" x14ac:dyDescent="0.3">
      <c r="B605" s="251"/>
      <c r="C605" s="250"/>
      <c r="D605" s="273">
        <v>1932</v>
      </c>
      <c r="E605" s="61" t="s">
        <v>498</v>
      </c>
      <c r="F605" s="61" t="s">
        <v>498</v>
      </c>
      <c r="G605" s="61" t="s">
        <v>498</v>
      </c>
      <c r="H605" s="61" t="s">
        <v>498</v>
      </c>
      <c r="I605" s="61" t="s">
        <v>498</v>
      </c>
      <c r="J605" s="130">
        <f t="shared" si="108"/>
        <v>0</v>
      </c>
      <c r="K605" s="274"/>
      <c r="L605" s="275"/>
      <c r="M605" s="278"/>
      <c r="N605" s="276"/>
      <c r="O605" s="272"/>
      <c r="P605" s="134"/>
      <c r="Q605" s="200"/>
      <c r="R605" s="195"/>
      <c r="S605" s="280"/>
      <c r="T605" s="281"/>
      <c r="U605" s="281"/>
      <c r="V605" s="281"/>
      <c r="W605" s="281"/>
      <c r="X605" s="281"/>
      <c r="Y605" s="281"/>
      <c r="Z605" s="281"/>
      <c r="AA605" s="281"/>
      <c r="AB605" s="282"/>
    </row>
    <row r="606" spans="2:28" customFormat="1" ht="15" customHeight="1" x14ac:dyDescent="0.3">
      <c r="B606" s="251"/>
      <c r="C606" s="250"/>
      <c r="D606" s="273">
        <v>1933</v>
      </c>
      <c r="E606" s="61" t="s">
        <v>498</v>
      </c>
      <c r="F606" s="61" t="s">
        <v>498</v>
      </c>
      <c r="G606" s="61" t="s">
        <v>498</v>
      </c>
      <c r="H606" s="61" t="s">
        <v>498</v>
      </c>
      <c r="I606" s="61" t="s">
        <v>498</v>
      </c>
      <c r="J606" s="130">
        <f t="shared" si="108"/>
        <v>0</v>
      </c>
      <c r="K606" s="274"/>
      <c r="L606" s="275"/>
      <c r="M606" s="278"/>
      <c r="N606" s="276"/>
      <c r="O606" s="272"/>
      <c r="P606" s="134"/>
      <c r="Q606" s="200"/>
      <c r="R606" s="195"/>
      <c r="S606" s="280"/>
      <c r="T606" s="281"/>
      <c r="U606" s="281"/>
      <c r="V606" s="281"/>
      <c r="W606" s="281"/>
      <c r="X606" s="281"/>
      <c r="Y606" s="281"/>
      <c r="Z606" s="281"/>
      <c r="AA606" s="281"/>
      <c r="AB606" s="282"/>
    </row>
    <row r="607" spans="2:28" customFormat="1" ht="15" customHeight="1" x14ac:dyDescent="0.3">
      <c r="B607" s="251"/>
      <c r="C607" s="299"/>
      <c r="D607" s="273">
        <v>1934</v>
      </c>
      <c r="E607" s="61" t="s">
        <v>498</v>
      </c>
      <c r="F607" s="61" t="s">
        <v>498</v>
      </c>
      <c r="G607" s="61" t="s">
        <v>498</v>
      </c>
      <c r="H607" s="61" t="s">
        <v>498</v>
      </c>
      <c r="I607" s="61" t="s">
        <v>498</v>
      </c>
      <c r="J607" s="130">
        <f t="shared" si="108"/>
        <v>0</v>
      </c>
      <c r="K607" s="274"/>
      <c r="L607" s="275"/>
      <c r="M607" s="278"/>
      <c r="N607" s="276"/>
      <c r="O607" s="272"/>
      <c r="P607" s="134"/>
      <c r="Q607" s="200"/>
      <c r="R607" s="195"/>
      <c r="S607" s="280"/>
      <c r="T607" s="281"/>
      <c r="U607" s="281"/>
      <c r="V607" s="281"/>
      <c r="W607" s="281"/>
      <c r="X607" s="281"/>
      <c r="Y607" s="281"/>
      <c r="Z607" s="281"/>
      <c r="AA607" s="281"/>
      <c r="AB607" s="282"/>
    </row>
    <row r="608" spans="2:28" customFormat="1" ht="15" customHeight="1" x14ac:dyDescent="0.3">
      <c r="B608" s="251"/>
      <c r="C608" s="299"/>
      <c r="D608" s="273">
        <v>1935</v>
      </c>
      <c r="E608" s="61" t="s">
        <v>498</v>
      </c>
      <c r="F608" s="61" t="s">
        <v>498</v>
      </c>
      <c r="G608" s="61" t="s">
        <v>498</v>
      </c>
      <c r="H608" s="61" t="s">
        <v>498</v>
      </c>
      <c r="I608" s="61" t="s">
        <v>498</v>
      </c>
      <c r="J608" s="130">
        <f t="shared" si="108"/>
        <v>0</v>
      </c>
      <c r="K608" s="274"/>
      <c r="L608" s="275"/>
      <c r="M608" s="278"/>
      <c r="N608" s="276"/>
      <c r="O608" s="272"/>
      <c r="P608" s="134"/>
      <c r="Q608" s="200"/>
      <c r="R608" s="195"/>
      <c r="S608" s="280"/>
      <c r="T608" s="281"/>
      <c r="U608" s="281"/>
      <c r="V608" s="281"/>
      <c r="W608" s="281"/>
      <c r="X608" s="281"/>
      <c r="Y608" s="281"/>
      <c r="Z608" s="281"/>
      <c r="AA608" s="281"/>
      <c r="AB608" s="282"/>
    </row>
    <row r="609" spans="2:28" customFormat="1" ht="15" customHeight="1" x14ac:dyDescent="0.3">
      <c r="B609" s="251"/>
      <c r="C609" s="250"/>
      <c r="D609" s="273">
        <v>1936</v>
      </c>
      <c r="E609" s="61" t="s">
        <v>498</v>
      </c>
      <c r="F609" s="61" t="s">
        <v>498</v>
      </c>
      <c r="G609" s="61" t="s">
        <v>498</v>
      </c>
      <c r="H609" s="61" t="s">
        <v>498</v>
      </c>
      <c r="I609" s="61" t="s">
        <v>498</v>
      </c>
      <c r="J609" s="130">
        <f t="shared" si="108"/>
        <v>0</v>
      </c>
      <c r="K609" s="274"/>
      <c r="L609" s="275"/>
      <c r="M609" s="278"/>
      <c r="N609" s="276"/>
      <c r="O609" s="272"/>
      <c r="P609" s="134"/>
      <c r="Q609" s="200"/>
      <c r="R609" s="195"/>
      <c r="S609" s="280"/>
      <c r="T609" s="281"/>
      <c r="U609" s="281"/>
      <c r="V609" s="281"/>
      <c r="W609" s="281"/>
      <c r="X609" s="281"/>
      <c r="Y609" s="281"/>
      <c r="Z609" s="281"/>
      <c r="AA609" s="281"/>
      <c r="AB609" s="282"/>
    </row>
    <row r="610" spans="2:28" customFormat="1" ht="15" customHeight="1" x14ac:dyDescent="0.3">
      <c r="B610" s="251"/>
      <c r="C610" s="250"/>
      <c r="D610" s="273">
        <v>1937</v>
      </c>
      <c r="E610" s="61">
        <f>SUMIF(A406:A407,"=1")/1</f>
        <v>1</v>
      </c>
      <c r="F610" s="61">
        <f>SUMIF(A406:A407,"=2")/2</f>
        <v>1</v>
      </c>
      <c r="G610" s="61">
        <f>SUMIF(A406:A407,"=3")/3</f>
        <v>0</v>
      </c>
      <c r="H610" s="61">
        <f>SUMIF(A406:A407,"=4")/4</f>
        <v>0</v>
      </c>
      <c r="I610" s="61">
        <f>SUMIF(A406:A407,"=5")/5</f>
        <v>0</v>
      </c>
      <c r="J610" s="130">
        <f t="shared" si="108"/>
        <v>2</v>
      </c>
      <c r="K610" s="274"/>
      <c r="L610" s="275"/>
      <c r="M610" s="278"/>
      <c r="N610" s="276"/>
      <c r="O610" s="272"/>
      <c r="P610" s="134"/>
      <c r="Q610" s="200"/>
      <c r="R610" s="195"/>
      <c r="S610" s="280"/>
      <c r="T610" s="281"/>
      <c r="U610" s="281"/>
      <c r="V610" s="281"/>
      <c r="W610" s="281"/>
      <c r="X610" s="281"/>
      <c r="Y610" s="281"/>
      <c r="Z610" s="281"/>
      <c r="AA610" s="281"/>
      <c r="AB610" s="282"/>
    </row>
    <row r="611" spans="2:28" customFormat="1" ht="15" customHeight="1" x14ac:dyDescent="0.3">
      <c r="B611" s="251"/>
      <c r="C611" s="250"/>
      <c r="D611" s="273">
        <v>1938</v>
      </c>
      <c r="E611" s="61" t="s">
        <v>498</v>
      </c>
      <c r="F611" s="61" t="s">
        <v>498</v>
      </c>
      <c r="G611" s="61" t="s">
        <v>498</v>
      </c>
      <c r="H611" s="61" t="s">
        <v>498</v>
      </c>
      <c r="I611" s="61" t="s">
        <v>498</v>
      </c>
      <c r="J611" s="130">
        <f t="shared" si="108"/>
        <v>0</v>
      </c>
      <c r="K611" s="274"/>
      <c r="L611" s="275"/>
      <c r="M611" s="278"/>
      <c r="N611" s="276"/>
      <c r="O611" s="272"/>
      <c r="P611" s="134"/>
      <c r="Q611" s="200"/>
      <c r="R611" s="195"/>
      <c r="S611" s="280"/>
      <c r="T611" s="281"/>
      <c r="U611" s="281"/>
      <c r="V611" s="281"/>
      <c r="W611" s="281"/>
      <c r="X611" s="281"/>
      <c r="Y611" s="281"/>
      <c r="Z611" s="281"/>
      <c r="AA611" s="281"/>
      <c r="AB611" s="282"/>
    </row>
    <row r="612" spans="2:28" customFormat="1" ht="15" customHeight="1" x14ac:dyDescent="0.3">
      <c r="B612" s="251"/>
      <c r="C612" s="250"/>
      <c r="D612" s="273">
        <v>1939</v>
      </c>
      <c r="E612" s="61">
        <f>SUMIF(A404:A405,"=1")/1</f>
        <v>0</v>
      </c>
      <c r="F612" s="61">
        <f>SUMIF(A404:A405,"=2")/2</f>
        <v>1</v>
      </c>
      <c r="G612" s="61">
        <f>SUMIF(A404:A405,"=3")/3</f>
        <v>1</v>
      </c>
      <c r="H612" s="61">
        <f>SUMIF(A404:A405,"=4")/4</f>
        <v>0</v>
      </c>
      <c r="I612" s="61">
        <f>SUMIF(A404:A405,"=5")/5</f>
        <v>0</v>
      </c>
      <c r="J612" s="130">
        <f t="shared" si="108"/>
        <v>2</v>
      </c>
      <c r="K612" s="274"/>
      <c r="L612" s="275"/>
      <c r="M612" s="278"/>
      <c r="N612" s="276"/>
      <c r="O612" s="272"/>
      <c r="P612" s="134"/>
      <c r="Q612" s="200"/>
      <c r="R612" s="195"/>
      <c r="S612" s="280"/>
      <c r="T612" s="281"/>
      <c r="U612" s="281"/>
      <c r="V612" s="281"/>
      <c r="W612" s="281"/>
      <c r="X612" s="281"/>
      <c r="Y612" s="281"/>
      <c r="Z612" s="281"/>
      <c r="AA612" s="281"/>
      <c r="AB612" s="282"/>
    </row>
    <row r="613" spans="2:28" customFormat="1" ht="15" customHeight="1" x14ac:dyDescent="0.3">
      <c r="B613" s="251"/>
      <c r="C613" s="250"/>
      <c r="D613" s="273">
        <v>1940</v>
      </c>
      <c r="E613" s="61">
        <f>SUMIF(A403,"=1")/1</f>
        <v>0</v>
      </c>
      <c r="F613" s="61">
        <f>SUMIF(A403,"=2")/2</f>
        <v>0</v>
      </c>
      <c r="G613" s="61">
        <f>SUMIF(A403,"=3")/3</f>
        <v>1</v>
      </c>
      <c r="H613" s="61">
        <f>SUMIF(A403,"=4")/4</f>
        <v>0</v>
      </c>
      <c r="I613" s="61">
        <f>SUMIF(A403,"=5")/5</f>
        <v>0</v>
      </c>
      <c r="J613" s="130">
        <f t="shared" si="108"/>
        <v>1</v>
      </c>
      <c r="K613" s="274"/>
      <c r="L613" s="275"/>
      <c r="M613" s="278"/>
      <c r="N613" s="276"/>
      <c r="O613" s="272"/>
      <c r="P613" s="134"/>
      <c r="Q613" s="200"/>
      <c r="R613" s="195"/>
      <c r="S613" s="280"/>
      <c r="T613" s="281"/>
      <c r="U613" s="281"/>
      <c r="V613" s="281"/>
      <c r="W613" s="281"/>
      <c r="X613" s="281"/>
      <c r="Y613" s="281"/>
      <c r="Z613" s="281"/>
      <c r="AA613" s="281"/>
      <c r="AB613" s="282"/>
    </row>
    <row r="614" spans="2:28" customFormat="1" ht="15" customHeight="1" x14ac:dyDescent="0.3">
      <c r="B614" s="251"/>
      <c r="C614" s="250"/>
      <c r="D614" s="273">
        <v>1941</v>
      </c>
      <c r="E614" s="61">
        <f>SUMIF(A402,"=1")/1</f>
        <v>0</v>
      </c>
      <c r="F614" s="61">
        <f>SUMIF(A402,"=2")/2</f>
        <v>0</v>
      </c>
      <c r="G614" s="61">
        <f>SUMIF(A402,"=3")/3</f>
        <v>1</v>
      </c>
      <c r="H614" s="61">
        <f>SUMIF(A402,"=4")/4</f>
        <v>0</v>
      </c>
      <c r="I614" s="61">
        <f>SUMIF(A402,"=5")/5</f>
        <v>0</v>
      </c>
      <c r="J614" s="130">
        <f t="shared" si="108"/>
        <v>1</v>
      </c>
      <c r="K614" s="274"/>
      <c r="L614" s="275"/>
      <c r="M614" s="278"/>
      <c r="N614" s="276"/>
      <c r="O614" s="272"/>
      <c r="P614" s="134"/>
      <c r="Q614" s="200"/>
      <c r="R614" s="195"/>
      <c r="S614" s="280"/>
      <c r="T614" s="281"/>
      <c r="U614" s="281"/>
      <c r="V614" s="281"/>
      <c r="W614" s="281"/>
      <c r="X614" s="281"/>
      <c r="Y614" s="281"/>
      <c r="Z614" s="281"/>
      <c r="AA614" s="281"/>
      <c r="AB614" s="282"/>
    </row>
    <row r="615" spans="2:28" customFormat="1" ht="15" customHeight="1" x14ac:dyDescent="0.3">
      <c r="B615" s="251"/>
      <c r="C615" s="299"/>
      <c r="D615" s="273">
        <v>1942</v>
      </c>
      <c r="E615" s="61">
        <f>SUMIF(A400:A401,"=1")/1</f>
        <v>0</v>
      </c>
      <c r="F615" s="61">
        <f>SUMIF(A400:A401,"=2")/2</f>
        <v>0</v>
      </c>
      <c r="G615" s="61">
        <f>SUMIF(A400:A401,"=3")/3</f>
        <v>2</v>
      </c>
      <c r="H615" s="61">
        <f>SUMIF(A400:A401,"=4")/4</f>
        <v>0</v>
      </c>
      <c r="I615" s="61">
        <f>SUMIF(A400:B401,"=5")/5</f>
        <v>0</v>
      </c>
      <c r="J615" s="130">
        <f t="shared" si="108"/>
        <v>2</v>
      </c>
      <c r="K615" s="274"/>
      <c r="L615" s="275"/>
      <c r="M615" s="278"/>
      <c r="N615" s="276"/>
      <c r="O615" s="272"/>
      <c r="P615" s="134"/>
      <c r="Q615" s="200"/>
      <c r="R615" s="195"/>
      <c r="S615" s="280"/>
      <c r="T615" s="281"/>
      <c r="U615" s="281"/>
      <c r="V615" s="281"/>
      <c r="W615" s="281"/>
      <c r="X615" s="281"/>
      <c r="Y615" s="281"/>
      <c r="Z615" s="281"/>
      <c r="AA615" s="281"/>
      <c r="AB615" s="282"/>
    </row>
    <row r="616" spans="2:28" customFormat="1" ht="15" customHeight="1" x14ac:dyDescent="0.3">
      <c r="B616" s="251"/>
      <c r="C616" s="299"/>
      <c r="D616" s="273">
        <v>1943</v>
      </c>
      <c r="E616" s="61" t="s">
        <v>498</v>
      </c>
      <c r="F616" s="61" t="s">
        <v>498</v>
      </c>
      <c r="G616" s="61" t="s">
        <v>498</v>
      </c>
      <c r="H616" s="61" t="s">
        <v>498</v>
      </c>
      <c r="I616" s="61" t="s">
        <v>498</v>
      </c>
      <c r="J616" s="130">
        <f t="shared" si="108"/>
        <v>0</v>
      </c>
      <c r="K616" s="274"/>
      <c r="L616" s="275"/>
      <c r="M616" s="278"/>
      <c r="N616" s="276"/>
      <c r="O616" s="272"/>
      <c r="P616" s="134"/>
      <c r="Q616" s="200"/>
      <c r="R616" s="195"/>
      <c r="S616" s="280"/>
      <c r="T616" s="281"/>
      <c r="U616" s="281"/>
      <c r="V616" s="281"/>
      <c r="W616" s="281"/>
      <c r="X616" s="281"/>
      <c r="Y616" s="281"/>
      <c r="Z616" s="281"/>
      <c r="AA616" s="281"/>
      <c r="AB616" s="282"/>
    </row>
    <row r="617" spans="2:28" customFormat="1" ht="15" customHeight="1" x14ac:dyDescent="0.3">
      <c r="B617" s="251"/>
      <c r="C617" s="250"/>
      <c r="D617" s="273">
        <v>1944</v>
      </c>
      <c r="E617" s="61">
        <f>SUMIF(A398:A399,"=1")/1</f>
        <v>0</v>
      </c>
      <c r="F617" s="61">
        <f>SUMIF(A398:A399,"=2")/2</f>
        <v>0</v>
      </c>
      <c r="G617" s="61">
        <f>SUMIF(A398:A399,"=3")/3</f>
        <v>1</v>
      </c>
      <c r="H617" s="61">
        <f>SUMIF(A398:A399,"=4")/4</f>
        <v>0</v>
      </c>
      <c r="I617" s="61">
        <f>SUMIF(A398:A399,"=5")/5</f>
        <v>1</v>
      </c>
      <c r="J617" s="130">
        <f t="shared" si="108"/>
        <v>2</v>
      </c>
      <c r="K617" s="274"/>
      <c r="L617" s="275"/>
      <c r="M617" s="278"/>
      <c r="N617" s="276"/>
      <c r="O617" s="272"/>
      <c r="P617" s="134"/>
      <c r="Q617" s="200"/>
      <c r="R617" s="195"/>
      <c r="S617" s="280"/>
      <c r="T617" s="281"/>
      <c r="U617" s="281"/>
      <c r="V617" s="281"/>
      <c r="W617" s="281"/>
      <c r="X617" s="281"/>
      <c r="Y617" s="281"/>
      <c r="Z617" s="281"/>
      <c r="AA617" s="281"/>
      <c r="AB617" s="282"/>
    </row>
    <row r="618" spans="2:28" customFormat="1" ht="15" customHeight="1" x14ac:dyDescent="0.3">
      <c r="B618" s="251"/>
      <c r="C618" s="250"/>
      <c r="D618" s="273">
        <v>1945</v>
      </c>
      <c r="E618" s="61" t="s">
        <v>498</v>
      </c>
      <c r="F618" s="61" t="s">
        <v>498</v>
      </c>
      <c r="G618" s="61" t="s">
        <v>498</v>
      </c>
      <c r="H618" s="61" t="s">
        <v>498</v>
      </c>
      <c r="I618" s="61" t="s">
        <v>498</v>
      </c>
      <c r="J618" s="130">
        <f t="shared" si="108"/>
        <v>0</v>
      </c>
      <c r="K618" s="274"/>
      <c r="L618" s="275"/>
      <c r="M618" s="278"/>
      <c r="N618" s="276"/>
      <c r="O618" s="272"/>
      <c r="P618" s="134"/>
      <c r="Q618" s="200"/>
      <c r="R618" s="195"/>
      <c r="S618" s="280"/>
      <c r="T618" s="281"/>
      <c r="U618" s="281"/>
      <c r="V618" s="281"/>
      <c r="W618" s="281"/>
      <c r="X618" s="281"/>
      <c r="Y618" s="281"/>
      <c r="Z618" s="281"/>
      <c r="AA618" s="281"/>
      <c r="AB618" s="282"/>
    </row>
    <row r="619" spans="2:28" customFormat="1" ht="15" customHeight="1" x14ac:dyDescent="0.3">
      <c r="B619" s="251"/>
      <c r="C619" s="250"/>
      <c r="D619" s="273">
        <v>1946</v>
      </c>
      <c r="E619" s="61" t="s">
        <v>498</v>
      </c>
      <c r="F619" s="61" t="s">
        <v>498</v>
      </c>
      <c r="G619" s="61" t="s">
        <v>498</v>
      </c>
      <c r="H619" s="61" t="s">
        <v>498</v>
      </c>
      <c r="I619" s="61" t="s">
        <v>498</v>
      </c>
      <c r="J619" s="130">
        <f t="shared" si="108"/>
        <v>0</v>
      </c>
      <c r="K619" s="274"/>
      <c r="L619" s="275"/>
      <c r="M619" s="278"/>
      <c r="N619" s="276"/>
      <c r="O619" s="272"/>
      <c r="P619" s="134"/>
      <c r="Q619" s="200"/>
      <c r="R619" s="195"/>
      <c r="S619" s="280"/>
      <c r="T619" s="281"/>
      <c r="U619" s="281"/>
      <c r="V619" s="281"/>
      <c r="W619" s="281"/>
      <c r="X619" s="281"/>
      <c r="Y619" s="281"/>
      <c r="Z619" s="281"/>
      <c r="AA619" s="281"/>
      <c r="AB619" s="282"/>
    </row>
    <row r="620" spans="2:28" customFormat="1" ht="15" customHeight="1" x14ac:dyDescent="0.3">
      <c r="B620" s="251"/>
      <c r="C620" s="250"/>
      <c r="D620" s="273">
        <v>1947</v>
      </c>
      <c r="E620" s="61">
        <f>SUMIF(A397,"=1")/1</f>
        <v>0</v>
      </c>
      <c r="F620" s="61">
        <f>SUMIF(A397,"=2")/2</f>
        <v>1</v>
      </c>
      <c r="G620" s="61">
        <f>SUMIF(A397,"=3")/3</f>
        <v>0</v>
      </c>
      <c r="H620" s="61">
        <f>SUMIF(A397,"=4")/4</f>
        <v>0</v>
      </c>
      <c r="I620" s="61">
        <f>SUMIF(A397,"=5")/5</f>
        <v>0</v>
      </c>
      <c r="J620" s="130">
        <f>SUM(E620:I620)</f>
        <v>1</v>
      </c>
      <c r="K620" s="274"/>
      <c r="L620" s="275"/>
      <c r="M620" s="278"/>
      <c r="N620" s="276"/>
      <c r="O620" s="272"/>
      <c r="P620" s="134"/>
      <c r="Q620" s="200"/>
      <c r="R620" s="195"/>
      <c r="S620" s="280"/>
      <c r="T620" s="281"/>
      <c r="U620" s="281"/>
      <c r="V620" s="281"/>
      <c r="W620" s="281"/>
      <c r="X620" s="281"/>
      <c r="Y620" s="281"/>
      <c r="Z620" s="281"/>
      <c r="AA620" s="281"/>
      <c r="AB620" s="282"/>
    </row>
    <row r="621" spans="2:28" customFormat="1" ht="15" customHeight="1" x14ac:dyDescent="0.3">
      <c r="B621" s="251"/>
      <c r="C621" s="299"/>
      <c r="D621" s="273">
        <v>1948</v>
      </c>
      <c r="E621" s="61">
        <f>SUMIF(A396,"=1")/1</f>
        <v>1</v>
      </c>
      <c r="F621" s="61">
        <f>SUMIF(A396,"=2")/2</f>
        <v>0</v>
      </c>
      <c r="G621" s="61">
        <f>SUMIF(A396,"=3")/3</f>
        <v>0</v>
      </c>
      <c r="H621" s="61">
        <f>SUMIF(A396,"=4")/4</f>
        <v>0</v>
      </c>
      <c r="I621" s="61">
        <f>SUMIF(A396,"=5")/5</f>
        <v>0</v>
      </c>
      <c r="J621" s="130">
        <f t="shared" ref="J621:J684" si="109">SUM(E621:I621)</f>
        <v>1</v>
      </c>
      <c r="K621" s="274"/>
      <c r="L621" s="275"/>
      <c r="M621" s="278"/>
      <c r="N621" s="276"/>
      <c r="O621" s="272"/>
      <c r="P621" s="134"/>
      <c r="Q621" s="200"/>
      <c r="R621" s="195"/>
      <c r="S621" s="280"/>
      <c r="T621" s="281"/>
      <c r="U621" s="281"/>
      <c r="V621" s="281"/>
      <c r="W621" s="281"/>
      <c r="X621" s="281"/>
      <c r="Y621" s="281"/>
      <c r="Z621" s="281"/>
      <c r="AA621" s="281"/>
      <c r="AB621" s="282"/>
    </row>
    <row r="622" spans="2:28" customFormat="1" ht="15" customHeight="1" x14ac:dyDescent="0.3">
      <c r="B622" s="251"/>
      <c r="C622" s="299"/>
      <c r="D622" s="273">
        <v>1949</v>
      </c>
      <c r="E622" s="61" t="s">
        <v>498</v>
      </c>
      <c r="F622" s="61" t="s">
        <v>498</v>
      </c>
      <c r="G622" s="61" t="s">
        <v>498</v>
      </c>
      <c r="H622" s="61" t="s">
        <v>498</v>
      </c>
      <c r="I622" s="61" t="s">
        <v>498</v>
      </c>
      <c r="J622" s="130">
        <f t="shared" si="109"/>
        <v>0</v>
      </c>
      <c r="K622" s="274"/>
      <c r="L622" s="275"/>
      <c r="M622" s="278"/>
      <c r="N622" s="276"/>
      <c r="O622" s="272"/>
      <c r="P622" s="134"/>
      <c r="Q622" s="200"/>
      <c r="R622" s="195"/>
      <c r="S622" s="280"/>
      <c r="T622" s="281"/>
      <c r="U622" s="281"/>
      <c r="V622" s="281"/>
      <c r="W622" s="281"/>
      <c r="X622" s="281"/>
      <c r="Y622" s="281"/>
      <c r="Z622" s="281"/>
      <c r="AA622" s="281"/>
      <c r="AB622" s="282"/>
    </row>
    <row r="623" spans="2:28" customFormat="1" ht="15" customHeight="1" x14ac:dyDescent="0.3">
      <c r="B623" s="251"/>
      <c r="C623" s="250"/>
      <c r="D623" s="273">
        <v>1950</v>
      </c>
      <c r="E623" s="61" t="s">
        <v>498</v>
      </c>
      <c r="F623" s="61" t="s">
        <v>498</v>
      </c>
      <c r="G623" s="61" t="s">
        <v>498</v>
      </c>
      <c r="H623" s="61" t="s">
        <v>498</v>
      </c>
      <c r="I623" s="61" t="s">
        <v>498</v>
      </c>
      <c r="J623" s="130">
        <f t="shared" si="109"/>
        <v>0</v>
      </c>
      <c r="K623" s="274"/>
      <c r="L623" s="275"/>
      <c r="M623" s="278"/>
      <c r="N623" s="276"/>
      <c r="O623" s="272"/>
      <c r="P623" s="134"/>
      <c r="Q623" s="200"/>
      <c r="R623" s="195"/>
      <c r="S623" s="280"/>
      <c r="T623" s="281"/>
      <c r="U623" s="281"/>
      <c r="V623" s="281"/>
      <c r="W623" s="281"/>
      <c r="X623" s="281"/>
      <c r="Y623" s="281"/>
      <c r="Z623" s="281"/>
      <c r="AA623" s="281"/>
      <c r="AB623" s="282"/>
    </row>
    <row r="624" spans="2:28" customFormat="1" ht="15" customHeight="1" x14ac:dyDescent="0.3">
      <c r="B624" s="251"/>
      <c r="C624" s="250"/>
      <c r="D624" s="273">
        <v>1951</v>
      </c>
      <c r="E624" s="61">
        <f>SUMIF(A393:A395,"=1")/1</f>
        <v>0</v>
      </c>
      <c r="F624" s="61">
        <f>SUMIF(A393:A395,"=2")/2</f>
        <v>0</v>
      </c>
      <c r="G624" s="61">
        <f>SUMIF(A393:A395,"=3")/3</f>
        <v>3</v>
      </c>
      <c r="H624" s="61">
        <f>SUMIF(A393:A395,"=4")/4</f>
        <v>0</v>
      </c>
      <c r="I624" s="61">
        <f>SUMIF(A393:A395,"=5")/5</f>
        <v>0</v>
      </c>
      <c r="J624" s="130">
        <f t="shared" si="109"/>
        <v>3</v>
      </c>
      <c r="K624" s="274"/>
      <c r="L624" s="275"/>
      <c r="M624" s="278"/>
      <c r="N624" s="276"/>
      <c r="O624" s="272"/>
      <c r="P624" s="134"/>
      <c r="Q624" s="200"/>
      <c r="R624" s="195"/>
      <c r="S624" s="280"/>
      <c r="T624" s="281"/>
      <c r="U624" s="281"/>
      <c r="V624" s="281"/>
      <c r="W624" s="281"/>
      <c r="X624" s="281"/>
      <c r="Y624" s="281"/>
      <c r="Z624" s="281"/>
      <c r="AA624" s="281"/>
      <c r="AB624" s="282"/>
    </row>
    <row r="625" spans="2:28" customFormat="1" ht="15" customHeight="1" x14ac:dyDescent="0.3">
      <c r="B625" s="251"/>
      <c r="C625" s="250"/>
      <c r="D625" s="273">
        <v>1952</v>
      </c>
      <c r="E625" s="61">
        <f>SUMIF(A390:A392,"=1")/1</f>
        <v>0</v>
      </c>
      <c r="F625" s="61">
        <f>SUMIF(A390:A392,"=2")/2</f>
        <v>1</v>
      </c>
      <c r="G625" s="61">
        <f>SUMIF(A390:A392,"=3")/3</f>
        <v>2</v>
      </c>
      <c r="H625" s="61">
        <f>SUMIF(A390:A392,"=4")/4</f>
        <v>0</v>
      </c>
      <c r="I625" s="61">
        <f>SUMIF(A390:A392,"=5")/5</f>
        <v>0</v>
      </c>
      <c r="J625" s="130">
        <f t="shared" si="109"/>
        <v>3</v>
      </c>
      <c r="K625" s="274"/>
      <c r="L625" s="275"/>
      <c r="M625" s="278"/>
      <c r="N625" s="276"/>
      <c r="O625" s="272"/>
      <c r="P625" s="134"/>
      <c r="Q625" s="200"/>
      <c r="R625" s="195"/>
      <c r="S625" s="280"/>
      <c r="T625" s="281"/>
      <c r="U625" s="281"/>
      <c r="V625" s="281"/>
      <c r="W625" s="281"/>
      <c r="X625" s="281"/>
      <c r="Y625" s="281"/>
      <c r="Z625" s="281"/>
      <c r="AA625" s="281"/>
      <c r="AB625" s="282"/>
    </row>
    <row r="626" spans="2:28" customFormat="1" ht="15" customHeight="1" x14ac:dyDescent="0.3">
      <c r="B626" s="251"/>
      <c r="C626" s="250"/>
      <c r="D626" s="273">
        <v>1953</v>
      </c>
      <c r="E626" s="61" t="s">
        <v>498</v>
      </c>
      <c r="F626" s="61" t="s">
        <v>498</v>
      </c>
      <c r="G626" s="61" t="s">
        <v>498</v>
      </c>
      <c r="H626" s="61" t="s">
        <v>498</v>
      </c>
      <c r="I626" s="61" t="s">
        <v>498</v>
      </c>
      <c r="J626" s="130">
        <f t="shared" si="109"/>
        <v>0</v>
      </c>
      <c r="K626" s="274"/>
      <c r="L626" s="275"/>
      <c r="M626" s="278"/>
      <c r="N626" s="276"/>
      <c r="O626" s="272"/>
      <c r="P626" s="134"/>
      <c r="Q626" s="200"/>
      <c r="R626" s="195"/>
      <c r="S626" s="280"/>
      <c r="T626" s="281"/>
      <c r="U626" s="281"/>
      <c r="V626" s="281"/>
      <c r="W626" s="281"/>
      <c r="X626" s="281"/>
      <c r="Y626" s="281"/>
      <c r="Z626" s="281"/>
      <c r="AA626" s="281"/>
      <c r="AB626" s="282"/>
    </row>
    <row r="627" spans="2:28" customFormat="1" ht="15" customHeight="1" x14ac:dyDescent="0.3">
      <c r="B627" s="251"/>
      <c r="C627" s="299"/>
      <c r="D627" s="273">
        <v>1954</v>
      </c>
      <c r="E627" s="61" t="s">
        <v>498</v>
      </c>
      <c r="F627" s="61" t="s">
        <v>498</v>
      </c>
      <c r="G627" s="61" t="s">
        <v>498</v>
      </c>
      <c r="H627" s="61" t="s">
        <v>498</v>
      </c>
      <c r="I627" s="61" t="s">
        <v>498</v>
      </c>
      <c r="J627" s="130">
        <f t="shared" si="109"/>
        <v>0</v>
      </c>
      <c r="K627" s="274"/>
      <c r="L627" s="275"/>
      <c r="M627" s="278"/>
      <c r="N627" s="276"/>
      <c r="O627" s="272"/>
      <c r="P627" s="134"/>
      <c r="Q627" s="200"/>
      <c r="R627" s="195"/>
      <c r="S627" s="280"/>
      <c r="T627" s="281"/>
      <c r="U627" s="281"/>
      <c r="V627" s="281"/>
      <c r="W627" s="281"/>
      <c r="X627" s="281"/>
      <c r="Y627" s="281"/>
      <c r="Z627" s="281"/>
      <c r="AA627" s="281"/>
      <c r="AB627" s="282"/>
    </row>
    <row r="628" spans="2:28" customFormat="1" ht="15" customHeight="1" x14ac:dyDescent="0.3">
      <c r="B628" s="251"/>
      <c r="C628" s="299"/>
      <c r="D628" s="273">
        <v>1955</v>
      </c>
      <c r="E628" s="61" t="s">
        <v>498</v>
      </c>
      <c r="F628" s="61" t="s">
        <v>498</v>
      </c>
      <c r="G628" s="61" t="s">
        <v>498</v>
      </c>
      <c r="H628" s="61" t="s">
        <v>498</v>
      </c>
      <c r="I628" s="61" t="s">
        <v>498</v>
      </c>
      <c r="J628" s="130">
        <f t="shared" si="109"/>
        <v>0</v>
      </c>
      <c r="K628" s="274"/>
      <c r="L628" s="275"/>
      <c r="M628" s="278"/>
      <c r="N628" s="276"/>
      <c r="O628" s="272"/>
      <c r="P628" s="134"/>
      <c r="Q628" s="200"/>
      <c r="R628" s="195"/>
      <c r="S628" s="280"/>
      <c r="T628" s="281"/>
      <c r="U628" s="281"/>
      <c r="V628" s="281"/>
      <c r="W628" s="281"/>
      <c r="X628" s="281"/>
      <c r="Y628" s="281"/>
      <c r="Z628" s="281"/>
      <c r="AA628" s="281"/>
      <c r="AB628" s="282"/>
    </row>
    <row r="629" spans="2:28" customFormat="1" ht="15" customHeight="1" x14ac:dyDescent="0.3">
      <c r="B629" s="251"/>
      <c r="C629" s="250"/>
      <c r="D629" s="273">
        <v>1956</v>
      </c>
      <c r="E629" s="61">
        <f>SUMIF(A388:A389,"=1")/1</f>
        <v>0</v>
      </c>
      <c r="F629" s="61">
        <f>SUMIF(A388:A389,"=2")/2</f>
        <v>1</v>
      </c>
      <c r="G629" s="61">
        <f>SUMIF(A388:A389,"=3")/3</f>
        <v>1</v>
      </c>
      <c r="H629" s="61">
        <f>SUMIF(A388:A389,"=4")/4</f>
        <v>0</v>
      </c>
      <c r="I629" s="61">
        <f>SUMIF(A388:A389,"=5")/5</f>
        <v>0</v>
      </c>
      <c r="J629" s="130">
        <f t="shared" si="109"/>
        <v>2</v>
      </c>
      <c r="K629" s="274"/>
      <c r="L629" s="275"/>
      <c r="M629" s="278"/>
      <c r="N629" s="276"/>
      <c r="O629" s="272"/>
      <c r="P629" s="134"/>
      <c r="Q629" s="200"/>
      <c r="R629" s="195"/>
      <c r="S629" s="280"/>
      <c r="T629" s="281"/>
      <c r="U629" s="281"/>
      <c r="V629" s="281"/>
      <c r="W629" s="281"/>
      <c r="X629" s="281"/>
      <c r="Y629" s="281"/>
      <c r="Z629" s="281"/>
      <c r="AA629" s="281"/>
      <c r="AB629" s="282"/>
    </row>
    <row r="630" spans="2:28" customFormat="1" ht="15" customHeight="1" x14ac:dyDescent="0.3">
      <c r="B630" s="251"/>
      <c r="C630" s="250"/>
      <c r="D630" s="273">
        <v>1957</v>
      </c>
      <c r="E630" s="61" t="s">
        <v>498</v>
      </c>
      <c r="F630" s="61" t="s">
        <v>498</v>
      </c>
      <c r="G630" s="61" t="s">
        <v>498</v>
      </c>
      <c r="H630" s="61" t="s">
        <v>498</v>
      </c>
      <c r="I630" s="61" t="s">
        <v>498</v>
      </c>
      <c r="J630" s="130">
        <f t="shared" si="109"/>
        <v>0</v>
      </c>
      <c r="K630" s="274"/>
      <c r="L630" s="275"/>
      <c r="M630" s="278"/>
      <c r="N630" s="276"/>
      <c r="O630" s="272"/>
      <c r="P630" s="134"/>
      <c r="Q630" s="200"/>
      <c r="R630" s="195"/>
      <c r="S630" s="280"/>
      <c r="T630" s="281"/>
      <c r="U630" s="281"/>
      <c r="V630" s="281"/>
      <c r="W630" s="281"/>
      <c r="X630" s="281"/>
      <c r="Y630" s="281"/>
      <c r="Z630" s="281"/>
      <c r="AA630" s="281"/>
      <c r="AB630" s="282"/>
    </row>
    <row r="631" spans="2:28" customFormat="1" ht="15" customHeight="1" x14ac:dyDescent="0.3">
      <c r="B631" s="251"/>
      <c r="C631" s="250"/>
      <c r="D631" s="273">
        <v>1958</v>
      </c>
      <c r="E631" s="61">
        <f>SUMIF(A387,"=1")/1</f>
        <v>0</v>
      </c>
      <c r="F631" s="61">
        <f>SUMIF(A387,"=2")/2</f>
        <v>1</v>
      </c>
      <c r="G631" s="61">
        <f>SUMIF(A387,"=3")/3</f>
        <v>0</v>
      </c>
      <c r="H631" s="61">
        <f>SUMIF(A387,"=4")/4</f>
        <v>0</v>
      </c>
      <c r="I631" s="61">
        <f>SUMIF(A387,"=5")/5</f>
        <v>0</v>
      </c>
      <c r="J631" s="130">
        <f t="shared" si="109"/>
        <v>1</v>
      </c>
      <c r="K631" s="274"/>
      <c r="L631" s="275"/>
      <c r="M631" s="278"/>
      <c r="N631" s="276"/>
      <c r="O631" s="272"/>
      <c r="P631" s="134"/>
      <c r="Q631" s="200"/>
      <c r="R631" s="195"/>
      <c r="S631" s="280"/>
      <c r="T631" s="281"/>
      <c r="U631" s="281"/>
      <c r="V631" s="281"/>
      <c r="W631" s="281"/>
      <c r="X631" s="281"/>
      <c r="Y631" s="281"/>
      <c r="Z631" s="281"/>
      <c r="AA631" s="281"/>
      <c r="AB631" s="282"/>
    </row>
    <row r="632" spans="2:28" customFormat="1" ht="15" customHeight="1" x14ac:dyDescent="0.3">
      <c r="B632" s="251"/>
      <c r="C632" s="250"/>
      <c r="D632" s="273">
        <v>1959</v>
      </c>
      <c r="E632" s="61">
        <f>SUMIF(A386,"=1")/1</f>
        <v>0</v>
      </c>
      <c r="F632" s="61">
        <f>SUMIF(A386,"=2")/2</f>
        <v>0</v>
      </c>
      <c r="G632" s="61">
        <f>SUMIF(A386,"=3")/3</f>
        <v>1</v>
      </c>
      <c r="H632" s="61">
        <f>SUMIF(A386,"=4")/4</f>
        <v>0</v>
      </c>
      <c r="I632" s="61">
        <f>SUMIF(A386,"=5")/5</f>
        <v>0</v>
      </c>
      <c r="J632" s="130">
        <f t="shared" si="109"/>
        <v>1</v>
      </c>
      <c r="K632" s="274"/>
      <c r="L632" s="275"/>
      <c r="M632" s="278"/>
      <c r="N632" s="276"/>
      <c r="O632" s="272"/>
      <c r="P632" s="134"/>
      <c r="Q632" s="200"/>
      <c r="R632" s="195"/>
      <c r="S632" s="280"/>
      <c r="T632" s="281"/>
      <c r="U632" s="281"/>
      <c r="V632" s="281"/>
      <c r="W632" s="281"/>
      <c r="X632" s="281"/>
      <c r="Y632" s="281"/>
      <c r="Z632" s="281"/>
      <c r="AA632" s="281"/>
      <c r="AB632" s="282"/>
    </row>
    <row r="633" spans="2:28" customFormat="1" ht="15" customHeight="1" x14ac:dyDescent="0.3">
      <c r="B633" s="251"/>
      <c r="C633" s="299"/>
      <c r="D633" s="273">
        <v>1960</v>
      </c>
      <c r="E633" s="61">
        <f>SUMIF(A383:A385,"=1")/1</f>
        <v>0</v>
      </c>
      <c r="F633" s="61">
        <f>SUMIF(A383:A385,"=2")/2</f>
        <v>1</v>
      </c>
      <c r="G633" s="61">
        <f>SUMIF(A383:A385,"=3")/3</f>
        <v>2</v>
      </c>
      <c r="H633" s="61">
        <f>SUMIF(A383:A385,"=4")/4</f>
        <v>0</v>
      </c>
      <c r="I633" s="61">
        <f>SUMIF(A383:A385,"=5")/5</f>
        <v>0</v>
      </c>
      <c r="J633" s="130">
        <f t="shared" si="109"/>
        <v>3</v>
      </c>
      <c r="K633" s="274"/>
      <c r="L633" s="275"/>
      <c r="M633" s="278"/>
      <c r="N633" s="276"/>
      <c r="O633" s="272"/>
      <c r="P633" s="134"/>
      <c r="Q633" s="200"/>
      <c r="R633" s="195"/>
      <c r="S633" s="280"/>
      <c r="T633" s="281"/>
      <c r="U633" s="281"/>
      <c r="V633" s="281"/>
      <c r="W633" s="281"/>
      <c r="X633" s="281"/>
      <c r="Y633" s="281"/>
      <c r="Z633" s="281"/>
      <c r="AA633" s="281"/>
      <c r="AB633" s="282"/>
    </row>
    <row r="634" spans="2:28" customFormat="1" ht="15" customHeight="1" x14ac:dyDescent="0.3">
      <c r="B634" s="251"/>
      <c r="C634" s="299"/>
      <c r="D634" s="273">
        <v>1961</v>
      </c>
      <c r="E634" s="61">
        <f>SUMIF(A380:A382,"=1")/1</f>
        <v>0</v>
      </c>
      <c r="F634" s="61">
        <f>SUMIF(A380:A382,"=2")/2</f>
        <v>1</v>
      </c>
      <c r="G634" s="61">
        <f>SUMIF(A380:A382,"=3")/3</f>
        <v>2</v>
      </c>
      <c r="H634" s="61">
        <f>SUMIF(A380:A382,"=4")/4</f>
        <v>0</v>
      </c>
      <c r="I634" s="61">
        <f>SUMIF(A380:A382,"=5")/5</f>
        <v>0</v>
      </c>
      <c r="J634" s="130">
        <f t="shared" si="109"/>
        <v>3</v>
      </c>
      <c r="K634" s="274"/>
      <c r="L634" s="275"/>
      <c r="M634" s="278"/>
      <c r="N634" s="276"/>
      <c r="O634" s="272"/>
      <c r="P634" s="134"/>
      <c r="Q634" s="200"/>
      <c r="R634" s="195"/>
      <c r="S634" s="280"/>
      <c r="T634" s="281"/>
      <c r="U634" s="281"/>
      <c r="V634" s="281"/>
      <c r="W634" s="281"/>
      <c r="X634" s="281"/>
      <c r="Y634" s="281"/>
      <c r="Z634" s="281"/>
      <c r="AA634" s="281"/>
      <c r="AB634" s="282"/>
    </row>
    <row r="635" spans="2:28" customFormat="1" ht="15" customHeight="1" x14ac:dyDescent="0.3">
      <c r="B635" s="251"/>
      <c r="C635" s="250"/>
      <c r="D635" s="273">
        <v>1962</v>
      </c>
      <c r="E635" s="61">
        <f>SUMIF(A376:A379,"=1")/1</f>
        <v>2</v>
      </c>
      <c r="F635" s="61">
        <f>SUMIF(A376:A379,"=2")/2</f>
        <v>0</v>
      </c>
      <c r="G635" s="61">
        <f>SUMIF(A376:A379,"=3")/3</f>
        <v>2</v>
      </c>
      <c r="H635" s="61">
        <f>SUMIF(A376:A379,"=4")/4</f>
        <v>0</v>
      </c>
      <c r="I635" s="61">
        <f>SUMIF(A376:A379,"=5")/5</f>
        <v>0</v>
      </c>
      <c r="J635" s="130">
        <f t="shared" si="109"/>
        <v>4</v>
      </c>
      <c r="K635" s="274"/>
      <c r="L635" s="275"/>
      <c r="M635" s="278"/>
      <c r="N635" s="276"/>
      <c r="O635" s="272"/>
      <c r="P635" s="134"/>
      <c r="Q635" s="200"/>
      <c r="R635" s="195"/>
      <c r="S635" s="280"/>
      <c r="T635" s="281"/>
      <c r="U635" s="281"/>
      <c r="V635" s="281"/>
      <c r="W635" s="281"/>
      <c r="X635" s="281"/>
      <c r="Y635" s="281"/>
      <c r="Z635" s="281"/>
      <c r="AA635" s="281"/>
      <c r="AB635" s="282"/>
    </row>
    <row r="636" spans="2:28" customFormat="1" ht="15" customHeight="1" x14ac:dyDescent="0.3">
      <c r="B636" s="251"/>
      <c r="C636" s="250"/>
      <c r="D636" s="273">
        <v>1963</v>
      </c>
      <c r="E636" s="61">
        <f>SUMIF(A373:A375,"=1")/1</f>
        <v>0</v>
      </c>
      <c r="F636" s="61">
        <f>SUMIF(A373:A375,"=2")/2</f>
        <v>1</v>
      </c>
      <c r="G636" s="61">
        <f>SUMIF(A373:A375,"=3")/3</f>
        <v>2</v>
      </c>
      <c r="H636" s="61">
        <f>SUMIF(A373:A375,"=4")/4</f>
        <v>0</v>
      </c>
      <c r="I636" s="61">
        <f>SUMIF(A373:A375,"=5")/5</f>
        <v>0</v>
      </c>
      <c r="J636" s="130">
        <f t="shared" si="109"/>
        <v>3</v>
      </c>
      <c r="K636" s="274"/>
      <c r="L636" s="275"/>
      <c r="M636" s="278"/>
      <c r="N636" s="276"/>
      <c r="O636" s="272"/>
      <c r="P636" s="134"/>
      <c r="Q636" s="200"/>
      <c r="R636" s="195"/>
      <c r="S636" s="280"/>
      <c r="T636" s="281"/>
      <c r="U636" s="281"/>
      <c r="V636" s="281"/>
      <c r="W636" s="281"/>
      <c r="X636" s="281"/>
      <c r="Y636" s="281"/>
      <c r="Z636" s="281"/>
      <c r="AA636" s="281"/>
      <c r="AB636" s="282"/>
    </row>
    <row r="637" spans="2:28" customFormat="1" ht="15" customHeight="1" x14ac:dyDescent="0.3">
      <c r="B637" s="251"/>
      <c r="C637" s="250"/>
      <c r="D637" s="273">
        <v>1964</v>
      </c>
      <c r="E637" s="61">
        <f>SUMIF(A371:A372,"=1")/1</f>
        <v>0</v>
      </c>
      <c r="F637" s="61">
        <f>SUMIF(A371:A372,"=2")/2</f>
        <v>1</v>
      </c>
      <c r="G637" s="61">
        <f>SUMIF(A371:A372,"=3")/3</f>
        <v>1</v>
      </c>
      <c r="H637" s="61">
        <f>SUMIF(A371:A372,"=4")/4</f>
        <v>0</v>
      </c>
      <c r="I637" s="61">
        <f>SUMIF(A371:A372,"=5")/5</f>
        <v>0</v>
      </c>
      <c r="J637" s="130">
        <f t="shared" si="109"/>
        <v>2</v>
      </c>
      <c r="K637" s="274"/>
      <c r="L637" s="275"/>
      <c r="M637" s="278"/>
      <c r="N637" s="276"/>
      <c r="O637" s="272"/>
      <c r="P637" s="134"/>
      <c r="Q637" s="200"/>
      <c r="R637" s="195"/>
      <c r="S637" s="280"/>
      <c r="T637" s="281"/>
      <c r="U637" s="281"/>
      <c r="V637" s="281"/>
      <c r="W637" s="281"/>
      <c r="X637" s="281"/>
      <c r="Y637" s="281"/>
      <c r="Z637" s="281"/>
      <c r="AA637" s="281"/>
      <c r="AB637" s="282"/>
    </row>
    <row r="638" spans="2:28" customFormat="1" ht="15" customHeight="1" x14ac:dyDescent="0.3">
      <c r="B638" s="251"/>
      <c r="C638" s="250"/>
      <c r="D638" s="273">
        <v>1965</v>
      </c>
      <c r="E638" s="61">
        <f>SUMIF(A349:A370,"=1")/1</f>
        <v>1</v>
      </c>
      <c r="F638" s="61">
        <f>SUMIF(A349:A370,"=2")/2</f>
        <v>1</v>
      </c>
      <c r="G638" s="61">
        <f>SUMIF(A349:A370,"=3")/3</f>
        <v>20</v>
      </c>
      <c r="H638" s="61">
        <f>SUMIF(A349:A370,"=4")/4</f>
        <v>0</v>
      </c>
      <c r="I638" s="61">
        <f>SUMIF(A349:A370,"=5")/5</f>
        <v>0</v>
      </c>
      <c r="J638" s="130">
        <f t="shared" si="109"/>
        <v>22</v>
      </c>
      <c r="K638" s="274"/>
      <c r="L638" s="275"/>
      <c r="M638" s="278"/>
      <c r="N638" s="276"/>
      <c r="O638" s="272"/>
      <c r="P638" s="134"/>
      <c r="Q638" s="200"/>
      <c r="R638" s="195"/>
      <c r="S638" s="280"/>
      <c r="T638" s="281"/>
      <c r="U638" s="281"/>
      <c r="V638" s="281"/>
      <c r="W638" s="281"/>
      <c r="X638" s="281"/>
      <c r="Y638" s="281"/>
      <c r="Z638" s="281"/>
      <c r="AA638" s="281"/>
      <c r="AB638" s="282"/>
    </row>
    <row r="639" spans="2:28" customFormat="1" ht="15" customHeight="1" x14ac:dyDescent="0.3">
      <c r="B639" s="251"/>
      <c r="C639" s="299"/>
      <c r="D639" s="273">
        <v>1966</v>
      </c>
      <c r="E639" s="61">
        <f>SUMIF(A342:A348,"=1")/1</f>
        <v>1</v>
      </c>
      <c r="F639" s="61">
        <f>SUMIF(A342:A348,"=2")/2</f>
        <v>1</v>
      </c>
      <c r="G639" s="61">
        <f>SUMIF(A342:A348,"=3")/3</f>
        <v>4</v>
      </c>
      <c r="H639" s="61">
        <f>SUMIF(A342:A348,"=4")/4</f>
        <v>0</v>
      </c>
      <c r="I639" s="61">
        <f>SUMIF(A342:A348,"=5")/5</f>
        <v>1</v>
      </c>
      <c r="J639" s="130">
        <f t="shared" si="109"/>
        <v>7</v>
      </c>
      <c r="K639" s="274"/>
      <c r="L639" s="275"/>
      <c r="M639" s="278"/>
      <c r="N639" s="276"/>
      <c r="O639" s="272"/>
      <c r="P639" s="134"/>
      <c r="Q639" s="200"/>
      <c r="R639" s="195"/>
      <c r="S639" s="280"/>
      <c r="T639" s="281"/>
      <c r="U639" s="281"/>
      <c r="V639" s="281"/>
      <c r="W639" s="281"/>
      <c r="X639" s="281"/>
      <c r="Y639" s="281"/>
      <c r="Z639" s="281"/>
      <c r="AA639" s="281"/>
      <c r="AB639" s="282"/>
    </row>
    <row r="640" spans="2:28" customFormat="1" ht="15" customHeight="1" x14ac:dyDescent="0.3">
      <c r="B640" s="251"/>
      <c r="C640" s="299"/>
      <c r="D640" s="273">
        <v>1967</v>
      </c>
      <c r="E640" s="61">
        <f>SUMIF(A336:A341,"=1")/1</f>
        <v>2</v>
      </c>
      <c r="F640" s="61">
        <f>SUMIF(A336:A341,"=2")/2</f>
        <v>0</v>
      </c>
      <c r="G640" s="61">
        <f>SUMIF(A336:A341,"=3")/3</f>
        <v>4</v>
      </c>
      <c r="H640" s="61">
        <f>SUMIF(A336:A341,"=4")/4</f>
        <v>0</v>
      </c>
      <c r="I640" s="61">
        <f>SUMIF(A336:A341,"=5")/5</f>
        <v>0</v>
      </c>
      <c r="J640" s="130">
        <f t="shared" si="109"/>
        <v>6</v>
      </c>
      <c r="K640" s="274"/>
      <c r="L640" s="275"/>
      <c r="M640" s="278"/>
      <c r="N640" s="276"/>
      <c r="O640" s="272"/>
      <c r="P640" s="134"/>
      <c r="Q640" s="200"/>
      <c r="R640" s="195"/>
      <c r="S640" s="280"/>
      <c r="T640" s="281"/>
      <c r="U640" s="281"/>
      <c r="V640" s="281"/>
      <c r="W640" s="281"/>
      <c r="X640" s="281"/>
      <c r="Y640" s="281"/>
      <c r="Z640" s="281"/>
      <c r="AA640" s="281"/>
      <c r="AB640" s="282"/>
    </row>
    <row r="641" spans="2:28" customFormat="1" ht="15" customHeight="1" x14ac:dyDescent="0.3">
      <c r="B641" s="251"/>
      <c r="C641" s="250"/>
      <c r="D641" s="273">
        <v>1968</v>
      </c>
      <c r="E641" s="61">
        <f>SUMIF(A331:A335,"=1")/1</f>
        <v>0</v>
      </c>
      <c r="F641" s="61">
        <f>SUMIF(A331:A335,"=2")/2</f>
        <v>0</v>
      </c>
      <c r="G641" s="61">
        <f>SUMIF(A331:A335,"=3")/3</f>
        <v>4</v>
      </c>
      <c r="H641" s="61">
        <f>SUMIF(A331:A335,"=4")/4</f>
        <v>1</v>
      </c>
      <c r="I641" s="61">
        <f>SUMIF(A331:A335,"=5")/5</f>
        <v>0</v>
      </c>
      <c r="J641" s="130">
        <f t="shared" si="109"/>
        <v>5</v>
      </c>
      <c r="K641" s="274"/>
      <c r="L641" s="275"/>
      <c r="M641" s="278"/>
      <c r="N641" s="276"/>
      <c r="O641" s="272"/>
      <c r="P641" s="134"/>
      <c r="Q641" s="200"/>
      <c r="R641" s="195"/>
      <c r="S641" s="280"/>
      <c r="T641" s="281"/>
      <c r="U641" s="281"/>
      <c r="V641" s="281"/>
      <c r="W641" s="281"/>
      <c r="X641" s="281"/>
      <c r="Y641" s="281"/>
      <c r="Z641" s="281"/>
      <c r="AA641" s="281"/>
      <c r="AB641" s="282"/>
    </row>
    <row r="642" spans="2:28" customFormat="1" ht="15" customHeight="1" x14ac:dyDescent="0.3">
      <c r="B642" s="251"/>
      <c r="C642" s="250"/>
      <c r="D642" s="273">
        <v>1969</v>
      </c>
      <c r="E642" s="61">
        <f>SUMIF(A327:A330,"=1")/1</f>
        <v>0</v>
      </c>
      <c r="F642" s="61">
        <f>SUMIF(A327:A330,"=2")/2</f>
        <v>1</v>
      </c>
      <c r="G642" s="61">
        <f>SUMIF(A327:A330,"=3")/3</f>
        <v>2</v>
      </c>
      <c r="H642" s="61">
        <f>SUMIF(A327:A330,"=4")/4</f>
        <v>1</v>
      </c>
      <c r="I642" s="61">
        <f>SUMIF(A327:A330,"=5")/5</f>
        <v>0</v>
      </c>
      <c r="J642" s="130">
        <f t="shared" si="109"/>
        <v>4</v>
      </c>
      <c r="K642" s="274"/>
      <c r="L642" s="275"/>
      <c r="M642" s="278"/>
      <c r="N642" s="276"/>
      <c r="O642" s="272"/>
      <c r="P642" s="134"/>
      <c r="Q642" s="200"/>
      <c r="R642" s="195"/>
      <c r="S642" s="280"/>
      <c r="T642" s="281"/>
      <c r="U642" s="281"/>
      <c r="V642" s="281"/>
      <c r="W642" s="281"/>
      <c r="X642" s="281"/>
      <c r="Y642" s="281"/>
      <c r="Z642" s="281"/>
      <c r="AA642" s="281"/>
      <c r="AB642" s="282"/>
    </row>
    <row r="643" spans="2:28" customFormat="1" ht="15" customHeight="1" x14ac:dyDescent="0.3">
      <c r="B643" s="251"/>
      <c r="C643" s="250"/>
      <c r="D643" s="273">
        <v>1970</v>
      </c>
      <c r="E643" s="61">
        <f>SUMIF(A321:A326,"=1")/1</f>
        <v>1</v>
      </c>
      <c r="F643" s="61">
        <f>SUMIF(A321:A326,"=2")/2</f>
        <v>0</v>
      </c>
      <c r="G643" s="61">
        <f>SUMIF(A321:A326,"=3")/3</f>
        <v>5</v>
      </c>
      <c r="H643" s="61">
        <f>SUMIF(A321:A326,"=4")/4</f>
        <v>0</v>
      </c>
      <c r="I643" s="61">
        <f>SUMIF(A321:A326,"=5")/5</f>
        <v>0</v>
      </c>
      <c r="J643" s="130">
        <f t="shared" si="109"/>
        <v>6</v>
      </c>
      <c r="K643" s="274"/>
      <c r="L643" s="275"/>
      <c r="M643" s="278"/>
      <c r="N643" s="276"/>
      <c r="O643" s="272"/>
      <c r="P643" s="134"/>
      <c r="Q643" s="200"/>
      <c r="R643" s="195"/>
      <c r="S643" s="280"/>
      <c r="T643" s="281"/>
      <c r="U643" s="281"/>
      <c r="V643" s="281"/>
      <c r="W643" s="281"/>
      <c r="X643" s="281"/>
      <c r="Y643" s="281"/>
      <c r="Z643" s="281"/>
      <c r="AA643" s="281"/>
      <c r="AB643" s="282"/>
    </row>
    <row r="644" spans="2:28" customFormat="1" ht="15" customHeight="1" x14ac:dyDescent="0.3">
      <c r="B644" s="251"/>
      <c r="C644" s="250"/>
      <c r="D644" s="273">
        <v>1971</v>
      </c>
      <c r="E644" s="61">
        <f>SUMIF(A313:A320,"=1")/1</f>
        <v>3</v>
      </c>
      <c r="F644" s="61">
        <f>SUMIF(A313:A320,"=2")/2</f>
        <v>1</v>
      </c>
      <c r="G644" s="61">
        <f>SUMIF(A313:A320,"=3")/3</f>
        <v>4</v>
      </c>
      <c r="H644" s="61">
        <f>SUMIF(A313:A320,"=4")/4</f>
        <v>0</v>
      </c>
      <c r="I644" s="61">
        <f>SUMIF(A313:A320,"=5")/5</f>
        <v>0</v>
      </c>
      <c r="J644" s="130">
        <f t="shared" si="109"/>
        <v>8</v>
      </c>
      <c r="K644" s="274"/>
      <c r="L644" s="275"/>
      <c r="M644" s="278"/>
      <c r="N644" s="276"/>
      <c r="O644" s="272"/>
      <c r="P644" s="134"/>
      <c r="Q644" s="200"/>
      <c r="R644" s="195"/>
      <c r="S644" s="280"/>
      <c r="T644" s="281"/>
      <c r="U644" s="281"/>
      <c r="V644" s="281"/>
      <c r="W644" s="281"/>
      <c r="X644" s="281"/>
      <c r="Y644" s="281"/>
      <c r="Z644" s="281"/>
      <c r="AA644" s="281"/>
      <c r="AB644" s="282"/>
    </row>
    <row r="645" spans="2:28" customFormat="1" ht="15" customHeight="1" x14ac:dyDescent="0.3">
      <c r="B645" s="251"/>
      <c r="C645" s="250"/>
      <c r="D645" s="273">
        <v>1972</v>
      </c>
      <c r="E645" s="61">
        <f>SUMIF(A309:A312,"=1")/1</f>
        <v>1</v>
      </c>
      <c r="F645" s="61">
        <f>SUMIF(A309:A312,"=2")/2</f>
        <v>1</v>
      </c>
      <c r="G645" s="61">
        <f>SUMIF(A309:A312,"=3")/3</f>
        <v>2</v>
      </c>
      <c r="H645" s="61">
        <f>SUMIF(A309:A312,"=4")/4</f>
        <v>0</v>
      </c>
      <c r="I645" s="61">
        <f>SUMIF(A309:A312,"=5")/5</f>
        <v>0</v>
      </c>
      <c r="J645" s="130">
        <f t="shared" si="109"/>
        <v>4</v>
      </c>
      <c r="K645" s="274"/>
      <c r="L645" s="275"/>
      <c r="M645" s="278"/>
      <c r="N645" s="276"/>
      <c r="O645" s="272"/>
      <c r="P645" s="134"/>
      <c r="Q645" s="200"/>
      <c r="R645" s="195"/>
      <c r="S645" s="280"/>
      <c r="T645" s="281"/>
      <c r="U645" s="281"/>
      <c r="V645" s="281"/>
      <c r="W645" s="281"/>
      <c r="X645" s="281"/>
      <c r="Y645" s="281"/>
      <c r="Z645" s="281"/>
      <c r="AA645" s="281"/>
      <c r="AB645" s="282"/>
    </row>
    <row r="646" spans="2:28" customFormat="1" ht="15" customHeight="1" x14ac:dyDescent="0.3">
      <c r="B646" s="251"/>
      <c r="C646" s="250"/>
      <c r="D646" s="273">
        <v>1973</v>
      </c>
      <c r="E646" s="61">
        <f>SUMIF(A306:A308,"=1")/1</f>
        <v>0</v>
      </c>
      <c r="F646" s="61">
        <f>SUMIF(A306:A308,"=2")/2</f>
        <v>1</v>
      </c>
      <c r="G646" s="61">
        <f>SUMIF(A306:A308,"=3")/3</f>
        <v>2</v>
      </c>
      <c r="H646" s="61">
        <f>SUMIF(A306:A308,"=4")/4</f>
        <v>0</v>
      </c>
      <c r="I646" s="61">
        <f>SUMIF(A306:A308,"=5")/5</f>
        <v>0</v>
      </c>
      <c r="J646" s="130">
        <f t="shared" si="109"/>
        <v>3</v>
      </c>
      <c r="K646" s="274"/>
      <c r="L646" s="275"/>
      <c r="M646" s="278"/>
      <c r="N646" s="276"/>
      <c r="O646" s="272"/>
      <c r="P646" s="134"/>
      <c r="Q646" s="200"/>
      <c r="R646" s="195"/>
      <c r="S646" s="280"/>
      <c r="T646" s="281"/>
      <c r="U646" s="281"/>
      <c r="V646" s="281"/>
      <c r="W646" s="281"/>
      <c r="X646" s="281"/>
      <c r="Y646" s="281"/>
      <c r="Z646" s="281"/>
      <c r="AA646" s="281"/>
      <c r="AB646" s="282"/>
    </row>
    <row r="647" spans="2:28" customFormat="1" ht="15" customHeight="1" x14ac:dyDescent="0.3">
      <c r="B647" s="251"/>
      <c r="C647" s="250"/>
      <c r="D647" s="273">
        <v>1974</v>
      </c>
      <c r="E647" s="61">
        <f>SUMIF(A296:A305,"=1")/1</f>
        <v>2</v>
      </c>
      <c r="F647" s="61">
        <f>SUMIF(A296:A305,"=2")/2</f>
        <v>0</v>
      </c>
      <c r="G647" s="61">
        <f>SUMIF(A296:A305,"=3")/3</f>
        <v>8</v>
      </c>
      <c r="H647" s="61">
        <f>SUMIF(A296:A305,"=4")/4</f>
        <v>0</v>
      </c>
      <c r="I647" s="61">
        <f>SUMIF(A296:A305,"=5")/5</f>
        <v>0</v>
      </c>
      <c r="J647" s="130">
        <f t="shared" si="109"/>
        <v>10</v>
      </c>
      <c r="K647" s="274"/>
      <c r="L647" s="275"/>
      <c r="M647" s="278"/>
      <c r="N647" s="276"/>
      <c r="O647" s="272"/>
      <c r="P647" s="134"/>
      <c r="Q647" s="200"/>
      <c r="R647" s="195"/>
      <c r="S647" s="280"/>
      <c r="T647" s="281"/>
      <c r="U647" s="281"/>
      <c r="V647" s="281"/>
      <c r="W647" s="281"/>
      <c r="X647" s="281"/>
      <c r="Y647" s="281"/>
      <c r="Z647" s="281"/>
      <c r="AA647" s="281"/>
      <c r="AB647" s="282"/>
    </row>
    <row r="648" spans="2:28" customFormat="1" ht="15" customHeight="1" x14ac:dyDescent="0.3">
      <c r="B648" s="251"/>
      <c r="C648" s="299"/>
      <c r="D648" s="273">
        <v>1975</v>
      </c>
      <c r="E648" s="61">
        <f>SUMIF(A286:A295,"=1")/1</f>
        <v>0</v>
      </c>
      <c r="F648" s="61">
        <f>SUMIF(A286:A295,"=2")/2</f>
        <v>3</v>
      </c>
      <c r="G648" s="61">
        <f>SUMIF(A286:A295,"=3")/3</f>
        <v>4</v>
      </c>
      <c r="H648" s="61">
        <f>SUMIF(A286:A295,"=4")/4</f>
        <v>3</v>
      </c>
      <c r="I648" s="61">
        <f>SUMIF(A286:A295,"=5")/5</f>
        <v>0</v>
      </c>
      <c r="J648" s="130">
        <f t="shared" si="109"/>
        <v>10</v>
      </c>
      <c r="K648" s="274"/>
      <c r="L648" s="275"/>
      <c r="M648" s="278"/>
      <c r="N648" s="276"/>
      <c r="O648" s="272"/>
      <c r="P648" s="134"/>
      <c r="Q648" s="200"/>
      <c r="R648" s="195"/>
      <c r="S648" s="280"/>
      <c r="T648" s="281"/>
      <c r="U648" s="281"/>
      <c r="V648" s="281"/>
      <c r="W648" s="281"/>
      <c r="X648" s="281"/>
      <c r="Y648" s="281"/>
      <c r="Z648" s="281"/>
      <c r="AA648" s="281"/>
      <c r="AB648" s="282"/>
    </row>
    <row r="649" spans="2:28" customFormat="1" ht="15" customHeight="1" x14ac:dyDescent="0.3">
      <c r="B649" s="251"/>
      <c r="C649" s="299"/>
      <c r="D649" s="273">
        <v>1976</v>
      </c>
      <c r="E649" s="61">
        <f>SUMIF(A282:A285,"=1")/1</f>
        <v>0</v>
      </c>
      <c r="F649" s="61">
        <f>SUMIF(A282:A285,"=2")/2</f>
        <v>1</v>
      </c>
      <c r="G649" s="61">
        <f>SUMIF(A282:A285,"=3")/3</f>
        <v>3</v>
      </c>
      <c r="H649" s="61">
        <f>SUMIF(A282:A285,"=4")/4</f>
        <v>0</v>
      </c>
      <c r="I649" s="61">
        <f>SUMIF(A282:A285,"=5")/5</f>
        <v>0</v>
      </c>
      <c r="J649" s="130">
        <f t="shared" si="109"/>
        <v>4</v>
      </c>
      <c r="K649" s="274"/>
      <c r="L649" s="275"/>
      <c r="M649" s="278"/>
      <c r="N649" s="276"/>
      <c r="O649" s="272"/>
      <c r="P649" s="134"/>
      <c r="Q649" s="200"/>
      <c r="R649" s="195"/>
      <c r="S649" s="280"/>
      <c r="T649" s="281"/>
      <c r="U649" s="281"/>
      <c r="V649" s="281"/>
      <c r="W649" s="281"/>
      <c r="X649" s="281"/>
      <c r="Y649" s="281"/>
      <c r="Z649" s="281"/>
      <c r="AA649" s="281"/>
      <c r="AB649" s="282"/>
    </row>
    <row r="650" spans="2:28" customFormat="1" ht="15" customHeight="1" x14ac:dyDescent="0.3">
      <c r="B650" s="251"/>
      <c r="C650" s="250"/>
      <c r="D650" s="273">
        <v>1977</v>
      </c>
      <c r="E650" s="61">
        <f>SUMIF(A277:A281,"=1")/1</f>
        <v>0</v>
      </c>
      <c r="F650" s="61">
        <f>SUMIF(A277:A281,"=2")/2</f>
        <v>0</v>
      </c>
      <c r="G650" s="61">
        <f>SUMIF(A277:A281,"=3")/3</f>
        <v>5</v>
      </c>
      <c r="H650" s="61">
        <f>SUMIF(A277:A281,"=4")/4</f>
        <v>0</v>
      </c>
      <c r="I650" s="61">
        <f>SUMIF(A277:A281,"=5")/5</f>
        <v>0</v>
      </c>
      <c r="J650" s="130">
        <f t="shared" si="109"/>
        <v>5</v>
      </c>
      <c r="K650" s="274"/>
      <c r="L650" s="275"/>
      <c r="M650" s="278"/>
      <c r="N650" s="276"/>
      <c r="O650" s="272"/>
      <c r="P650" s="134"/>
      <c r="Q650" s="200"/>
      <c r="R650" s="195"/>
      <c r="S650" s="280"/>
      <c r="T650" s="281"/>
      <c r="U650" s="281"/>
      <c r="V650" s="281"/>
      <c r="W650" s="281"/>
      <c r="X650" s="281"/>
      <c r="Y650" s="281"/>
      <c r="Z650" s="281"/>
      <c r="AA650" s="281"/>
      <c r="AB650" s="282"/>
    </row>
    <row r="651" spans="2:28" customFormat="1" ht="15" customHeight="1" x14ac:dyDescent="0.3">
      <c r="B651" s="251"/>
      <c r="C651" s="250"/>
      <c r="D651" s="273">
        <v>1978</v>
      </c>
      <c r="E651" s="61">
        <f>SUMIF(A271:A276,"=1")/1</f>
        <v>0</v>
      </c>
      <c r="F651" s="61">
        <f>SUMIF(A271:A276,"=2")/2</f>
        <v>2</v>
      </c>
      <c r="G651" s="61">
        <f>SUMIF(A271:A276,"=3")/3</f>
        <v>4</v>
      </c>
      <c r="H651" s="61">
        <f>SUMIF(A271:A276,"=4")/4</f>
        <v>0</v>
      </c>
      <c r="I651" s="61">
        <f>SUMIF(A271:A276,"=5")/5</f>
        <v>0</v>
      </c>
      <c r="J651" s="130">
        <f t="shared" si="109"/>
        <v>6</v>
      </c>
      <c r="K651" s="274"/>
      <c r="L651" s="275"/>
      <c r="M651" s="278"/>
      <c r="N651" s="276"/>
      <c r="O651" s="272"/>
      <c r="P651" s="134"/>
      <c r="Q651" s="200"/>
      <c r="R651" s="195"/>
      <c r="S651" s="280"/>
      <c r="T651" s="281"/>
      <c r="U651" s="281"/>
      <c r="V651" s="281"/>
      <c r="W651" s="281"/>
      <c r="X651" s="281"/>
      <c r="Y651" s="281"/>
      <c r="Z651" s="281"/>
      <c r="AA651" s="281"/>
      <c r="AB651" s="282"/>
    </row>
    <row r="652" spans="2:28" customFormat="1" ht="15" customHeight="1" x14ac:dyDescent="0.3">
      <c r="B652" s="251"/>
      <c r="C652" s="250"/>
      <c r="D652" s="273">
        <v>1979</v>
      </c>
      <c r="E652" s="61">
        <f>SUMIF(A265:A270,"=1")/1</f>
        <v>0</v>
      </c>
      <c r="F652" s="61">
        <f>SUMIF(A265:A270,"=2")/2</f>
        <v>1</v>
      </c>
      <c r="G652" s="61">
        <f>SUMIF(A265:A270,"=3")/3</f>
        <v>4</v>
      </c>
      <c r="H652" s="61">
        <f>SUMIF(A265:A270,"=4")/4</f>
        <v>1</v>
      </c>
      <c r="I652" s="61">
        <f>SUMIF(A265:A270,"=5")/5</f>
        <v>0</v>
      </c>
      <c r="J652" s="130">
        <f t="shared" si="109"/>
        <v>6</v>
      </c>
      <c r="K652" s="274"/>
      <c r="L652" s="275"/>
      <c r="M652" s="278"/>
      <c r="N652" s="276"/>
      <c r="O652" s="272"/>
      <c r="P652" s="134"/>
      <c r="Q652" s="200"/>
      <c r="R652" s="195"/>
      <c r="S652" s="280"/>
      <c r="T652" s="281"/>
      <c r="U652" s="281"/>
      <c r="V652" s="281"/>
      <c r="W652" s="281"/>
      <c r="X652" s="281"/>
      <c r="Y652" s="281"/>
      <c r="Z652" s="281"/>
      <c r="AA652" s="281"/>
      <c r="AB652" s="282"/>
    </row>
    <row r="653" spans="2:28" customFormat="1" ht="15" customHeight="1" x14ac:dyDescent="0.3">
      <c r="B653" s="251"/>
      <c r="C653" s="250"/>
      <c r="D653" s="273">
        <v>1980</v>
      </c>
      <c r="E653" s="61">
        <f>SUMIF(A259:A264,"=1")/1</f>
        <v>1</v>
      </c>
      <c r="F653" s="61">
        <f>SUMIF(A259:A264,"=2")/2</f>
        <v>0</v>
      </c>
      <c r="G653" s="61">
        <f>SUMIF(A259:A264,"=3")/3</f>
        <v>5</v>
      </c>
      <c r="H653" s="61">
        <f>SUMIF(A259:A264,"=4")/4</f>
        <v>0</v>
      </c>
      <c r="I653" s="61">
        <f>SUMIF(A259:A264,"=5")/5</f>
        <v>0</v>
      </c>
      <c r="J653" s="130">
        <f t="shared" si="109"/>
        <v>6</v>
      </c>
      <c r="K653" s="274"/>
      <c r="L653" s="275"/>
      <c r="M653" s="278"/>
      <c r="N653" s="276"/>
      <c r="O653" s="272"/>
      <c r="P653" s="134"/>
      <c r="Q653" s="200"/>
      <c r="R653" s="195"/>
      <c r="S653" s="280"/>
      <c r="T653" s="281"/>
      <c r="U653" s="281"/>
      <c r="V653" s="281"/>
      <c r="W653" s="281"/>
      <c r="X653" s="281"/>
      <c r="Y653" s="281"/>
      <c r="Z653" s="281"/>
      <c r="AA653" s="281"/>
      <c r="AB653" s="282"/>
    </row>
    <row r="654" spans="2:28" customFormat="1" ht="15" customHeight="1" x14ac:dyDescent="0.3">
      <c r="B654" s="251"/>
      <c r="C654" s="299"/>
      <c r="D654" s="273">
        <v>1981</v>
      </c>
      <c r="E654" s="61">
        <f>SUMIF(A253:A258,"=1")/1</f>
        <v>1</v>
      </c>
      <c r="F654" s="61">
        <f>SUMIF(A253:A258,"=2")/2</f>
        <v>1</v>
      </c>
      <c r="G654" s="61">
        <f>SUMIF(A253:A258,"=3")/3</f>
        <v>4</v>
      </c>
      <c r="H654" s="61">
        <f>SUMIF(A253:A258,"=4")/4</f>
        <v>0</v>
      </c>
      <c r="I654" s="61">
        <f>SUMIF(A253:A258,"=5")/5</f>
        <v>0</v>
      </c>
      <c r="J654" s="130">
        <f t="shared" si="109"/>
        <v>6</v>
      </c>
      <c r="K654" s="274"/>
      <c r="L654" s="275"/>
      <c r="M654" s="278"/>
      <c r="N654" s="276"/>
      <c r="O654" s="272"/>
      <c r="P654" s="134"/>
      <c r="Q654" s="200"/>
      <c r="R654" s="195"/>
      <c r="S654" s="280"/>
      <c r="T654" s="281"/>
      <c r="U654" s="281"/>
      <c r="V654" s="281"/>
      <c r="W654" s="281"/>
      <c r="X654" s="281"/>
      <c r="Y654" s="281"/>
      <c r="Z654" s="281"/>
      <c r="AA654" s="281"/>
      <c r="AB654" s="282"/>
    </row>
    <row r="655" spans="2:28" customFormat="1" ht="15" customHeight="1" x14ac:dyDescent="0.3">
      <c r="B655" s="251"/>
      <c r="C655" s="299"/>
      <c r="D655" s="273">
        <v>1982</v>
      </c>
      <c r="E655" s="61">
        <f>SUMIF(A251:A252,"=1")/1</f>
        <v>1</v>
      </c>
      <c r="F655" s="61">
        <f>SUMIF(A251:A252,"=2")/2</f>
        <v>0</v>
      </c>
      <c r="G655" s="61">
        <f>SUMIF(A251:A252,"=3")/3</f>
        <v>1</v>
      </c>
      <c r="H655" s="61">
        <f>SUMIF(A251:A252,"=4")/4</f>
        <v>0</v>
      </c>
      <c r="I655" s="61">
        <f>SUMIF(A251:A252,"=5")/5</f>
        <v>0</v>
      </c>
      <c r="J655" s="130">
        <f t="shared" si="109"/>
        <v>2</v>
      </c>
      <c r="K655" s="274"/>
      <c r="L655" s="275"/>
      <c r="M655" s="278"/>
      <c r="N655" s="276"/>
      <c r="O655" s="272"/>
      <c r="P655" s="134"/>
      <c r="Q655" s="200"/>
      <c r="R655" s="195"/>
      <c r="S655" s="280"/>
      <c r="T655" s="281"/>
      <c r="U655" s="281"/>
      <c r="V655" s="281"/>
      <c r="W655" s="281"/>
      <c r="X655" s="281"/>
      <c r="Y655" s="281"/>
      <c r="Z655" s="281"/>
      <c r="AA655" s="281"/>
      <c r="AB655" s="282"/>
    </row>
    <row r="656" spans="2:28" customFormat="1" ht="15" customHeight="1" x14ac:dyDescent="0.3">
      <c r="B656" s="251"/>
      <c r="C656" s="250"/>
      <c r="D656" s="273">
        <v>1983</v>
      </c>
      <c r="E656" s="61">
        <f>SUMIF(A247:A250,"=1")/1</f>
        <v>0</v>
      </c>
      <c r="F656" s="61">
        <f>SUMIF(A247:A250,"=2")/2</f>
        <v>0</v>
      </c>
      <c r="G656" s="61">
        <f>SUMIF(A247:A250,"=3")/3</f>
        <v>2</v>
      </c>
      <c r="H656" s="61">
        <f>SUMIF(A247:A250,"=4")/4</f>
        <v>2</v>
      </c>
      <c r="I656" s="61">
        <f>SUMIF(A247:A250,"=5")/5</f>
        <v>0</v>
      </c>
      <c r="J656" s="130">
        <f t="shared" si="109"/>
        <v>4</v>
      </c>
      <c r="K656" s="274"/>
      <c r="L656" s="275"/>
      <c r="M656" s="278"/>
      <c r="N656" s="276"/>
      <c r="O656" s="272"/>
      <c r="P656" s="134"/>
      <c r="Q656" s="200"/>
      <c r="R656" s="195"/>
      <c r="S656" s="280"/>
      <c r="T656" s="281"/>
      <c r="U656" s="281"/>
      <c r="V656" s="281"/>
      <c r="W656" s="281"/>
      <c r="X656" s="281"/>
      <c r="Y656" s="281"/>
      <c r="Z656" s="281"/>
      <c r="AA656" s="281"/>
      <c r="AB656" s="282"/>
    </row>
    <row r="657" spans="2:28" customFormat="1" ht="15" customHeight="1" x14ac:dyDescent="0.3">
      <c r="B657" s="251"/>
      <c r="C657" s="250"/>
      <c r="D657" s="273">
        <v>1984</v>
      </c>
      <c r="E657" s="61">
        <f>SUMIF(A243:A246,"=1")/1</f>
        <v>0</v>
      </c>
      <c r="F657" s="61">
        <f>SUMIF(A243:A246,"=2")/2</f>
        <v>0</v>
      </c>
      <c r="G657" s="61">
        <f>SUMIF(A243:A246,"=3")/3</f>
        <v>4</v>
      </c>
      <c r="H657" s="61">
        <f>SUMIF(A243:A246,"=4")/4</f>
        <v>0</v>
      </c>
      <c r="I657" s="61">
        <f>SUMIF(A243:A246,"=5")/5</f>
        <v>0</v>
      </c>
      <c r="J657" s="130">
        <f t="shared" si="109"/>
        <v>4</v>
      </c>
      <c r="K657" s="274"/>
      <c r="L657" s="275"/>
      <c r="M657" s="278"/>
      <c r="N657" s="276"/>
      <c r="O657" s="272"/>
      <c r="P657" s="134"/>
      <c r="Q657" s="200"/>
      <c r="R657" s="195"/>
      <c r="S657" s="280"/>
      <c r="T657" s="281"/>
      <c r="U657" s="281"/>
      <c r="V657" s="281"/>
      <c r="W657" s="281"/>
      <c r="X657" s="281"/>
      <c r="Y657" s="281"/>
      <c r="Z657" s="281"/>
      <c r="AA657" s="281"/>
      <c r="AB657" s="282"/>
    </row>
    <row r="658" spans="2:28" customFormat="1" ht="15" customHeight="1" x14ac:dyDescent="0.3">
      <c r="B658" s="251"/>
      <c r="C658" s="250"/>
      <c r="D658" s="273">
        <v>1985</v>
      </c>
      <c r="E658" s="61">
        <f>SUMIF(A232:A242,"=1")/1</f>
        <v>2</v>
      </c>
      <c r="F658" s="61">
        <f>SUMIF(A232:A242,"=2")/2</f>
        <v>3</v>
      </c>
      <c r="G658" s="61">
        <f>SUMIF(A232:A242,"=3")/3</f>
        <v>5</v>
      </c>
      <c r="H658" s="61">
        <f>SUMIF(A232:A242,"=4")/4</f>
        <v>1</v>
      </c>
      <c r="I658" s="61">
        <f>SUMIF(A232:A242,"=5")/5</f>
        <v>0</v>
      </c>
      <c r="J658" s="130">
        <f t="shared" si="109"/>
        <v>11</v>
      </c>
      <c r="K658" s="274"/>
      <c r="L658" s="275"/>
      <c r="M658" s="278"/>
      <c r="N658" s="276"/>
      <c r="O658" s="272"/>
      <c r="P658" s="134"/>
      <c r="Q658" s="200"/>
      <c r="R658" s="195"/>
      <c r="S658" s="280"/>
      <c r="T658" s="281"/>
      <c r="U658" s="281"/>
      <c r="V658" s="281"/>
      <c r="W658" s="281"/>
      <c r="X658" s="281"/>
      <c r="Y658" s="281"/>
      <c r="Z658" s="281"/>
      <c r="AA658" s="281"/>
      <c r="AB658" s="282"/>
    </row>
    <row r="659" spans="2:28" customFormat="1" ht="15" customHeight="1" x14ac:dyDescent="0.3">
      <c r="B659" s="251"/>
      <c r="C659" s="250"/>
      <c r="D659" s="273">
        <v>1986</v>
      </c>
      <c r="E659" s="61">
        <f>SUMIF(A223:A231,"=1")/1</f>
        <v>0</v>
      </c>
      <c r="F659" s="61">
        <f>SUMIF(A223:A231,"=2")/2</f>
        <v>3</v>
      </c>
      <c r="G659" s="61">
        <f>SUMIF(A223:A231,"=3")/3</f>
        <v>6</v>
      </c>
      <c r="H659" s="61">
        <f>SUMIF(A223:A231,"=4")/4</f>
        <v>0</v>
      </c>
      <c r="I659" s="61">
        <f>SUMIF(A223:A231,"=5")/5</f>
        <v>0</v>
      </c>
      <c r="J659" s="130">
        <f t="shared" si="109"/>
        <v>9</v>
      </c>
      <c r="K659" s="274"/>
      <c r="L659" s="275"/>
      <c r="M659" s="278"/>
      <c r="N659" s="276"/>
      <c r="O659" s="272"/>
      <c r="P659" s="134"/>
      <c r="Q659" s="200"/>
      <c r="R659" s="195"/>
      <c r="S659" s="280"/>
      <c r="T659" s="281"/>
      <c r="U659" s="281"/>
      <c r="V659" s="281"/>
      <c r="W659" s="281"/>
      <c r="X659" s="281"/>
      <c r="Y659" s="281"/>
      <c r="Z659" s="281"/>
      <c r="AA659" s="281"/>
      <c r="AB659" s="282"/>
    </row>
    <row r="660" spans="2:28" customFormat="1" ht="15" customHeight="1" x14ac:dyDescent="0.3">
      <c r="B660" s="251"/>
      <c r="C660" s="299"/>
      <c r="D660" s="273">
        <v>1987</v>
      </c>
      <c r="E660" s="61">
        <f>SUMIF(A218:A222,"=1")/1</f>
        <v>0</v>
      </c>
      <c r="F660" s="61">
        <f>SUMIF(A218:A222,"=2")/2</f>
        <v>1</v>
      </c>
      <c r="G660" s="61">
        <f>SUMIF(A218:A222,"=3")/3</f>
        <v>3</v>
      </c>
      <c r="H660" s="61">
        <f>SUMIF(A218:A222,"=4")/4</f>
        <v>1</v>
      </c>
      <c r="I660" s="61">
        <f>SUMIF(A218:A222,"=5")/5</f>
        <v>0</v>
      </c>
      <c r="J660" s="130">
        <f t="shared" si="109"/>
        <v>5</v>
      </c>
      <c r="K660" s="274"/>
      <c r="L660" s="275"/>
      <c r="M660" s="278"/>
      <c r="N660" s="276"/>
      <c r="O660" s="272"/>
      <c r="P660" s="134"/>
      <c r="Q660" s="200"/>
      <c r="R660" s="195"/>
      <c r="S660" s="280"/>
      <c r="T660" s="281"/>
      <c r="U660" s="281"/>
      <c r="V660" s="281"/>
      <c r="W660" s="281"/>
      <c r="X660" s="281"/>
      <c r="Y660" s="281"/>
      <c r="Z660" s="281"/>
      <c r="AA660" s="281"/>
      <c r="AB660" s="282"/>
    </row>
    <row r="661" spans="2:28" customFormat="1" ht="15" customHeight="1" x14ac:dyDescent="0.3">
      <c r="B661" s="251"/>
      <c r="C661" s="299"/>
      <c r="D661" s="273">
        <v>1988</v>
      </c>
      <c r="E661" s="61">
        <f>SUMIF(A212:A217,"=1")/1</f>
        <v>1</v>
      </c>
      <c r="F661" s="61">
        <f>SUMIF(A212:A217,"=2")/2</f>
        <v>1</v>
      </c>
      <c r="G661" s="61">
        <f>SUMIF(A212:A217,"=3")/3</f>
        <v>3</v>
      </c>
      <c r="H661" s="61">
        <f>SUMIF(A212:A217,"=4")/4</f>
        <v>1</v>
      </c>
      <c r="I661" s="61">
        <f>SUMIF(A212:A217,"=5")/5</f>
        <v>0</v>
      </c>
      <c r="J661" s="130">
        <f t="shared" si="109"/>
        <v>6</v>
      </c>
      <c r="K661" s="274"/>
      <c r="L661" s="275"/>
      <c r="M661" s="278"/>
      <c r="N661" s="276"/>
      <c r="O661" s="272"/>
      <c r="P661" s="134"/>
      <c r="Q661" s="200"/>
      <c r="R661" s="195"/>
      <c r="S661" s="280"/>
      <c r="T661" s="281"/>
      <c r="U661" s="281"/>
      <c r="V661" s="281"/>
      <c r="W661" s="281"/>
      <c r="X661" s="281"/>
      <c r="Y661" s="281"/>
      <c r="Z661" s="281"/>
      <c r="AA661" s="281"/>
      <c r="AB661" s="282"/>
    </row>
    <row r="662" spans="2:28" customFormat="1" ht="15" customHeight="1" x14ac:dyDescent="0.3">
      <c r="B662" s="251"/>
      <c r="C662" s="250"/>
      <c r="D662" s="273">
        <v>1989</v>
      </c>
      <c r="E662" s="61">
        <f>SUMIF(A205:A211,"=1")/1</f>
        <v>0</v>
      </c>
      <c r="F662" s="61">
        <f>SUMIF(A205:A211,"=2")/2</f>
        <v>1</v>
      </c>
      <c r="G662" s="61">
        <f>SUMIF(A205:A211,"=3")/3</f>
        <v>6</v>
      </c>
      <c r="H662" s="61">
        <f>SUMIF(A205:A211,"=4")/4</f>
        <v>0</v>
      </c>
      <c r="I662" s="61">
        <f>SUMIF(A205:A211,"=5")/5</f>
        <v>0</v>
      </c>
      <c r="J662" s="130">
        <f t="shared" si="109"/>
        <v>7</v>
      </c>
      <c r="K662" s="274"/>
      <c r="L662" s="275"/>
      <c r="M662" s="278"/>
      <c r="N662" s="276"/>
      <c r="O662" s="272"/>
      <c r="P662" s="134"/>
      <c r="Q662" s="200"/>
      <c r="R662" s="195"/>
      <c r="S662" s="280"/>
      <c r="T662" s="281"/>
      <c r="U662" s="281"/>
      <c r="V662" s="281"/>
      <c r="W662" s="281"/>
      <c r="X662" s="281"/>
      <c r="Y662" s="281"/>
      <c r="Z662" s="281"/>
      <c r="AA662" s="281"/>
      <c r="AB662" s="282"/>
    </row>
    <row r="663" spans="2:28" customFormat="1" ht="15" customHeight="1" x14ac:dyDescent="0.3">
      <c r="B663" s="251"/>
      <c r="C663" s="250"/>
      <c r="D663" s="273">
        <v>1990</v>
      </c>
      <c r="E663" s="61">
        <f>SUMIF(A203:A204,"=1")/1</f>
        <v>0</v>
      </c>
      <c r="F663" s="61">
        <f>SUMIF(A203:A204,"=2")/2</f>
        <v>2</v>
      </c>
      <c r="G663" s="61">
        <f>SUMIF(A203:A204,"=3")/3</f>
        <v>0</v>
      </c>
      <c r="H663" s="61">
        <f>SUMIF(A203:A204,"=4")/4</f>
        <v>0</v>
      </c>
      <c r="I663" s="61">
        <f>SUMIF(A203:A204,"=5")/5</f>
        <v>0</v>
      </c>
      <c r="J663" s="130">
        <f t="shared" si="109"/>
        <v>2</v>
      </c>
      <c r="K663" s="274"/>
      <c r="L663" s="275"/>
      <c r="M663" s="278"/>
      <c r="N663" s="276"/>
      <c r="O663" s="272"/>
      <c r="P663" s="134"/>
      <c r="Q663" s="200"/>
      <c r="R663" s="195"/>
      <c r="S663" s="280"/>
      <c r="T663" s="281"/>
      <c r="U663" s="281"/>
      <c r="V663" s="281"/>
      <c r="W663" s="281"/>
      <c r="X663" s="281"/>
      <c r="Y663" s="281"/>
      <c r="Z663" s="281"/>
      <c r="AA663" s="281"/>
      <c r="AB663" s="282"/>
    </row>
    <row r="664" spans="2:28" customFormat="1" ht="15" customHeight="1" x14ac:dyDescent="0.3">
      <c r="B664" s="251"/>
      <c r="C664" s="250"/>
      <c r="D664" s="273">
        <v>1991</v>
      </c>
      <c r="E664" s="61">
        <f>SUMIF(A200:A202,"=1")/1</f>
        <v>0</v>
      </c>
      <c r="F664" s="61">
        <f>SUMIF(A200:A202,"=2")/2</f>
        <v>0</v>
      </c>
      <c r="G664" s="61">
        <f>SUMIF(A200:A202,"=3")/3</f>
        <v>3</v>
      </c>
      <c r="H664" s="61">
        <f>SUMIF(A200:A202,"=4")/4</f>
        <v>0</v>
      </c>
      <c r="I664" s="61">
        <f>SUMIF(A200:A202,"=5")/5</f>
        <v>0</v>
      </c>
      <c r="J664" s="130">
        <f t="shared" si="109"/>
        <v>3</v>
      </c>
      <c r="K664" s="274"/>
      <c r="L664" s="275"/>
      <c r="M664" s="278"/>
      <c r="N664" s="276"/>
      <c r="O664" s="272"/>
      <c r="P664" s="134"/>
      <c r="Q664" s="200"/>
      <c r="R664" s="195"/>
      <c r="S664" s="280"/>
      <c r="T664" s="281"/>
      <c r="U664" s="281"/>
      <c r="V664" s="281"/>
      <c r="W664" s="281"/>
      <c r="X664" s="281"/>
      <c r="Y664" s="281"/>
      <c r="Z664" s="281"/>
      <c r="AA664" s="281"/>
      <c r="AB664" s="282"/>
    </row>
    <row r="665" spans="2:28" customFormat="1" ht="15" customHeight="1" x14ac:dyDescent="0.3">
      <c r="B665" s="251"/>
      <c r="C665" s="250"/>
      <c r="D665" s="273">
        <v>1992</v>
      </c>
      <c r="E665" s="61">
        <f>SUMIF(A197:A199,"=1")/1</f>
        <v>1</v>
      </c>
      <c r="F665" s="61">
        <f>SUMIF(A197:A199,"=2")/2</f>
        <v>1</v>
      </c>
      <c r="G665" s="61">
        <f>SUMIF(A197:A199,"=3")/3</f>
        <v>1</v>
      </c>
      <c r="H665" s="61">
        <f>SUMIF(A197:A199,"=4")/4</f>
        <v>0</v>
      </c>
      <c r="I665" s="61">
        <f>SUMIF(A197:A199,"=5")/5</f>
        <v>0</v>
      </c>
      <c r="J665" s="130">
        <f t="shared" si="109"/>
        <v>3</v>
      </c>
      <c r="K665" s="274"/>
      <c r="L665" s="275"/>
      <c r="M665" s="278"/>
      <c r="N665" s="276"/>
      <c r="O665" s="272"/>
      <c r="P665" s="134"/>
      <c r="Q665" s="200"/>
      <c r="R665" s="195"/>
      <c r="S665" s="280"/>
      <c r="T665" s="281"/>
      <c r="U665" s="281"/>
      <c r="V665" s="281"/>
      <c r="W665" s="281"/>
      <c r="X665" s="281"/>
      <c r="Y665" s="281"/>
      <c r="Z665" s="281"/>
      <c r="AA665" s="281"/>
      <c r="AB665" s="282"/>
    </row>
    <row r="666" spans="2:28" customFormat="1" ht="15" customHeight="1" x14ac:dyDescent="0.3">
      <c r="B666" s="251"/>
      <c r="C666" s="250"/>
      <c r="D666" s="273">
        <v>1993</v>
      </c>
      <c r="E666" s="61">
        <f>SUMIF(A188:A196,"=1")/1</f>
        <v>0</v>
      </c>
      <c r="F666" s="61">
        <f>SUMIF(A188:A196,"=2")/2</f>
        <v>3</v>
      </c>
      <c r="G666" s="61">
        <f>SUMIF(A188:A196,"=3")/3</f>
        <v>6</v>
      </c>
      <c r="H666" s="61">
        <f>SUMIF(A188:A196,"=4")/4</f>
        <v>0</v>
      </c>
      <c r="I666" s="61">
        <f>SUMIF(A188:A196,"=5")/5</f>
        <v>0</v>
      </c>
      <c r="J666" s="130">
        <f t="shared" si="109"/>
        <v>9</v>
      </c>
      <c r="K666" s="274"/>
      <c r="L666" s="275"/>
      <c r="M666" s="278"/>
      <c r="N666" s="276"/>
      <c r="O666" s="272"/>
      <c r="P666" s="134"/>
      <c r="Q666" s="200"/>
      <c r="R666" s="195"/>
      <c r="S666" s="280"/>
      <c r="T666" s="281"/>
      <c r="U666" s="281"/>
      <c r="V666" s="281"/>
      <c r="W666" s="281"/>
      <c r="X666" s="281"/>
      <c r="Y666" s="281"/>
      <c r="Z666" s="281"/>
      <c r="AA666" s="281"/>
      <c r="AB666" s="282"/>
    </row>
    <row r="667" spans="2:28" customFormat="1" ht="15" customHeight="1" x14ac:dyDescent="0.3">
      <c r="B667" s="251"/>
      <c r="C667" s="250"/>
      <c r="D667" s="273">
        <v>1994</v>
      </c>
      <c r="E667" s="61">
        <f>SUMIF(A178:A187,"=1")/1</f>
        <v>4</v>
      </c>
      <c r="F667" s="61">
        <f>SUMIF(A178:A187,"=2")/2</f>
        <v>1</v>
      </c>
      <c r="G667" s="61">
        <f>SUMIF(A178:A187,"=3")/3</f>
        <v>3</v>
      </c>
      <c r="H667" s="61">
        <f>SUMIF(A178:A187,"=4")/4</f>
        <v>2</v>
      </c>
      <c r="I667" s="61">
        <f>SUMIF(A178:A187,"=5")/5</f>
        <v>0</v>
      </c>
      <c r="J667" s="130">
        <f t="shared" si="109"/>
        <v>10</v>
      </c>
      <c r="K667" s="274"/>
      <c r="L667" s="275"/>
      <c r="M667" s="278"/>
      <c r="N667" s="276"/>
      <c r="O667" s="272"/>
      <c r="P667" s="134"/>
      <c r="Q667" s="200"/>
      <c r="R667" s="195"/>
      <c r="S667" s="280"/>
      <c r="T667" s="281"/>
      <c r="U667" s="281"/>
      <c r="V667" s="281"/>
      <c r="W667" s="281"/>
      <c r="X667" s="281"/>
      <c r="Y667" s="281"/>
      <c r="Z667" s="281"/>
      <c r="AA667" s="281"/>
      <c r="AB667" s="282"/>
    </row>
    <row r="668" spans="2:28" customFormat="1" ht="15" customHeight="1" x14ac:dyDescent="0.3">
      <c r="B668" s="251"/>
      <c r="C668" s="250"/>
      <c r="D668" s="273">
        <v>1995</v>
      </c>
      <c r="E668" s="61">
        <f>SUMIF(A172:A177,"=1")/1</f>
        <v>1</v>
      </c>
      <c r="F668" s="61">
        <f>SUMIF(A172:A177,"=2")/2</f>
        <v>1</v>
      </c>
      <c r="G668" s="61">
        <f>SUMIF(A172:A177,"=3")/3</f>
        <v>4</v>
      </c>
      <c r="H668" s="61">
        <f>SUMIF(A172:A177,"=4")/4</f>
        <v>0</v>
      </c>
      <c r="I668" s="61">
        <f>SUMIF(A172:A177,"=5")/5</f>
        <v>0</v>
      </c>
      <c r="J668" s="130">
        <f t="shared" si="109"/>
        <v>6</v>
      </c>
      <c r="K668" s="274"/>
      <c r="L668" s="275"/>
      <c r="M668" s="278"/>
      <c r="N668" s="276"/>
      <c r="O668" s="272"/>
      <c r="P668" s="134"/>
      <c r="Q668" s="200"/>
      <c r="R668" s="195"/>
      <c r="S668" s="280"/>
      <c r="T668" s="281"/>
      <c r="U668" s="281"/>
      <c r="V668" s="281"/>
      <c r="W668" s="281"/>
      <c r="X668" s="281"/>
      <c r="Y668" s="281"/>
      <c r="Z668" s="281"/>
      <c r="AA668" s="281"/>
      <c r="AB668" s="282"/>
    </row>
    <row r="669" spans="2:28" customFormat="1" ht="15" customHeight="1" x14ac:dyDescent="0.3">
      <c r="B669" s="251"/>
      <c r="C669" s="250"/>
      <c r="D669" s="273">
        <v>1996</v>
      </c>
      <c r="E669" s="61">
        <f>SUMIF(A165:A171,"=1")/1</f>
        <v>1</v>
      </c>
      <c r="F669" s="61">
        <f>SUMIF(A165:A171,"=2")/2</f>
        <v>4</v>
      </c>
      <c r="G669" s="61">
        <f>SUMIF(A165:A171,"=3")/3</f>
        <v>2</v>
      </c>
      <c r="H669" s="61">
        <f>SUMIF(A165:A171,"=4")/4</f>
        <v>0</v>
      </c>
      <c r="I669" s="61">
        <f>SUMIF(A165:A171,"=5")/5</f>
        <v>0</v>
      </c>
      <c r="J669" s="130">
        <f t="shared" si="109"/>
        <v>7</v>
      </c>
      <c r="K669" s="274"/>
      <c r="L669" s="275"/>
      <c r="M669" s="278"/>
      <c r="N669" s="276"/>
      <c r="O669" s="272"/>
      <c r="P669" s="134"/>
      <c r="Q669" s="200"/>
      <c r="R669" s="195"/>
      <c r="S669" s="280"/>
      <c r="T669" s="281"/>
      <c r="U669" s="281"/>
      <c r="V669" s="281"/>
      <c r="W669" s="281"/>
      <c r="X669" s="281"/>
      <c r="Y669" s="281"/>
      <c r="Z669" s="281"/>
      <c r="AA669" s="281"/>
      <c r="AB669" s="282"/>
    </row>
    <row r="670" spans="2:28" customFormat="1" ht="15" customHeight="1" x14ac:dyDescent="0.3">
      <c r="B670" s="251"/>
      <c r="C670" s="250"/>
      <c r="D670" s="273">
        <v>1997</v>
      </c>
      <c r="E670" s="61">
        <f>SUMIF(A158:A164,"=1")/1</f>
        <v>0</v>
      </c>
      <c r="F670" s="61">
        <f>SUMIF(A158:A164,"=2")/2</f>
        <v>2</v>
      </c>
      <c r="G670" s="61">
        <f>SUMIF(A158:A164,"=3")/3</f>
        <v>5</v>
      </c>
      <c r="H670" s="61">
        <f>SUMIF(A158:A164,"=4")/4</f>
        <v>0</v>
      </c>
      <c r="I670" s="61">
        <f>SUMIF(A158:A164,"=5")/5</f>
        <v>0</v>
      </c>
      <c r="J670" s="130">
        <f t="shared" si="109"/>
        <v>7</v>
      </c>
      <c r="K670" s="274"/>
      <c r="L670" s="275"/>
      <c r="M670" s="278"/>
      <c r="N670" s="276"/>
      <c r="O670" s="272"/>
      <c r="P670" s="134"/>
      <c r="Q670" s="200"/>
      <c r="R670" s="195"/>
      <c r="S670" s="280"/>
      <c r="T670" s="281"/>
      <c r="U670" s="281"/>
      <c r="V670" s="281"/>
      <c r="W670" s="281"/>
      <c r="X670" s="281"/>
      <c r="Y670" s="281"/>
      <c r="Z670" s="281"/>
      <c r="AA670" s="281"/>
      <c r="AB670" s="282"/>
    </row>
    <row r="671" spans="2:28" customFormat="1" ht="15" customHeight="1" x14ac:dyDescent="0.3">
      <c r="B671" s="251"/>
      <c r="C671" s="250"/>
      <c r="D671" s="273">
        <v>1998</v>
      </c>
      <c r="E671" s="61">
        <f>SUMIF(A155:A157,"=1")/1</f>
        <v>1</v>
      </c>
      <c r="F671" s="61">
        <f>SUMIF(A155:A157,"=2")/2</f>
        <v>0</v>
      </c>
      <c r="G671" s="61">
        <f>SUMIF(A155:A157,"=3")/3</f>
        <v>2</v>
      </c>
      <c r="H671" s="61">
        <f>SUMIF(A155:A157,"=4")/4</f>
        <v>0</v>
      </c>
      <c r="I671" s="61">
        <f>SUMIF(A155:A157,"=5")/5</f>
        <v>0</v>
      </c>
      <c r="J671" s="130">
        <f t="shared" si="109"/>
        <v>3</v>
      </c>
      <c r="K671" s="274"/>
      <c r="L671" s="275"/>
      <c r="M671" s="278"/>
      <c r="N671" s="276"/>
      <c r="O671" s="272"/>
      <c r="P671" s="134"/>
      <c r="Q671" s="200"/>
      <c r="R671" s="195"/>
      <c r="S671" s="280"/>
      <c r="T671" s="281"/>
      <c r="U671" s="281"/>
      <c r="V671" s="281"/>
      <c r="W671" s="281"/>
      <c r="X671" s="281"/>
      <c r="Y671" s="281"/>
      <c r="Z671" s="281"/>
      <c r="AA671" s="281"/>
      <c r="AB671" s="282"/>
    </row>
    <row r="672" spans="2:28" customFormat="1" ht="15" customHeight="1" x14ac:dyDescent="0.3">
      <c r="B672" s="251"/>
      <c r="C672" s="250"/>
      <c r="D672" s="273">
        <v>1999</v>
      </c>
      <c r="E672" s="61">
        <f>SUMIF(A152:A154,"=1")/1</f>
        <v>1</v>
      </c>
      <c r="F672" s="61">
        <f>SUMIF(A152:A154,"=2")/2</f>
        <v>1</v>
      </c>
      <c r="G672" s="61">
        <f>SUMIF(A152:A154,"=3")/3</f>
        <v>1</v>
      </c>
      <c r="H672" s="61">
        <f>SUMIF(A152:A154,"=4")/4</f>
        <v>0</v>
      </c>
      <c r="I672" s="61">
        <f>SUMIF(A152:A154,"=5")/5</f>
        <v>0</v>
      </c>
      <c r="J672" s="130">
        <f t="shared" si="109"/>
        <v>3</v>
      </c>
      <c r="K672" s="274"/>
      <c r="L672" s="275"/>
      <c r="M672" s="278"/>
      <c r="N672" s="276"/>
      <c r="O672" s="272"/>
      <c r="P672" s="134"/>
      <c r="Q672" s="200"/>
      <c r="R672" s="195"/>
      <c r="S672" s="280"/>
      <c r="T672" s="281"/>
      <c r="U672" s="281"/>
      <c r="V672" s="281"/>
      <c r="W672" s="281"/>
      <c r="X672" s="281"/>
      <c r="Y672" s="281"/>
      <c r="Z672" s="281"/>
      <c r="AA672" s="281"/>
      <c r="AB672" s="282"/>
    </row>
    <row r="673" spans="2:28" customFormat="1" ht="15" customHeight="1" x14ac:dyDescent="0.3">
      <c r="B673" s="251"/>
      <c r="C673" s="250"/>
      <c r="D673" s="273">
        <v>2000</v>
      </c>
      <c r="E673" s="61">
        <f>SUMIF(A147:A151,"=1")/1</f>
        <v>4</v>
      </c>
      <c r="F673" s="61">
        <f>SUMIF(A147:A151,"=2")/2</f>
        <v>0</v>
      </c>
      <c r="G673" s="61">
        <f>SUMIF(A147:A151,"=3")/3</f>
        <v>1</v>
      </c>
      <c r="H673" s="61">
        <f>SUMIF(A147:A151,"=4")/4</f>
        <v>0</v>
      </c>
      <c r="I673" s="61">
        <f>SUMIF(A147:A151,"=5")/5</f>
        <v>0</v>
      </c>
      <c r="J673" s="130">
        <f t="shared" si="109"/>
        <v>5</v>
      </c>
      <c r="K673" s="274"/>
      <c r="L673" s="275"/>
      <c r="M673" s="278"/>
      <c r="N673" s="276"/>
      <c r="O673" s="272"/>
      <c r="P673" s="134"/>
      <c r="Q673" s="200"/>
      <c r="R673" s="195"/>
      <c r="S673" s="280"/>
      <c r="T673" s="281"/>
      <c r="U673" s="281"/>
      <c r="V673" s="281"/>
      <c r="W673" s="281"/>
      <c r="X673" s="281"/>
      <c r="Y673" s="281"/>
      <c r="Z673" s="281"/>
      <c r="AA673" s="281"/>
      <c r="AB673" s="282"/>
    </row>
    <row r="674" spans="2:28" customFormat="1" ht="15" customHeight="1" x14ac:dyDescent="0.3">
      <c r="B674" s="251"/>
      <c r="C674" s="250"/>
      <c r="D674" s="273">
        <v>2001</v>
      </c>
      <c r="E674" s="61">
        <f>SUMIF(A144:A146,"=1")/1</f>
        <v>0</v>
      </c>
      <c r="F674" s="61">
        <f>SUMIF(A144:A146,"=2")/2</f>
        <v>1</v>
      </c>
      <c r="G674" s="61">
        <f>SUMIF(A144:A146,"=3")/3</f>
        <v>0</v>
      </c>
      <c r="H674" s="61">
        <f>SUMIF(A144:A146,"=4")/4</f>
        <v>2</v>
      </c>
      <c r="I674" s="61">
        <f>SUMIF(A144:A146,"=5")/5</f>
        <v>0</v>
      </c>
      <c r="J674" s="130">
        <f t="shared" si="109"/>
        <v>3</v>
      </c>
      <c r="K674" s="274"/>
      <c r="L674" s="275"/>
      <c r="M674" s="278"/>
      <c r="N674" s="276"/>
      <c r="O674" s="272"/>
      <c r="P674" s="134"/>
      <c r="Q674" s="200"/>
      <c r="R674" s="195"/>
      <c r="S674" s="280"/>
      <c r="T674" s="281"/>
      <c r="U674" s="281"/>
      <c r="V674" s="281"/>
      <c r="W674" s="281"/>
      <c r="X674" s="281"/>
      <c r="Y674" s="281"/>
      <c r="Z674" s="281"/>
      <c r="AA674" s="281"/>
      <c r="AB674" s="282"/>
    </row>
    <row r="675" spans="2:28" customFormat="1" ht="15" customHeight="1" x14ac:dyDescent="0.3">
      <c r="B675" s="251"/>
      <c r="C675" s="250"/>
      <c r="D675" s="273">
        <v>2002</v>
      </c>
      <c r="E675" s="61">
        <f>SUMIF(A139:A143,"=1")/1</f>
        <v>1</v>
      </c>
      <c r="F675" s="61">
        <f>SUMIF(A139:A143,"=2")/2</f>
        <v>0</v>
      </c>
      <c r="G675" s="61">
        <f>SUMIF(A139:A143,"=3")/3</f>
        <v>3</v>
      </c>
      <c r="H675" s="61">
        <f>SUMIF(A139:A143,"=4")/4</f>
        <v>1</v>
      </c>
      <c r="I675" s="61">
        <f>SUMIF(A139:A143,"=5")/5</f>
        <v>0</v>
      </c>
      <c r="J675" s="130">
        <f t="shared" si="109"/>
        <v>5</v>
      </c>
      <c r="K675" s="274"/>
      <c r="L675" s="275"/>
      <c r="M675" s="278"/>
      <c r="N675" s="276"/>
      <c r="O675" s="272"/>
      <c r="P675" s="134"/>
      <c r="Q675" s="200"/>
      <c r="R675" s="195"/>
      <c r="S675" s="280"/>
      <c r="T675" s="281"/>
      <c r="U675" s="281"/>
      <c r="V675" s="281"/>
      <c r="W675" s="281"/>
      <c r="X675" s="281"/>
      <c r="Y675" s="281"/>
      <c r="Z675" s="281"/>
      <c r="AA675" s="281"/>
      <c r="AB675" s="282"/>
    </row>
    <row r="676" spans="2:28" customFormat="1" ht="15" customHeight="1" x14ac:dyDescent="0.3">
      <c r="B676" s="251"/>
      <c r="C676" s="250"/>
      <c r="D676" s="273">
        <v>2003</v>
      </c>
      <c r="E676" s="61">
        <f>SUMIF(A136:A138,"=1")/1</f>
        <v>1</v>
      </c>
      <c r="F676" s="61">
        <f>SUMIF(A136:A138,"=2")/2</f>
        <v>2</v>
      </c>
      <c r="G676" s="61">
        <f>SUMIF(A136:A138,"=3")/3</f>
        <v>0</v>
      </c>
      <c r="H676" s="61">
        <f>SUMIF(A136:A138,"=4")/4</f>
        <v>0</v>
      </c>
      <c r="I676" s="61">
        <f>SUMIF(A136:A138,"=5")/5</f>
        <v>0</v>
      </c>
      <c r="J676" s="130">
        <f t="shared" si="109"/>
        <v>3</v>
      </c>
      <c r="K676" s="274"/>
      <c r="L676" s="275"/>
      <c r="M676" s="278"/>
      <c r="N676" s="276"/>
      <c r="O676" s="272"/>
      <c r="P676" s="134"/>
      <c r="Q676" s="200"/>
      <c r="R676" s="195"/>
      <c r="S676" s="280"/>
      <c r="T676" s="281"/>
      <c r="U676" s="281"/>
      <c r="V676" s="281"/>
      <c r="W676" s="281"/>
      <c r="X676" s="281"/>
      <c r="Y676" s="281"/>
      <c r="Z676" s="281"/>
      <c r="AA676" s="281"/>
      <c r="AB676" s="282"/>
    </row>
    <row r="677" spans="2:28" customFormat="1" ht="15" customHeight="1" x14ac:dyDescent="0.3">
      <c r="B677" s="251"/>
      <c r="C677" s="250"/>
      <c r="D677" s="273">
        <v>2004</v>
      </c>
      <c r="E677" s="61">
        <f>SUMIF(A132:A135,"=1")/1</f>
        <v>0</v>
      </c>
      <c r="F677" s="61">
        <f>SUMIF(A132:A135,"=2")/2</f>
        <v>2</v>
      </c>
      <c r="G677" s="61">
        <f>SUMIF(A132:A135,"=3")/3</f>
        <v>2</v>
      </c>
      <c r="H677" s="61">
        <f>SUMIF(A132:A135,"=4")/4</f>
        <v>0</v>
      </c>
      <c r="I677" s="61">
        <f>SUMIF(A132:A135,"=5")/5</f>
        <v>0</v>
      </c>
      <c r="J677" s="130">
        <f t="shared" si="109"/>
        <v>4</v>
      </c>
      <c r="K677" s="274"/>
      <c r="L677" s="275"/>
      <c r="M677" s="278"/>
      <c r="N677" s="276"/>
      <c r="O677" s="272"/>
      <c r="P677" s="134"/>
      <c r="Q677" s="200"/>
      <c r="R677" s="195"/>
      <c r="S677" s="280"/>
      <c r="T677" s="281"/>
      <c r="U677" s="281"/>
      <c r="V677" s="281"/>
      <c r="W677" s="281"/>
      <c r="X677" s="281"/>
      <c r="Y677" s="281"/>
      <c r="Z677" s="281"/>
      <c r="AA677" s="281"/>
      <c r="AB677" s="282"/>
    </row>
    <row r="678" spans="2:28" customFormat="1" ht="15" customHeight="1" x14ac:dyDescent="0.3">
      <c r="B678" s="251"/>
      <c r="C678" s="250"/>
      <c r="D678" s="273">
        <v>2005</v>
      </c>
      <c r="E678" s="61">
        <f>SUMIF(A128:A131,"=1")/1</f>
        <v>0</v>
      </c>
      <c r="F678" s="61">
        <f>SUMIF(A128:A131,"=2")/2</f>
        <v>2</v>
      </c>
      <c r="G678" s="61">
        <f>SUMIF(A128:A131,"=3")/3</f>
        <v>2</v>
      </c>
      <c r="H678" s="61">
        <f>SUMIF(A128:A131,"=4")/4</f>
        <v>0</v>
      </c>
      <c r="I678" s="61">
        <f>SUMIF(A128:A131,"=5")/5</f>
        <v>0</v>
      </c>
      <c r="J678" s="130">
        <f t="shared" si="109"/>
        <v>4</v>
      </c>
      <c r="K678" s="274"/>
      <c r="L678" s="275"/>
      <c r="M678" s="278"/>
      <c r="N678" s="276"/>
      <c r="O678" s="272"/>
      <c r="P678" s="134"/>
      <c r="Q678" s="200"/>
      <c r="R678" s="195"/>
      <c r="S678" s="280"/>
      <c r="T678" s="281"/>
      <c r="U678" s="281"/>
      <c r="V678" s="281"/>
      <c r="W678" s="281"/>
      <c r="X678" s="281"/>
      <c r="Y678" s="281"/>
      <c r="Z678" s="281"/>
      <c r="AA678" s="281"/>
      <c r="AB678" s="282"/>
    </row>
    <row r="679" spans="2:28" customFormat="1" ht="15" customHeight="1" x14ac:dyDescent="0.3">
      <c r="B679" s="251"/>
      <c r="C679" s="250"/>
      <c r="D679" s="273">
        <v>2006</v>
      </c>
      <c r="E679" s="61">
        <f>SUMIF(A124:A127,"=1")/1</f>
        <v>1</v>
      </c>
      <c r="F679" s="61">
        <f>SUMIF(A124:A127,"=2")/2</f>
        <v>2</v>
      </c>
      <c r="G679" s="61">
        <f>SUMIF(A124:A127,"=3")/3</f>
        <v>0</v>
      </c>
      <c r="H679" s="61">
        <f>SUMIF(A124:A127,"=4")/4</f>
        <v>1</v>
      </c>
      <c r="I679" s="61">
        <f>SUMIF(A124:A127,"=5")/5</f>
        <v>0</v>
      </c>
      <c r="J679" s="130">
        <f t="shared" si="109"/>
        <v>4</v>
      </c>
      <c r="K679" s="274"/>
      <c r="L679" s="275"/>
      <c r="M679" s="278"/>
      <c r="N679" s="276"/>
      <c r="O679" s="272"/>
      <c r="P679" s="134"/>
      <c r="Q679" s="200"/>
      <c r="R679" s="195"/>
      <c r="S679" s="280"/>
      <c r="T679" s="281"/>
      <c r="U679" s="281"/>
      <c r="V679" s="281"/>
      <c r="W679" s="281"/>
      <c r="X679" s="281"/>
      <c r="Y679" s="281"/>
      <c r="Z679" s="281"/>
      <c r="AA679" s="281"/>
      <c r="AB679" s="282"/>
    </row>
    <row r="680" spans="2:28" customFormat="1" ht="15" customHeight="1" x14ac:dyDescent="0.3">
      <c r="B680" s="251"/>
      <c r="C680" s="250"/>
      <c r="D680" s="273">
        <v>2007</v>
      </c>
      <c r="E680" s="61">
        <f>SUMIF(A120:A123,"=1")/1</f>
        <v>2</v>
      </c>
      <c r="F680" s="61">
        <f>SUMIF(A120:A123,"=2")/2</f>
        <v>1</v>
      </c>
      <c r="G680" s="61">
        <f>SUMIF(A120:A123,"=3")/3</f>
        <v>1</v>
      </c>
      <c r="H680" s="61">
        <f>SUMIF(A120:A123,"=4")/4</f>
        <v>0</v>
      </c>
      <c r="I680" s="61">
        <f>SUMIF(A120:A123,"=5")/5</f>
        <v>0</v>
      </c>
      <c r="J680" s="130">
        <f t="shared" si="109"/>
        <v>4</v>
      </c>
      <c r="K680" s="274"/>
      <c r="L680" s="275"/>
      <c r="M680" s="278"/>
      <c r="N680" s="276"/>
      <c r="O680" s="272"/>
      <c r="P680" s="134"/>
      <c r="Q680" s="200"/>
      <c r="R680" s="195"/>
      <c r="S680" s="280"/>
      <c r="T680" s="281"/>
      <c r="U680" s="281"/>
      <c r="V680" s="281"/>
      <c r="W680" s="281"/>
      <c r="X680" s="281"/>
      <c r="Y680" s="281"/>
      <c r="Z680" s="281"/>
      <c r="AA680" s="281"/>
      <c r="AB680" s="282"/>
    </row>
    <row r="681" spans="2:28" customFormat="1" ht="15" customHeight="1" x14ac:dyDescent="0.3">
      <c r="B681" s="251"/>
      <c r="C681" s="250"/>
      <c r="D681" s="273">
        <v>2008</v>
      </c>
      <c r="E681" s="61">
        <f>SUMIF(A117:A119,"=1")/1</f>
        <v>2</v>
      </c>
      <c r="F681" s="61">
        <f>SUMIF(A117:A119,"=2")/2</f>
        <v>0</v>
      </c>
      <c r="G681" s="61">
        <f>SUMIF(A117:A119,"=3")/3</f>
        <v>1</v>
      </c>
      <c r="H681" s="61">
        <f>SUMIF(A117:A118,"=4")/4</f>
        <v>0</v>
      </c>
      <c r="I681" s="61">
        <f>SUMIF(A117:A118,"=5")/5</f>
        <v>0</v>
      </c>
      <c r="J681" s="130">
        <f t="shared" si="109"/>
        <v>3</v>
      </c>
      <c r="K681" s="274"/>
      <c r="L681" s="275"/>
      <c r="M681" s="278"/>
      <c r="N681" s="276"/>
      <c r="O681" s="272"/>
      <c r="P681" s="134"/>
      <c r="Q681" s="200"/>
      <c r="R681" s="195"/>
      <c r="S681" s="280"/>
      <c r="T681" s="281"/>
      <c r="U681" s="281"/>
      <c r="V681" s="281"/>
      <c r="W681" s="281"/>
      <c r="X681" s="281"/>
      <c r="Y681" s="281"/>
      <c r="Z681" s="281"/>
      <c r="AA681" s="281"/>
      <c r="AB681" s="282"/>
    </row>
    <row r="682" spans="2:28" customFormat="1" ht="15" customHeight="1" x14ac:dyDescent="0.3">
      <c r="B682" s="251"/>
      <c r="C682" s="250"/>
      <c r="D682" s="273">
        <v>2009</v>
      </c>
      <c r="E682" s="61">
        <f>SUMIF(A115:A116,"=1")/1</f>
        <v>1</v>
      </c>
      <c r="F682" s="61">
        <f>SUMIF(A115:A116,"=2")/2</f>
        <v>1</v>
      </c>
      <c r="G682" s="61">
        <f>SUMIF(A115:A116,"=3")/3</f>
        <v>0</v>
      </c>
      <c r="H682" s="61">
        <f>SUMIF(A115:A116,"=4")/4</f>
        <v>0</v>
      </c>
      <c r="I682" s="61">
        <f>SUMIF(A115:A116,"=5")/5</f>
        <v>0</v>
      </c>
      <c r="J682" s="130">
        <f t="shared" si="109"/>
        <v>2</v>
      </c>
      <c r="K682" s="274"/>
      <c r="L682" s="275"/>
      <c r="M682" s="278"/>
      <c r="N682" s="276"/>
      <c r="O682" s="272"/>
      <c r="P682" s="134"/>
      <c r="Q682" s="200"/>
      <c r="R682" s="195"/>
      <c r="S682" s="280"/>
      <c r="T682" s="281"/>
      <c r="U682" s="281"/>
      <c r="V682" s="281"/>
      <c r="W682" s="281"/>
      <c r="X682" s="281"/>
      <c r="Y682" s="281"/>
      <c r="Z682" s="281"/>
      <c r="AA682" s="281"/>
      <c r="AB682" s="282"/>
    </row>
    <row r="683" spans="2:28" customFormat="1" ht="15" customHeight="1" x14ac:dyDescent="0.3">
      <c r="B683" s="251"/>
      <c r="C683" s="250"/>
      <c r="D683" s="273">
        <v>2010</v>
      </c>
      <c r="E683" s="61">
        <f>SUMIF(A105:A114,"=1")/1</f>
        <v>2</v>
      </c>
      <c r="F683" s="61">
        <f>SUMIF(A105:A114,"=2")/2</f>
        <v>2</v>
      </c>
      <c r="G683" s="61">
        <f>SUMIF(A105:A114,"=3")/3</f>
        <v>5</v>
      </c>
      <c r="H683" s="61">
        <f>SUMIF(A105:A114,"=4")/4</f>
        <v>1</v>
      </c>
      <c r="I683" s="61">
        <f>SUMIF(A105:A114,"=5")/5</f>
        <v>0</v>
      </c>
      <c r="J683" s="130">
        <f t="shared" si="109"/>
        <v>10</v>
      </c>
      <c r="K683" s="274"/>
      <c r="L683" s="275"/>
      <c r="M683" s="278"/>
      <c r="N683" s="276"/>
      <c r="O683" s="272"/>
      <c r="P683" s="134"/>
      <c r="Q683" s="200"/>
      <c r="R683" s="195"/>
      <c r="S683" s="280"/>
      <c r="T683" s="281"/>
      <c r="U683" s="281"/>
      <c r="V683" s="281"/>
      <c r="W683" s="281"/>
      <c r="X683" s="281"/>
      <c r="Y683" s="281"/>
      <c r="Z683" s="281"/>
      <c r="AA683" s="281"/>
      <c r="AB683" s="282"/>
    </row>
    <row r="684" spans="2:28" customFormat="1" ht="15" customHeight="1" x14ac:dyDescent="0.3">
      <c r="B684" s="251"/>
      <c r="C684" s="250"/>
      <c r="D684" s="273">
        <v>2011</v>
      </c>
      <c r="E684" s="61">
        <f>SUMIF(A101:A104,"=1")/1</f>
        <v>0</v>
      </c>
      <c r="F684" s="61">
        <f>SUMIF(A101:A104,"=2")/2</f>
        <v>1</v>
      </c>
      <c r="G684" s="61">
        <f>SUMIF(A101:A104,"=3")/3</f>
        <v>3</v>
      </c>
      <c r="H684" s="61">
        <f>SUMIF(A101:A104,"=4")/4</f>
        <v>0</v>
      </c>
      <c r="I684" s="61">
        <f>SUMIF(A101:A104,"=5")/5</f>
        <v>0</v>
      </c>
      <c r="J684" s="130">
        <f t="shared" si="109"/>
        <v>4</v>
      </c>
      <c r="K684" s="274"/>
      <c r="L684" s="275"/>
      <c r="M684" s="278"/>
      <c r="N684" s="276"/>
      <c r="O684" s="272"/>
      <c r="P684" s="134"/>
      <c r="Q684" s="200"/>
      <c r="R684" s="195"/>
      <c r="S684" s="280"/>
      <c r="T684" s="281"/>
      <c r="U684" s="281"/>
      <c r="V684" s="281"/>
      <c r="W684" s="281"/>
      <c r="X684" s="281"/>
      <c r="Y684" s="281"/>
      <c r="Z684" s="281"/>
      <c r="AA684" s="281"/>
      <c r="AB684" s="282"/>
    </row>
    <row r="685" spans="2:28" customFormat="1" ht="15" customHeight="1" x14ac:dyDescent="0.3">
      <c r="B685" s="251"/>
      <c r="C685" s="250"/>
      <c r="D685" s="273">
        <v>2012</v>
      </c>
      <c r="E685" s="61">
        <f>SUMIF(A95:A100,"=1")/1</f>
        <v>1</v>
      </c>
      <c r="F685" s="61">
        <f>SUMIF(A95:A100,"=2")/2</f>
        <v>2</v>
      </c>
      <c r="G685" s="61">
        <f>SUMIF(A95:A100,"=3")/3</f>
        <v>3</v>
      </c>
      <c r="H685" s="61">
        <f>SUMIF(A95:A100,"=4")/4</f>
        <v>0</v>
      </c>
      <c r="I685" s="61">
        <f>SUMIF(A95:A100,"=5")/5</f>
        <v>0</v>
      </c>
      <c r="J685" s="130">
        <f t="shared" ref="J685:J698" si="110">SUM(E685:I685)</f>
        <v>6</v>
      </c>
      <c r="K685" s="274"/>
      <c r="L685" s="275"/>
      <c r="M685" s="278"/>
      <c r="N685" s="276"/>
      <c r="O685" s="272"/>
      <c r="P685" s="134"/>
      <c r="Q685" s="200"/>
      <c r="R685" s="195"/>
      <c r="S685" s="280"/>
      <c r="T685" s="281"/>
      <c r="U685" s="281"/>
      <c r="V685" s="281"/>
      <c r="W685" s="281"/>
      <c r="X685" s="281"/>
      <c r="Y685" s="281"/>
      <c r="Z685" s="281"/>
      <c r="AA685" s="281"/>
      <c r="AB685" s="282"/>
    </row>
    <row r="686" spans="2:28" customFormat="1" ht="15" customHeight="1" x14ac:dyDescent="0.3">
      <c r="B686" s="251"/>
      <c r="C686" s="250"/>
      <c r="D686" s="273">
        <v>2013</v>
      </c>
      <c r="E686" s="61">
        <f>SUMIF(A90:A94,"=1")/1</f>
        <v>1</v>
      </c>
      <c r="F686" s="61">
        <f>SUMIF(A90:A94,"=2")/2</f>
        <v>1</v>
      </c>
      <c r="G686" s="61">
        <f>SUMIF(A90:A94,"=3")/3</f>
        <v>3</v>
      </c>
      <c r="H686" s="61">
        <f>SUMIF(A90:A94,"=4")/4</f>
        <v>0</v>
      </c>
      <c r="I686" s="61">
        <f>SUMIF(A90:A94,"=5")/5</f>
        <v>0</v>
      </c>
      <c r="J686" s="130">
        <f t="shared" si="110"/>
        <v>5</v>
      </c>
      <c r="K686" s="274"/>
      <c r="L686" s="275"/>
      <c r="M686" s="278"/>
      <c r="N686" s="276"/>
      <c r="O686" s="272"/>
      <c r="P686" s="134"/>
      <c r="Q686" s="200"/>
      <c r="R686" s="195"/>
      <c r="S686" s="280"/>
      <c r="T686" s="281"/>
      <c r="U686" s="281"/>
      <c r="V686" s="281"/>
      <c r="W686" s="281"/>
      <c r="X686" s="281"/>
      <c r="Y686" s="281"/>
      <c r="Z686" s="281"/>
      <c r="AA686" s="281"/>
      <c r="AB686" s="282"/>
    </row>
    <row r="687" spans="2:28" customFormat="1" ht="15" customHeight="1" x14ac:dyDescent="0.3">
      <c r="B687" s="251"/>
      <c r="C687" s="250"/>
      <c r="D687" s="273">
        <v>2014</v>
      </c>
      <c r="E687" s="61">
        <f>SUMIF(A83:A89,"=1")/1</f>
        <v>2</v>
      </c>
      <c r="F687" s="61">
        <f>SUMIF(A83:A89,"=2")/2</f>
        <v>2</v>
      </c>
      <c r="G687" s="61">
        <f>SUMIF(A83:A89,"=3")/3</f>
        <v>3</v>
      </c>
      <c r="H687" s="61">
        <f>SUMIF(A83:A89,"=4")/4</f>
        <v>0</v>
      </c>
      <c r="I687" s="61">
        <f>SUMIF(A83:A89,"=5")/5</f>
        <v>0</v>
      </c>
      <c r="J687" s="130">
        <f t="shared" si="110"/>
        <v>7</v>
      </c>
      <c r="K687" s="274"/>
      <c r="L687" s="275"/>
      <c r="M687" s="278"/>
      <c r="N687" s="276"/>
      <c r="O687" s="272"/>
      <c r="P687" s="134"/>
      <c r="Q687" s="200"/>
      <c r="R687" s="195"/>
      <c r="S687" s="280"/>
      <c r="T687" s="281"/>
      <c r="U687" s="281"/>
      <c r="V687" s="281"/>
      <c r="W687" s="281"/>
      <c r="X687" s="281"/>
      <c r="Y687" s="281"/>
      <c r="Z687" s="281"/>
      <c r="AA687" s="281"/>
      <c r="AB687" s="282"/>
    </row>
    <row r="688" spans="2:28" customFormat="1" ht="15" customHeight="1" x14ac:dyDescent="0.3">
      <c r="B688" s="251"/>
      <c r="C688" s="250"/>
      <c r="D688" s="273">
        <v>2015</v>
      </c>
      <c r="E688" s="61">
        <f>SUMIF(A78:A82,"=1")/1</f>
        <v>1</v>
      </c>
      <c r="F688" s="61">
        <f>SUMIF(A78:A82,"=2")/2</f>
        <v>0</v>
      </c>
      <c r="G688" s="61">
        <f>SUMIF(A78:A82,"=3")/3</f>
        <v>0</v>
      </c>
      <c r="H688" s="61">
        <f>SUMIF(A78:A82,"=4")/4</f>
        <v>2</v>
      </c>
      <c r="I688" s="61">
        <f>SUMIF(A78:A82,"=5")/5</f>
        <v>2</v>
      </c>
      <c r="J688" s="130">
        <f t="shared" si="110"/>
        <v>5</v>
      </c>
      <c r="K688" s="274"/>
      <c r="L688" s="275"/>
      <c r="M688" s="278"/>
      <c r="N688" s="276"/>
      <c r="O688" s="272"/>
      <c r="P688" s="134"/>
      <c r="Q688" s="200"/>
      <c r="R688" s="195"/>
      <c r="S688" s="280"/>
      <c r="T688" s="281"/>
      <c r="U688" s="281"/>
      <c r="V688" s="281"/>
      <c r="W688" s="281"/>
      <c r="X688" s="281"/>
      <c r="Y688" s="281"/>
      <c r="Z688" s="281"/>
      <c r="AA688" s="281"/>
      <c r="AB688" s="282"/>
    </row>
    <row r="689" spans="2:28" customFormat="1" ht="15" customHeight="1" x14ac:dyDescent="0.3">
      <c r="B689" s="251"/>
      <c r="C689" s="250"/>
      <c r="D689" s="273">
        <v>2016</v>
      </c>
      <c r="E689" s="61">
        <f>SUMIF(A72:A77,"=1")/1</f>
        <v>2</v>
      </c>
      <c r="F689" s="61">
        <f>SUMIF(A72:A77,"=2")/2</f>
        <v>0</v>
      </c>
      <c r="G689" s="61">
        <f>SUMIF(A72:A77,"=3")/3</f>
        <v>2</v>
      </c>
      <c r="H689" s="61">
        <f>SUMIF(A72:A77,"=4")/4</f>
        <v>1</v>
      </c>
      <c r="I689" s="61">
        <f>SUMIF(A72:A77,"=5")/5</f>
        <v>1</v>
      </c>
      <c r="J689" s="130">
        <f t="shared" si="110"/>
        <v>6</v>
      </c>
      <c r="K689" s="274"/>
      <c r="L689" s="275"/>
      <c r="M689" s="278"/>
      <c r="N689" s="276"/>
      <c r="O689" s="272"/>
      <c r="P689" s="134"/>
      <c r="Q689" s="200"/>
      <c r="R689" s="195"/>
      <c r="S689" s="280"/>
      <c r="T689" s="281"/>
      <c r="U689" s="281"/>
      <c r="V689" s="281"/>
      <c r="W689" s="281"/>
      <c r="X689" s="281"/>
      <c r="Y689" s="281"/>
      <c r="Z689" s="281"/>
      <c r="AA689" s="281"/>
      <c r="AB689" s="282"/>
    </row>
    <row r="690" spans="2:28" customFormat="1" ht="15" customHeight="1" x14ac:dyDescent="0.3">
      <c r="B690" s="251"/>
      <c r="C690" s="250"/>
      <c r="D690" s="273">
        <v>2017</v>
      </c>
      <c r="E690" s="61">
        <f>SUMIF(A64:A71,"=1")/1</f>
        <v>1</v>
      </c>
      <c r="F690" s="61">
        <f>SUMIF(A64:A71,"=2")/2</f>
        <v>3</v>
      </c>
      <c r="G690" s="61">
        <f>SUMIF(A64:A71,"=3")/3</f>
        <v>4</v>
      </c>
      <c r="H690" s="61">
        <f>SUMIF(A64:A71,"=4")/4</f>
        <v>0</v>
      </c>
      <c r="I690" s="61">
        <f>SUMIF(A64:A71,"=5")/5</f>
        <v>0</v>
      </c>
      <c r="J690" s="130">
        <f t="shared" si="110"/>
        <v>8</v>
      </c>
      <c r="K690" s="274"/>
      <c r="L690" s="275"/>
      <c r="M690" s="278"/>
      <c r="N690" s="276"/>
      <c r="O690" s="272"/>
      <c r="P690" s="134"/>
      <c r="Q690" s="200"/>
      <c r="R690" s="195"/>
      <c r="S690" s="280"/>
      <c r="T690" s="281"/>
      <c r="U690" s="281"/>
      <c r="V690" s="281"/>
      <c r="W690" s="281"/>
      <c r="X690" s="281"/>
      <c r="Y690" s="281"/>
      <c r="Z690" s="281"/>
      <c r="AA690" s="281"/>
      <c r="AB690" s="282"/>
    </row>
    <row r="691" spans="2:28" customFormat="1" ht="15" customHeight="1" x14ac:dyDescent="0.3">
      <c r="B691" s="251"/>
      <c r="C691" s="250"/>
      <c r="D691" s="273">
        <v>2018</v>
      </c>
      <c r="E691" s="61">
        <f>SUMIF(A55:A63,"=1")/1</f>
        <v>1</v>
      </c>
      <c r="F691" s="61">
        <f>SUMIF(A55:A63,"=2")/2</f>
        <v>1</v>
      </c>
      <c r="G691" s="61">
        <f>SUMIF(A55:A63,"=3")/3</f>
        <v>4</v>
      </c>
      <c r="H691" s="61">
        <f>SUMIF(A55:A63,"=4")/4</f>
        <v>1</v>
      </c>
      <c r="I691" s="61">
        <f>SUMIF(A55:A63,"=5")/5</f>
        <v>2</v>
      </c>
      <c r="J691" s="130">
        <f t="shared" si="110"/>
        <v>9</v>
      </c>
      <c r="K691" s="274"/>
      <c r="L691" s="275"/>
      <c r="M691" s="278"/>
      <c r="N691" s="276"/>
      <c r="O691" s="272"/>
      <c r="P691" s="134"/>
      <c r="Q691" s="200"/>
      <c r="R691" s="195"/>
      <c r="S691" s="280"/>
      <c r="T691" s="281"/>
      <c r="U691" s="281"/>
      <c r="V691" s="281"/>
      <c r="W691" s="281"/>
      <c r="X691" s="281"/>
      <c r="Y691" s="281"/>
      <c r="Z691" s="281"/>
      <c r="AA691" s="281"/>
      <c r="AB691" s="282"/>
    </row>
    <row r="692" spans="2:28" customFormat="1" ht="15" customHeight="1" x14ac:dyDescent="0.3">
      <c r="B692" s="251"/>
      <c r="C692" s="250"/>
      <c r="D692" s="273">
        <v>2019</v>
      </c>
      <c r="E692" s="61">
        <f>SUMIF(A48:A54,"=1")/1</f>
        <v>1</v>
      </c>
      <c r="F692" s="61">
        <f>SUMIF(A48:A54,"=2")/2</f>
        <v>2</v>
      </c>
      <c r="G692" s="61">
        <f>SUMIF(A48:A54,"=3")/3</f>
        <v>3</v>
      </c>
      <c r="H692" s="61">
        <f>SUMIF(A48:A54,"=4")/4</f>
        <v>0</v>
      </c>
      <c r="I692" s="61">
        <f>SUMIF(A48:A54,"=5")/5</f>
        <v>1</v>
      </c>
      <c r="J692" s="130">
        <f t="shared" si="110"/>
        <v>7</v>
      </c>
      <c r="K692" s="274"/>
      <c r="L692" s="275"/>
      <c r="M692" s="278"/>
      <c r="N692" s="276"/>
      <c r="O692" s="272"/>
      <c r="P692" s="134"/>
      <c r="Q692" s="200"/>
      <c r="R692" s="195"/>
      <c r="S692" s="280"/>
      <c r="T692" s="281"/>
      <c r="U692" s="281"/>
      <c r="V692" s="281"/>
      <c r="W692" s="281"/>
      <c r="X692" s="281"/>
      <c r="Y692" s="281"/>
      <c r="Z692" s="281"/>
      <c r="AA692" s="281"/>
      <c r="AB692" s="282"/>
    </row>
    <row r="693" spans="2:28" customFormat="1" ht="15" customHeight="1" x14ac:dyDescent="0.3">
      <c r="B693" s="251"/>
      <c r="C693" s="250"/>
      <c r="D693" s="273">
        <v>2020</v>
      </c>
      <c r="E693" s="61">
        <f>SUMIF(A40:A47,"=1")/1</f>
        <v>2</v>
      </c>
      <c r="F693" s="61">
        <f>SUMIF(A40:A47,"=2")/2</f>
        <v>0</v>
      </c>
      <c r="G693" s="61">
        <f>SUMIF(A40:A47,"=3")/3</f>
        <v>4</v>
      </c>
      <c r="H693" s="61">
        <f>SUMIF(A40:A47,"=4")/4</f>
        <v>1</v>
      </c>
      <c r="I693" s="61">
        <f>SUMIF(A40:A47,"=5")/5</f>
        <v>1</v>
      </c>
      <c r="J693" s="130">
        <f t="shared" si="110"/>
        <v>8</v>
      </c>
      <c r="K693" s="274"/>
      <c r="L693" s="275"/>
      <c r="M693" s="278"/>
      <c r="N693" s="276"/>
      <c r="O693" s="272"/>
      <c r="P693" s="134"/>
      <c r="Q693" s="200"/>
      <c r="R693" s="195"/>
      <c r="S693" s="280"/>
      <c r="T693" s="281"/>
      <c r="U693" s="281"/>
      <c r="V693" s="281"/>
      <c r="W693" s="281"/>
      <c r="X693" s="281"/>
      <c r="Y693" s="281"/>
      <c r="Z693" s="281"/>
      <c r="AA693" s="281"/>
      <c r="AB693" s="282"/>
    </row>
    <row r="694" spans="2:28" customFormat="1" ht="15" customHeight="1" x14ac:dyDescent="0.3">
      <c r="B694" s="251"/>
      <c r="C694" s="250"/>
      <c r="D694" s="273">
        <v>2021</v>
      </c>
      <c r="E694" s="61">
        <f>SUMIF(A34:A39,"=1")/1</f>
        <v>1</v>
      </c>
      <c r="F694" s="61">
        <f>SUMIF(A34:A39,"=2")/2</f>
        <v>1</v>
      </c>
      <c r="G694" s="61">
        <f>SUMIF(A34:A39,"=3")/3</f>
        <v>3</v>
      </c>
      <c r="H694" s="61">
        <f>SUMIF(A34:A39,"=4")/4</f>
        <v>1</v>
      </c>
      <c r="I694" s="61">
        <f>SUMIF(A34:A39,"=5")/5</f>
        <v>0</v>
      </c>
      <c r="J694" s="130">
        <f t="shared" si="110"/>
        <v>6</v>
      </c>
      <c r="K694" s="274"/>
      <c r="L694" s="275"/>
      <c r="M694" s="278"/>
      <c r="N694" s="276"/>
      <c r="O694" s="272"/>
      <c r="P694" s="134"/>
      <c r="Q694" s="200"/>
      <c r="R694" s="195"/>
      <c r="S694" s="280"/>
      <c r="T694" s="281"/>
      <c r="U694" s="281"/>
      <c r="V694" s="281"/>
      <c r="W694" s="281"/>
      <c r="X694" s="281"/>
      <c r="Y694" s="281"/>
      <c r="Z694" s="281"/>
      <c r="AA694" s="281"/>
      <c r="AB694" s="282"/>
    </row>
    <row r="695" spans="2:28" customFormat="1" ht="15" customHeight="1" x14ac:dyDescent="0.3">
      <c r="B695" s="251"/>
      <c r="C695" s="250"/>
      <c r="D695" s="273">
        <v>2022</v>
      </c>
      <c r="E695" s="61">
        <f>SUMIF(A26:A33,"=1")/1</f>
        <v>2</v>
      </c>
      <c r="F695" s="61">
        <f>SUMIF(A26:A33,"=2")/2</f>
        <v>2</v>
      </c>
      <c r="G695" s="61">
        <f>SUMIF(A26:A33,"=3")/3</f>
        <v>4</v>
      </c>
      <c r="H695" s="61">
        <f>SUMIF(A26:A33,"=4")/4</f>
        <v>0</v>
      </c>
      <c r="I695" s="61">
        <f>SUMIF(A26:A33,"=5")/5</f>
        <v>0</v>
      </c>
      <c r="J695" s="130">
        <f t="shared" si="110"/>
        <v>8</v>
      </c>
      <c r="K695" s="274"/>
      <c r="L695" s="275"/>
      <c r="M695" s="278"/>
      <c r="N695" s="276"/>
      <c r="O695" s="272"/>
      <c r="P695" s="134"/>
      <c r="Q695" s="200"/>
      <c r="R695" s="195"/>
      <c r="S695" s="280"/>
      <c r="T695" s="281"/>
      <c r="U695" s="281"/>
      <c r="V695" s="281"/>
      <c r="W695" s="281"/>
      <c r="X695" s="281"/>
      <c r="Y695" s="281"/>
      <c r="Z695" s="281"/>
      <c r="AA695" s="281"/>
      <c r="AB695" s="282"/>
    </row>
    <row r="696" spans="2:28" customFormat="1" ht="15" customHeight="1" x14ac:dyDescent="0.3">
      <c r="B696" s="251"/>
      <c r="C696" s="250"/>
      <c r="D696" s="273">
        <v>2023</v>
      </c>
      <c r="E696" s="61">
        <f>SUMIF(A25,"=1")/1</f>
        <v>0</v>
      </c>
      <c r="F696" s="61">
        <f>SUMIF(A25,"=2")/2</f>
        <v>0</v>
      </c>
      <c r="G696" s="61">
        <f>SUMIF(A25,"=3")/3</f>
        <v>1</v>
      </c>
      <c r="H696" s="61">
        <f>SUMIF(A25,"=4")/4</f>
        <v>0</v>
      </c>
      <c r="I696" s="61">
        <f>SUMIF(A25,"=5")/5</f>
        <v>0</v>
      </c>
      <c r="J696" s="130">
        <f t="shared" si="110"/>
        <v>1</v>
      </c>
      <c r="K696" s="275"/>
      <c r="L696" s="278"/>
      <c r="M696" s="276"/>
      <c r="N696" s="272"/>
      <c r="O696" s="274"/>
      <c r="P696" s="134"/>
      <c r="Q696" s="200"/>
      <c r="R696" s="195"/>
      <c r="S696" s="280"/>
      <c r="T696" s="281"/>
      <c r="U696" s="281"/>
      <c r="V696" s="281"/>
      <c r="W696" s="281"/>
      <c r="X696" s="281"/>
      <c r="Y696" s="281"/>
      <c r="Z696" s="281"/>
      <c r="AA696" s="281"/>
      <c r="AB696" s="282"/>
    </row>
    <row r="697" spans="2:28" customFormat="1" ht="15" customHeight="1" x14ac:dyDescent="0.3">
      <c r="B697" s="251"/>
      <c r="C697" s="250"/>
      <c r="D697" s="273">
        <v>2024</v>
      </c>
      <c r="E697" s="61">
        <f>SUMIF(A17:A24,"=1")/1</f>
        <v>3</v>
      </c>
      <c r="F697" s="61">
        <f>SUMIF(A17:A24,"=2")/2</f>
        <v>2</v>
      </c>
      <c r="G697" s="61">
        <f>SUMIF(A17:A24,"=3")/3</f>
        <v>1</v>
      </c>
      <c r="H697" s="61">
        <f>SUMIF(A17:A24,"=4")/4</f>
        <v>1</v>
      </c>
      <c r="I697" s="61">
        <f>SUMIF(A17:A24,"=5")/5</f>
        <v>1</v>
      </c>
      <c r="J697" s="130">
        <f t="shared" si="110"/>
        <v>8</v>
      </c>
      <c r="K697" s="275"/>
      <c r="L697" s="278"/>
      <c r="M697" s="276"/>
      <c r="N697" s="272"/>
      <c r="O697" s="274"/>
      <c r="P697" s="134"/>
      <c r="Q697" s="200"/>
      <c r="R697" s="195"/>
      <c r="S697" s="280"/>
      <c r="T697" s="281"/>
      <c r="U697" s="281"/>
      <c r="V697" s="281"/>
      <c r="W697" s="281"/>
      <c r="X697" s="281"/>
      <c r="Y697" s="281"/>
      <c r="Z697" s="281"/>
      <c r="AA697" s="281"/>
      <c r="AB697" s="282"/>
    </row>
    <row r="698" spans="2:28" customFormat="1" ht="15" customHeight="1" x14ac:dyDescent="0.3">
      <c r="B698" s="251"/>
      <c r="C698" s="250"/>
      <c r="D698" s="273">
        <v>2025</v>
      </c>
      <c r="E698" s="61">
        <f>SUMIF(A4:A16,"=1")/1</f>
        <v>5</v>
      </c>
      <c r="F698" s="61">
        <f>SUMIF(A4:A16,"=2")/2</f>
        <v>1</v>
      </c>
      <c r="G698" s="61">
        <f>SUMIF(A4:A16,"=3")/3</f>
        <v>4</v>
      </c>
      <c r="H698" s="61">
        <f>SUMIF(A4:A16,"=4")/4</f>
        <v>1</v>
      </c>
      <c r="I698" s="61">
        <f>SUMIF(A4:A16,"=5")/5</f>
        <v>1</v>
      </c>
      <c r="J698" s="130">
        <f t="shared" si="110"/>
        <v>12</v>
      </c>
      <c r="K698" s="275"/>
      <c r="L698" s="278"/>
      <c r="M698" s="276"/>
      <c r="N698" s="272"/>
      <c r="O698" s="274"/>
      <c r="P698" s="134"/>
      <c r="Q698" s="200"/>
      <c r="R698" s="195"/>
      <c r="S698" s="280"/>
      <c r="T698" s="281"/>
      <c r="U698" s="281"/>
      <c r="V698" s="281"/>
      <c r="W698" s="281"/>
      <c r="X698" s="281"/>
      <c r="Y698" s="281"/>
      <c r="Z698" s="281"/>
      <c r="AA698" s="281"/>
      <c r="AB698" s="282"/>
    </row>
    <row r="699" spans="2:28" customFormat="1" ht="15" customHeight="1" x14ac:dyDescent="0.3">
      <c r="B699" s="251"/>
      <c r="C699" s="250"/>
      <c r="D699" s="273">
        <v>2026</v>
      </c>
      <c r="E699" s="61"/>
      <c r="F699" s="61"/>
      <c r="G699" s="61"/>
      <c r="H699" s="61"/>
      <c r="I699" s="130"/>
      <c r="J699" s="274"/>
      <c r="K699" s="275"/>
      <c r="L699" s="278"/>
      <c r="M699" s="276"/>
      <c r="N699" s="272"/>
      <c r="O699" s="274"/>
      <c r="P699" s="134"/>
      <c r="Q699" s="200"/>
      <c r="R699" s="195"/>
      <c r="S699" s="280"/>
      <c r="T699" s="281"/>
      <c r="U699" s="281"/>
      <c r="V699" s="281"/>
      <c r="W699" s="281"/>
      <c r="X699" s="281"/>
      <c r="Y699" s="281"/>
      <c r="Z699" s="281"/>
      <c r="AA699" s="281"/>
      <c r="AB699" s="282"/>
    </row>
    <row r="700" spans="2:28" customFormat="1" ht="15" customHeight="1" x14ac:dyDescent="0.3">
      <c r="B700" s="251"/>
      <c r="C700" s="250"/>
      <c r="D700" s="273"/>
      <c r="E700" s="61"/>
      <c r="F700" s="61"/>
      <c r="G700" s="61"/>
      <c r="H700" s="61"/>
      <c r="I700" s="130"/>
      <c r="J700" s="274"/>
      <c r="K700" s="275"/>
      <c r="L700" s="278"/>
      <c r="M700" s="276"/>
      <c r="N700" s="272"/>
      <c r="O700" s="274"/>
      <c r="P700" s="134"/>
      <c r="Q700" s="200"/>
      <c r="R700" s="195"/>
      <c r="S700" s="280"/>
      <c r="T700" s="281"/>
      <c r="U700" s="281"/>
      <c r="V700" s="281"/>
      <c r="W700" s="281"/>
      <c r="X700" s="281"/>
      <c r="Y700" s="281"/>
      <c r="Z700" s="281"/>
      <c r="AA700" s="281"/>
      <c r="AB700" s="282"/>
    </row>
    <row r="701" spans="2:28" customFormat="1" ht="15" customHeight="1" x14ac:dyDescent="0.3">
      <c r="B701" s="251"/>
      <c r="C701" s="250"/>
      <c r="D701" s="273"/>
      <c r="E701" s="61" t="s">
        <v>1126</v>
      </c>
      <c r="F701" s="61" t="s">
        <v>1126</v>
      </c>
      <c r="G701" s="61" t="s">
        <v>1126</v>
      </c>
      <c r="H701" s="61" t="s">
        <v>1126</v>
      </c>
      <c r="I701" s="61" t="s">
        <v>1126</v>
      </c>
      <c r="J701" s="130" t="s">
        <v>1126</v>
      </c>
      <c r="K701" s="285"/>
      <c r="L701" s="133"/>
      <c r="M701" s="285"/>
      <c r="N701" s="285"/>
      <c r="O701" s="285"/>
      <c r="P701" s="134"/>
      <c r="Q701" s="200"/>
      <c r="R701" s="195"/>
      <c r="S701" s="280"/>
      <c r="T701" s="281"/>
      <c r="U701" s="281"/>
      <c r="V701" s="281"/>
      <c r="W701" s="281"/>
      <c r="X701" s="281"/>
      <c r="Y701" s="281"/>
      <c r="Z701" s="281"/>
      <c r="AA701" s="281"/>
      <c r="AB701" s="282"/>
    </row>
    <row r="702" spans="2:28" customFormat="1" ht="15" customHeight="1" x14ac:dyDescent="0.3">
      <c r="B702" s="251"/>
      <c r="C702" s="250"/>
      <c r="D702" s="273"/>
      <c r="E702" s="61">
        <f>SUM(E588:E701)</f>
        <v>68</v>
      </c>
      <c r="F702" s="61">
        <f>SUM(F588:F701)</f>
        <v>80</v>
      </c>
      <c r="G702" s="61">
        <f>SUM(G588:G701)</f>
        <v>221</v>
      </c>
      <c r="H702" s="61">
        <f>SUM(H588:H701)</f>
        <v>26</v>
      </c>
      <c r="I702" s="61">
        <f>SUM(I588:I701)</f>
        <v>11</v>
      </c>
      <c r="J702" s="130">
        <f>SUM(E702:I702)</f>
        <v>406</v>
      </c>
      <c r="K702" s="285"/>
      <c r="L702" s="133"/>
      <c r="M702" s="132"/>
      <c r="N702" s="135"/>
      <c r="O702" s="333"/>
      <c r="P702" s="134"/>
      <c r="Q702" s="200"/>
      <c r="R702" s="195"/>
      <c r="S702" s="280"/>
      <c r="T702" s="281"/>
      <c r="U702" s="281"/>
      <c r="V702" s="281"/>
      <c r="W702" s="281"/>
      <c r="X702" s="281"/>
      <c r="Y702" s="281"/>
      <c r="Z702" s="281"/>
      <c r="AA702" s="281"/>
      <c r="AB702" s="282"/>
    </row>
    <row r="703" spans="2:28" customFormat="1" ht="15" customHeight="1" x14ac:dyDescent="0.3">
      <c r="B703" s="251"/>
      <c r="C703" s="250"/>
      <c r="D703" s="306"/>
      <c r="E703" s="306"/>
      <c r="F703" s="306"/>
      <c r="G703" s="306"/>
      <c r="H703" s="306"/>
      <c r="I703" s="334"/>
      <c r="J703" s="291">
        <f>SUM(J588:J701)</f>
        <v>406</v>
      </c>
      <c r="K703" s="335"/>
      <c r="L703" s="306"/>
      <c r="M703" s="306"/>
      <c r="N703" s="306"/>
      <c r="O703" s="306"/>
      <c r="P703" s="336"/>
      <c r="Q703" s="200"/>
      <c r="R703" s="195"/>
      <c r="S703" s="280"/>
      <c r="T703" s="281"/>
      <c r="U703" s="281"/>
      <c r="V703" s="281"/>
      <c r="W703" s="281"/>
      <c r="X703" s="281"/>
      <c r="Y703" s="281"/>
      <c r="Z703" s="281"/>
      <c r="AA703" s="281"/>
      <c r="AB703" s="282"/>
    </row>
    <row r="704" spans="2:28" customFormat="1" ht="15" customHeight="1" x14ac:dyDescent="0.3">
      <c r="B704" s="251"/>
      <c r="C704" s="250"/>
      <c r="D704" s="306"/>
      <c r="E704" s="306"/>
      <c r="F704" s="306"/>
      <c r="G704" s="306"/>
      <c r="H704" s="306"/>
      <c r="I704" s="335"/>
      <c r="J704" s="307"/>
      <c r="K704" s="335"/>
      <c r="L704" s="306"/>
      <c r="M704" s="306"/>
      <c r="N704" s="306"/>
      <c r="O704" s="306"/>
      <c r="P704" s="336"/>
      <c r="Q704" s="200"/>
      <c r="R704" s="195"/>
      <c r="S704" s="280"/>
      <c r="T704" s="281"/>
      <c r="U704" s="281"/>
      <c r="V704" s="281"/>
      <c r="W704" s="281"/>
      <c r="X704" s="281"/>
      <c r="Y704" s="281"/>
      <c r="Z704" s="281"/>
      <c r="AA704" s="281"/>
      <c r="AB704" s="282"/>
    </row>
    <row r="705" spans="2:28" customFormat="1" ht="15" customHeight="1" x14ac:dyDescent="0.3">
      <c r="B705" s="251"/>
      <c r="C705" s="250"/>
      <c r="D705" s="306"/>
      <c r="E705" s="306"/>
      <c r="F705" s="306"/>
      <c r="G705" s="306"/>
      <c r="H705" s="306"/>
      <c r="I705" s="335"/>
      <c r="J705" s="307"/>
      <c r="K705" s="335"/>
      <c r="L705" s="306"/>
      <c r="M705" s="306"/>
      <c r="N705" s="306"/>
      <c r="O705" s="306"/>
      <c r="P705" s="336"/>
      <c r="Q705" s="200"/>
      <c r="R705" s="195"/>
      <c r="S705" s="280"/>
      <c r="T705" s="281"/>
      <c r="U705" s="281"/>
      <c r="V705" s="281"/>
      <c r="W705" s="281"/>
      <c r="X705" s="281"/>
      <c r="Y705" s="281"/>
      <c r="Z705" s="281"/>
      <c r="AA705" s="281"/>
      <c r="AB705" s="282"/>
    </row>
    <row r="706" spans="2:28" customFormat="1" ht="15" customHeight="1" x14ac:dyDescent="0.3">
      <c r="B706" s="251"/>
      <c r="C706" s="250"/>
      <c r="D706" s="306"/>
      <c r="E706" s="306"/>
      <c r="F706" s="306"/>
      <c r="G706" s="306"/>
      <c r="H706" s="306"/>
      <c r="I706" s="335"/>
      <c r="J706" s="307"/>
      <c r="K706" s="335"/>
      <c r="L706" s="306"/>
      <c r="M706" s="306"/>
      <c r="N706" s="306"/>
      <c r="O706" s="306"/>
      <c r="P706" s="336"/>
      <c r="Q706" s="200"/>
      <c r="R706" s="195"/>
      <c r="S706" s="280"/>
      <c r="T706" s="281"/>
      <c r="U706" s="281"/>
      <c r="V706" s="281"/>
      <c r="W706" s="281"/>
      <c r="X706" s="281"/>
      <c r="Y706" s="281"/>
      <c r="Z706" s="281"/>
      <c r="AA706" s="281"/>
      <c r="AB706" s="282"/>
    </row>
    <row r="707" spans="2:28" customFormat="1" ht="15" customHeight="1" x14ac:dyDescent="0.3">
      <c r="B707" s="251"/>
      <c r="C707" s="250"/>
      <c r="D707" s="306"/>
      <c r="E707" s="306"/>
      <c r="F707" s="306"/>
      <c r="G707" s="306"/>
      <c r="H707" s="306"/>
      <c r="I707" s="335"/>
      <c r="J707" s="307"/>
      <c r="K707" s="335"/>
      <c r="L707" s="306"/>
      <c r="M707" s="306"/>
      <c r="N707" s="306"/>
      <c r="O707" s="306"/>
      <c r="P707" s="336"/>
      <c r="Q707" s="200"/>
      <c r="R707" s="195"/>
      <c r="S707" s="280"/>
      <c r="T707" s="281"/>
      <c r="U707" s="281"/>
      <c r="V707" s="281"/>
      <c r="W707" s="281"/>
      <c r="X707" s="281"/>
      <c r="Y707" s="281"/>
      <c r="Z707" s="281"/>
      <c r="AA707" s="281"/>
      <c r="AB707" s="282"/>
    </row>
    <row r="708" spans="2:28" customFormat="1" ht="15" customHeight="1" x14ac:dyDescent="0.3">
      <c r="B708" s="251"/>
      <c r="C708" s="250"/>
      <c r="D708" s="306"/>
      <c r="E708" s="306"/>
      <c r="F708" s="306"/>
      <c r="G708" s="306"/>
      <c r="H708" s="306"/>
      <c r="I708" s="335"/>
      <c r="J708" s="307"/>
      <c r="K708" s="335"/>
      <c r="L708" s="306"/>
      <c r="M708" s="306"/>
      <c r="N708" s="306"/>
      <c r="O708" s="306"/>
      <c r="P708" s="336"/>
      <c r="Q708" s="200"/>
      <c r="R708" s="195"/>
      <c r="S708" s="280"/>
      <c r="T708" s="281"/>
      <c r="U708" s="281"/>
      <c r="V708" s="281"/>
      <c r="W708" s="281"/>
      <c r="X708" s="281"/>
      <c r="Y708" s="281"/>
      <c r="Z708" s="281"/>
      <c r="AA708" s="281"/>
      <c r="AB708" s="282"/>
    </row>
    <row r="709" spans="2:28" customFormat="1" ht="15" customHeight="1" x14ac:dyDescent="0.3">
      <c r="B709" s="251"/>
      <c r="C709" s="250"/>
      <c r="D709" s="306"/>
      <c r="E709" s="306"/>
      <c r="F709" s="306"/>
      <c r="G709" s="306"/>
      <c r="H709" s="306"/>
      <c r="I709" s="335"/>
      <c r="J709" s="307"/>
      <c r="K709" s="335"/>
      <c r="L709" s="306"/>
      <c r="M709" s="306"/>
      <c r="N709" s="306"/>
      <c r="O709" s="306"/>
      <c r="P709" s="336"/>
      <c r="Q709" s="200"/>
      <c r="R709" s="195"/>
      <c r="S709" s="280"/>
      <c r="T709" s="281"/>
      <c r="U709" s="281"/>
      <c r="V709" s="281"/>
      <c r="W709" s="281"/>
      <c r="X709" s="281"/>
      <c r="Y709" s="281"/>
      <c r="Z709" s="281"/>
      <c r="AA709" s="281"/>
      <c r="AB709" s="282"/>
    </row>
    <row r="710" spans="2:28" customFormat="1" ht="15" customHeight="1" x14ac:dyDescent="0.3">
      <c r="B710" s="251"/>
      <c r="C710" s="250"/>
      <c r="D710" s="306"/>
      <c r="E710" s="306"/>
      <c r="F710" s="306"/>
      <c r="G710" s="306"/>
      <c r="H710" s="306"/>
      <c r="I710" s="335"/>
      <c r="J710" s="307"/>
      <c r="K710" s="335"/>
      <c r="L710" s="306"/>
      <c r="M710" s="306"/>
      <c r="N710" s="306"/>
      <c r="O710" s="306"/>
      <c r="P710" s="336"/>
      <c r="Q710" s="200"/>
      <c r="R710" s="195"/>
      <c r="S710" s="280"/>
      <c r="T710" s="281"/>
      <c r="U710" s="281"/>
      <c r="V710" s="281"/>
      <c r="W710" s="281"/>
      <c r="X710" s="281"/>
      <c r="Y710" s="281"/>
      <c r="Z710" s="281"/>
      <c r="AA710" s="281"/>
      <c r="AB710" s="282"/>
    </row>
    <row r="711" spans="2:28" customFormat="1" ht="15" customHeight="1" x14ac:dyDescent="0.3">
      <c r="B711" s="251"/>
      <c r="C711" s="250"/>
      <c r="D711" s="306"/>
      <c r="E711" s="306"/>
      <c r="F711" s="306"/>
      <c r="G711" s="306"/>
      <c r="H711" s="306"/>
      <c r="I711" s="335"/>
      <c r="J711" s="307"/>
      <c r="K711" s="335"/>
      <c r="L711" s="306"/>
      <c r="M711" s="306"/>
      <c r="N711" s="306"/>
      <c r="O711" s="306"/>
      <c r="P711" s="336"/>
      <c r="Q711" s="200"/>
      <c r="R711" s="195"/>
      <c r="S711" s="280"/>
      <c r="T711" s="281"/>
      <c r="U711" s="281"/>
      <c r="V711" s="281"/>
      <c r="W711" s="281"/>
      <c r="X711" s="281"/>
      <c r="Y711" s="281"/>
      <c r="Z711" s="281"/>
      <c r="AA711" s="281"/>
      <c r="AB711" s="282"/>
    </row>
    <row r="712" spans="2:28" customFormat="1" ht="15" customHeight="1" x14ac:dyDescent="0.3">
      <c r="B712" s="251"/>
      <c r="C712" s="250"/>
      <c r="D712" s="306"/>
      <c r="E712" s="306"/>
      <c r="F712" s="306"/>
      <c r="G712" s="306"/>
      <c r="H712" s="306"/>
      <c r="I712" s="335"/>
      <c r="J712" s="307"/>
      <c r="K712" s="335"/>
      <c r="L712" s="306"/>
      <c r="M712" s="306"/>
      <c r="N712" s="306"/>
      <c r="O712" s="306"/>
      <c r="P712" s="336"/>
      <c r="Q712" s="200"/>
      <c r="R712" s="195"/>
      <c r="S712" s="280"/>
      <c r="T712" s="281"/>
      <c r="U712" s="281"/>
      <c r="V712" s="281"/>
      <c r="W712" s="281"/>
      <c r="X712" s="281"/>
      <c r="Y712" s="281"/>
      <c r="Z712" s="281"/>
      <c r="AA712" s="281"/>
      <c r="AB712" s="282"/>
    </row>
    <row r="713" spans="2:28" customFormat="1" ht="15" customHeight="1" x14ac:dyDescent="0.3">
      <c r="B713" s="251"/>
      <c r="C713" s="250"/>
      <c r="D713" s="306"/>
      <c r="E713" s="306"/>
      <c r="F713" s="306"/>
      <c r="G713" s="306"/>
      <c r="H713" s="306"/>
      <c r="I713" s="335"/>
      <c r="J713" s="307"/>
      <c r="K713" s="335"/>
      <c r="L713" s="306"/>
      <c r="M713" s="306"/>
      <c r="N713" s="306"/>
      <c r="O713" s="306"/>
      <c r="P713" s="336"/>
      <c r="Q713" s="200"/>
      <c r="R713" s="195"/>
      <c r="S713" s="280"/>
      <c r="T713" s="281"/>
      <c r="U713" s="281"/>
      <c r="V713" s="281"/>
      <c r="W713" s="281"/>
      <c r="X713" s="281"/>
      <c r="Y713" s="281"/>
      <c r="Z713" s="281"/>
      <c r="AA713" s="281"/>
      <c r="AB713" s="282"/>
    </row>
    <row r="714" spans="2:28" customFormat="1" ht="15" customHeight="1" x14ac:dyDescent="0.3">
      <c r="B714" s="251"/>
      <c r="C714" s="250"/>
      <c r="D714" s="306"/>
      <c r="E714" s="306"/>
      <c r="F714" s="306"/>
      <c r="G714" s="306"/>
      <c r="H714" s="306"/>
      <c r="I714" s="335"/>
      <c r="J714" s="307"/>
      <c r="K714" s="335"/>
      <c r="L714" s="306"/>
      <c r="M714" s="306"/>
      <c r="N714" s="306"/>
      <c r="O714" s="306"/>
      <c r="P714" s="336"/>
      <c r="Q714" s="200"/>
      <c r="R714" s="195"/>
      <c r="S714" s="280"/>
      <c r="T714" s="281"/>
      <c r="U714" s="281"/>
      <c r="V714" s="281"/>
      <c r="W714" s="281"/>
      <c r="X714" s="281"/>
      <c r="Y714" s="281"/>
      <c r="Z714" s="281"/>
      <c r="AA714" s="281"/>
      <c r="AB714" s="282"/>
    </row>
    <row r="715" spans="2:28" customFormat="1" ht="15" customHeight="1" x14ac:dyDescent="0.3">
      <c r="B715" s="251"/>
      <c r="C715" s="250"/>
      <c r="D715" s="306"/>
      <c r="E715" s="306"/>
      <c r="F715" s="306"/>
      <c r="G715" s="306"/>
      <c r="H715" s="306"/>
      <c r="I715" s="335"/>
      <c r="J715" s="307"/>
      <c r="K715" s="335"/>
      <c r="L715" s="306"/>
      <c r="M715" s="306"/>
      <c r="N715" s="306"/>
      <c r="O715" s="306"/>
      <c r="P715" s="336"/>
      <c r="Q715" s="200"/>
      <c r="R715" s="195"/>
      <c r="S715" s="280"/>
      <c r="T715" s="281"/>
      <c r="U715" s="281"/>
      <c r="V715" s="281"/>
      <c r="W715" s="281"/>
      <c r="X715" s="281"/>
      <c r="Y715" s="281"/>
      <c r="Z715" s="281"/>
      <c r="AA715" s="281"/>
      <c r="AB715" s="282"/>
    </row>
    <row r="716" spans="2:28" customFormat="1" ht="15" customHeight="1" x14ac:dyDescent="0.3">
      <c r="B716" s="251"/>
      <c r="C716" s="250"/>
      <c r="D716" s="306"/>
      <c r="E716" s="306"/>
      <c r="F716" s="306"/>
      <c r="G716" s="306"/>
      <c r="H716" s="306"/>
      <c r="I716" s="335"/>
      <c r="J716" s="307"/>
      <c r="K716" s="335"/>
      <c r="L716" s="306"/>
      <c r="M716" s="306"/>
      <c r="N716" s="306"/>
      <c r="O716" s="306"/>
      <c r="P716" s="336"/>
      <c r="Q716" s="200"/>
      <c r="R716" s="195"/>
      <c r="S716" s="280"/>
      <c r="T716" s="281"/>
      <c r="U716" s="281"/>
      <c r="V716" s="281"/>
      <c r="W716" s="281"/>
      <c r="X716" s="281"/>
      <c r="Y716" s="281"/>
      <c r="Z716" s="281"/>
      <c r="AA716" s="281"/>
      <c r="AB716" s="282"/>
    </row>
    <row r="717" spans="2:28" customFormat="1" ht="15" customHeight="1" x14ac:dyDescent="0.3">
      <c r="B717" s="251"/>
      <c r="C717" s="250"/>
      <c r="D717" s="306"/>
      <c r="E717" s="306"/>
      <c r="F717" s="306"/>
      <c r="G717" s="306"/>
      <c r="H717" s="306"/>
      <c r="I717" s="335"/>
      <c r="J717" s="307"/>
      <c r="K717" s="335"/>
      <c r="L717" s="306"/>
      <c r="M717" s="306"/>
      <c r="N717" s="306"/>
      <c r="O717" s="306"/>
      <c r="P717" s="336"/>
      <c r="Q717" s="200"/>
      <c r="R717" s="195"/>
      <c r="S717" s="280"/>
      <c r="T717" s="281"/>
      <c r="U717" s="281"/>
      <c r="V717" s="281"/>
      <c r="W717" s="281"/>
      <c r="X717" s="281"/>
      <c r="Y717" s="281"/>
      <c r="Z717" s="281"/>
      <c r="AA717" s="281"/>
      <c r="AB717" s="282"/>
    </row>
    <row r="718" spans="2:28" customFormat="1" ht="15" customHeight="1" x14ac:dyDescent="0.3">
      <c r="B718" s="251"/>
      <c r="C718" s="250"/>
      <c r="D718" s="306"/>
      <c r="E718" s="306"/>
      <c r="F718" s="306"/>
      <c r="G718" s="306"/>
      <c r="H718" s="306"/>
      <c r="I718" s="335"/>
      <c r="J718" s="307"/>
      <c r="K718" s="335"/>
      <c r="L718" s="306"/>
      <c r="M718" s="306"/>
      <c r="N718" s="306"/>
      <c r="O718" s="306"/>
      <c r="P718" s="336"/>
      <c r="Q718" s="200"/>
      <c r="R718" s="195"/>
      <c r="S718" s="280"/>
      <c r="T718" s="281"/>
      <c r="U718" s="281"/>
      <c r="V718" s="281"/>
      <c r="W718" s="281"/>
      <c r="X718" s="281"/>
      <c r="Y718" s="281"/>
      <c r="Z718" s="281"/>
      <c r="AA718" s="281"/>
      <c r="AB718" s="282"/>
    </row>
    <row r="719" spans="2:28" customFormat="1" ht="15" customHeight="1" x14ac:dyDescent="0.3">
      <c r="B719" s="251"/>
      <c r="C719" s="250"/>
      <c r="D719" s="306"/>
      <c r="E719" s="306"/>
      <c r="F719" s="306"/>
      <c r="G719" s="306"/>
      <c r="H719" s="306"/>
      <c r="I719" s="335"/>
      <c r="J719" s="307"/>
      <c r="K719" s="335"/>
      <c r="L719" s="306"/>
      <c r="M719" s="306"/>
      <c r="N719" s="306"/>
      <c r="O719" s="306"/>
      <c r="P719" s="336"/>
      <c r="Q719" s="200"/>
      <c r="R719" s="195"/>
      <c r="S719" s="280"/>
      <c r="T719" s="281"/>
      <c r="U719" s="281"/>
      <c r="V719" s="281"/>
      <c r="W719" s="281"/>
      <c r="X719" s="281"/>
      <c r="Y719" s="281"/>
      <c r="Z719" s="281"/>
      <c r="AA719" s="281"/>
      <c r="AB719" s="282"/>
    </row>
    <row r="720" spans="2:28" customFormat="1" ht="15" customHeight="1" x14ac:dyDescent="0.3">
      <c r="B720" s="251"/>
      <c r="C720" s="250"/>
      <c r="D720" s="306"/>
      <c r="E720" s="306"/>
      <c r="F720" s="306"/>
      <c r="G720" s="306"/>
      <c r="H720" s="306"/>
      <c r="I720" s="335"/>
      <c r="J720" s="307"/>
      <c r="K720" s="335"/>
      <c r="L720" s="306"/>
      <c r="M720" s="306"/>
      <c r="N720" s="306"/>
      <c r="O720" s="306"/>
      <c r="P720" s="336"/>
      <c r="Q720" s="200"/>
      <c r="R720" s="195"/>
      <c r="S720" s="280"/>
      <c r="T720" s="281"/>
      <c r="U720" s="281"/>
      <c r="V720" s="281"/>
      <c r="W720" s="281"/>
      <c r="X720" s="281"/>
      <c r="Y720" s="281"/>
      <c r="Z720" s="281"/>
      <c r="AA720" s="281"/>
      <c r="AB720" s="282"/>
    </row>
    <row r="721" spans="2:28" customFormat="1" ht="15" customHeight="1" x14ac:dyDescent="0.3">
      <c r="B721" s="251"/>
      <c r="C721" s="250"/>
      <c r="D721" s="306"/>
      <c r="E721" s="306"/>
      <c r="F721" s="306"/>
      <c r="G721" s="306"/>
      <c r="H721" s="306"/>
      <c r="I721" s="335"/>
      <c r="J721" s="307"/>
      <c r="K721" s="335"/>
      <c r="L721" s="306"/>
      <c r="M721" s="306"/>
      <c r="N721" s="306"/>
      <c r="O721" s="306"/>
      <c r="P721" s="336"/>
      <c r="Q721" s="200"/>
      <c r="R721" s="195"/>
      <c r="S721" s="280"/>
      <c r="T721" s="281"/>
      <c r="U721" s="281"/>
      <c r="V721" s="281"/>
      <c r="W721" s="281"/>
      <c r="X721" s="281"/>
      <c r="Y721" s="281"/>
      <c r="Z721" s="281"/>
      <c r="AA721" s="281"/>
      <c r="AB721" s="282"/>
    </row>
    <row r="722" spans="2:28" customFormat="1" ht="15" customHeight="1" x14ac:dyDescent="0.3">
      <c r="B722" s="251"/>
      <c r="C722" s="250"/>
      <c r="D722" s="306"/>
      <c r="E722" s="306"/>
      <c r="F722" s="306"/>
      <c r="G722" s="306"/>
      <c r="H722" s="306"/>
      <c r="I722" s="335"/>
      <c r="J722" s="307"/>
      <c r="K722" s="335"/>
      <c r="L722" s="306"/>
      <c r="M722" s="306"/>
      <c r="N722" s="306"/>
      <c r="O722" s="306"/>
      <c r="P722" s="336"/>
      <c r="Q722" s="200"/>
      <c r="R722" s="195"/>
      <c r="S722" s="280"/>
      <c r="T722" s="281"/>
      <c r="U722" s="281"/>
      <c r="V722" s="281"/>
      <c r="W722" s="281"/>
      <c r="X722" s="281"/>
      <c r="Y722" s="281"/>
      <c r="Z722" s="281"/>
      <c r="AA722" s="281"/>
      <c r="AB722" s="282"/>
    </row>
    <row r="723" spans="2:28" customFormat="1" ht="15" customHeight="1" x14ac:dyDescent="0.3">
      <c r="B723" s="251"/>
      <c r="C723" s="250"/>
      <c r="D723" s="306"/>
      <c r="E723" s="306"/>
      <c r="F723" s="306"/>
      <c r="G723" s="306"/>
      <c r="H723" s="306"/>
      <c r="I723" s="335"/>
      <c r="J723" s="307"/>
      <c r="K723" s="335"/>
      <c r="L723" s="306"/>
      <c r="M723" s="306"/>
      <c r="N723" s="306"/>
      <c r="O723" s="306"/>
      <c r="P723" s="336"/>
      <c r="Q723" s="200"/>
      <c r="R723" s="195"/>
      <c r="S723" s="280"/>
      <c r="T723" s="281"/>
      <c r="U723" s="281"/>
      <c r="V723" s="281"/>
      <c r="W723" s="281"/>
      <c r="X723" s="281"/>
      <c r="Y723" s="281"/>
      <c r="Z723" s="281"/>
      <c r="AA723" s="281"/>
      <c r="AB723" s="282"/>
    </row>
    <row r="724" spans="2:28" customFormat="1" ht="15" customHeight="1" x14ac:dyDescent="0.3">
      <c r="B724" s="251"/>
      <c r="C724" s="250"/>
      <c r="D724" s="306"/>
      <c r="E724" s="306"/>
      <c r="F724" s="306"/>
      <c r="G724" s="306"/>
      <c r="H724" s="306"/>
      <c r="I724" s="335"/>
      <c r="J724" s="307"/>
      <c r="K724" s="335"/>
      <c r="L724" s="306"/>
      <c r="M724" s="306"/>
      <c r="N724" s="306"/>
      <c r="O724" s="306"/>
      <c r="P724" s="336"/>
      <c r="Q724" s="200"/>
      <c r="R724" s="195"/>
      <c r="S724" s="280"/>
      <c r="T724" s="281"/>
      <c r="U724" s="281"/>
      <c r="V724" s="281"/>
      <c r="W724" s="281"/>
      <c r="X724" s="281"/>
      <c r="Y724" s="281"/>
      <c r="Z724" s="281"/>
      <c r="AA724" s="281"/>
      <c r="AB724" s="282"/>
    </row>
    <row r="725" spans="2:28" customFormat="1" ht="15" customHeight="1" x14ac:dyDescent="0.3">
      <c r="B725" s="251"/>
      <c r="C725" s="250"/>
      <c r="D725" s="306"/>
      <c r="E725" s="306"/>
      <c r="F725" s="306"/>
      <c r="G725" s="306"/>
      <c r="H725" s="306"/>
      <c r="I725" s="335"/>
      <c r="J725" s="307"/>
      <c r="K725" s="335"/>
      <c r="L725" s="306"/>
      <c r="M725" s="306"/>
      <c r="N725" s="306"/>
      <c r="O725" s="306"/>
      <c r="P725" s="336"/>
      <c r="Q725" s="200"/>
      <c r="R725" s="195"/>
      <c r="S725" s="280"/>
      <c r="T725" s="281"/>
      <c r="U725" s="281"/>
      <c r="V725" s="281"/>
      <c r="W725" s="281"/>
      <c r="X725" s="281"/>
      <c r="Y725" s="281"/>
      <c r="Z725" s="281"/>
      <c r="AA725" s="281"/>
      <c r="AB725" s="282"/>
    </row>
    <row r="726" spans="2:28" customFormat="1" ht="15" customHeight="1" x14ac:dyDescent="0.3">
      <c r="B726" s="251"/>
      <c r="C726" s="250"/>
      <c r="D726" s="306"/>
      <c r="E726" s="306"/>
      <c r="F726" s="306"/>
      <c r="G726" s="306"/>
      <c r="H726" s="306"/>
      <c r="I726" s="335"/>
      <c r="J726" s="307"/>
      <c r="K726" s="335"/>
      <c r="L726" s="306"/>
      <c r="M726" s="306"/>
      <c r="N726" s="306"/>
      <c r="O726" s="306"/>
      <c r="P726" s="336"/>
      <c r="Q726" s="200"/>
      <c r="R726" s="195"/>
      <c r="S726" s="280"/>
      <c r="T726" s="281"/>
      <c r="U726" s="281"/>
      <c r="V726" s="281"/>
      <c r="W726" s="281"/>
      <c r="X726" s="281"/>
      <c r="Y726" s="281"/>
      <c r="Z726" s="281"/>
      <c r="AA726" s="281"/>
      <c r="AB726" s="282"/>
    </row>
    <row r="727" spans="2:28" customFormat="1" ht="15" customHeight="1" x14ac:dyDescent="0.3">
      <c r="B727" s="251"/>
      <c r="C727" s="250"/>
      <c r="D727" s="306"/>
      <c r="E727" s="306"/>
      <c r="F727" s="306"/>
      <c r="G727" s="306"/>
      <c r="H727" s="306"/>
      <c r="I727" s="335"/>
      <c r="J727" s="307"/>
      <c r="K727" s="335"/>
      <c r="L727" s="306"/>
      <c r="M727" s="306"/>
      <c r="N727" s="306"/>
      <c r="O727" s="306"/>
      <c r="P727" s="336"/>
      <c r="Q727" s="200"/>
      <c r="R727" s="195"/>
      <c r="S727" s="280"/>
      <c r="T727" s="281"/>
      <c r="U727" s="281"/>
      <c r="V727" s="281"/>
      <c r="W727" s="281"/>
      <c r="X727" s="281"/>
      <c r="Y727" s="281"/>
      <c r="Z727" s="281"/>
      <c r="AA727" s="281"/>
      <c r="AB727" s="282"/>
    </row>
    <row r="728" spans="2:28" customFormat="1" ht="15" customHeight="1" x14ac:dyDescent="0.3">
      <c r="B728" s="251"/>
      <c r="C728" s="250"/>
      <c r="D728" s="306"/>
      <c r="E728" s="306"/>
      <c r="F728" s="306"/>
      <c r="G728" s="306"/>
      <c r="H728" s="306"/>
      <c r="I728" s="335"/>
      <c r="J728" s="307"/>
      <c r="K728" s="335"/>
      <c r="L728" s="306"/>
      <c r="M728" s="306"/>
      <c r="N728" s="306"/>
      <c r="O728" s="306"/>
      <c r="P728" s="336"/>
      <c r="Q728" s="200"/>
      <c r="R728" s="195"/>
      <c r="S728" s="280"/>
      <c r="T728" s="281"/>
      <c r="U728" s="281"/>
      <c r="V728" s="281"/>
      <c r="W728" s="281"/>
      <c r="X728" s="281"/>
      <c r="Y728" s="281"/>
      <c r="Z728" s="281"/>
      <c r="AA728" s="281"/>
      <c r="AB728" s="282"/>
    </row>
    <row r="729" spans="2:28" customFormat="1" ht="15" customHeight="1" x14ac:dyDescent="0.3">
      <c r="B729" s="251"/>
      <c r="C729" s="250"/>
      <c r="D729" s="306"/>
      <c r="E729" s="306"/>
      <c r="F729" s="306"/>
      <c r="G729" s="306"/>
      <c r="H729" s="306"/>
      <c r="I729" s="335"/>
      <c r="J729" s="307"/>
      <c r="K729" s="335"/>
      <c r="L729" s="306"/>
      <c r="M729" s="306"/>
      <c r="N729" s="306"/>
      <c r="O729" s="306"/>
      <c r="P729" s="336"/>
      <c r="Q729" s="200"/>
      <c r="R729" s="195"/>
      <c r="S729" s="280"/>
      <c r="T729" s="281"/>
      <c r="U729" s="281"/>
      <c r="V729" s="281"/>
      <c r="W729" s="281"/>
      <c r="X729" s="281"/>
      <c r="Y729" s="281"/>
      <c r="Z729" s="281"/>
      <c r="AA729" s="281"/>
      <c r="AB729" s="282"/>
    </row>
    <row r="730" spans="2:28" customFormat="1" ht="15" customHeight="1" x14ac:dyDescent="0.3">
      <c r="B730" s="251"/>
      <c r="C730" s="250"/>
      <c r="D730" s="306"/>
      <c r="E730" s="306"/>
      <c r="F730" s="306"/>
      <c r="G730" s="306"/>
      <c r="H730" s="306"/>
      <c r="I730" s="335"/>
      <c r="J730" s="307"/>
      <c r="K730" s="335"/>
      <c r="L730" s="306"/>
      <c r="M730" s="306"/>
      <c r="N730" s="306"/>
      <c r="O730" s="306"/>
      <c r="P730" s="336"/>
      <c r="Q730" s="200"/>
      <c r="R730" s="195"/>
      <c r="S730" s="280"/>
      <c r="T730" s="281"/>
      <c r="U730" s="281"/>
      <c r="V730" s="281"/>
      <c r="W730" s="281"/>
      <c r="X730" s="281"/>
      <c r="Y730" s="281"/>
      <c r="Z730" s="281"/>
      <c r="AA730" s="281"/>
      <c r="AB730" s="282"/>
    </row>
    <row r="731" spans="2:28" customFormat="1" ht="15" customHeight="1" x14ac:dyDescent="0.3">
      <c r="B731" s="251"/>
      <c r="C731" s="250"/>
      <c r="D731" s="306"/>
      <c r="E731" s="306"/>
      <c r="F731" s="306"/>
      <c r="G731" s="306"/>
      <c r="H731" s="306"/>
      <c r="I731" s="335"/>
      <c r="J731" s="307"/>
      <c r="K731" s="335"/>
      <c r="L731" s="306"/>
      <c r="M731" s="306"/>
      <c r="N731" s="306"/>
      <c r="O731" s="306"/>
      <c r="P731" s="336"/>
      <c r="Q731" s="200"/>
      <c r="R731" s="195"/>
      <c r="S731" s="280"/>
      <c r="T731" s="281"/>
      <c r="U731" s="281"/>
      <c r="V731" s="281"/>
      <c r="W731" s="281"/>
      <c r="X731" s="281"/>
      <c r="Y731" s="281"/>
      <c r="Z731" s="281"/>
      <c r="AA731" s="281"/>
      <c r="AB731" s="282"/>
    </row>
    <row r="732" spans="2:28" customFormat="1" ht="15" customHeight="1" x14ac:dyDescent="0.3">
      <c r="B732" s="251"/>
      <c r="C732" s="250"/>
      <c r="D732" s="306"/>
      <c r="E732" s="306"/>
      <c r="F732" s="306"/>
      <c r="G732" s="306"/>
      <c r="H732" s="306"/>
      <c r="I732" s="335"/>
      <c r="J732" s="307"/>
      <c r="K732" s="335"/>
      <c r="L732" s="306"/>
      <c r="M732" s="306"/>
      <c r="N732" s="306"/>
      <c r="O732" s="306"/>
      <c r="P732" s="336"/>
      <c r="Q732" s="200"/>
      <c r="R732" s="195"/>
      <c r="S732" s="280"/>
      <c r="T732" s="281"/>
      <c r="U732" s="281"/>
      <c r="V732" s="281"/>
      <c r="W732" s="281"/>
      <c r="X732" s="281"/>
      <c r="Y732" s="281"/>
      <c r="Z732" s="281"/>
      <c r="AA732" s="281"/>
      <c r="AB732" s="282"/>
    </row>
    <row r="733" spans="2:28" customFormat="1" ht="15" customHeight="1" x14ac:dyDescent="0.3">
      <c r="B733" s="251"/>
      <c r="C733" s="250"/>
      <c r="D733" s="306"/>
      <c r="E733" s="306"/>
      <c r="F733" s="306"/>
      <c r="G733" s="306"/>
      <c r="H733" s="306"/>
      <c r="I733" s="335"/>
      <c r="J733" s="307"/>
      <c r="K733" s="335"/>
      <c r="L733" s="306"/>
      <c r="M733" s="306"/>
      <c r="N733" s="306"/>
      <c r="O733" s="306"/>
      <c r="P733" s="336"/>
      <c r="Q733" s="200"/>
      <c r="R733" s="195"/>
      <c r="S733" s="280"/>
      <c r="T733" s="281"/>
      <c r="U733" s="281"/>
      <c r="V733" s="281"/>
      <c r="W733" s="281"/>
      <c r="X733" s="281"/>
      <c r="Y733" s="281"/>
      <c r="Z733" s="281"/>
      <c r="AA733" s="281"/>
      <c r="AB733" s="282"/>
    </row>
    <row r="734" spans="2:28" customFormat="1" ht="15" customHeight="1" x14ac:dyDescent="0.3">
      <c r="B734" s="251"/>
      <c r="C734" s="250"/>
      <c r="D734" s="306"/>
      <c r="E734" s="306"/>
      <c r="F734" s="306"/>
      <c r="G734" s="306"/>
      <c r="H734" s="306"/>
      <c r="I734" s="335"/>
      <c r="J734" s="307"/>
      <c r="K734" s="335"/>
      <c r="L734" s="306"/>
      <c r="M734" s="306"/>
      <c r="N734" s="306"/>
      <c r="O734" s="306"/>
      <c r="P734" s="336"/>
      <c r="Q734" s="200"/>
      <c r="R734" s="195"/>
      <c r="S734" s="280"/>
      <c r="T734" s="281"/>
      <c r="U734" s="281"/>
      <c r="V734" s="281"/>
      <c r="W734" s="281"/>
      <c r="X734" s="281"/>
      <c r="Y734" s="281"/>
      <c r="Z734" s="281"/>
      <c r="AA734" s="281"/>
      <c r="AB734" s="282"/>
    </row>
    <row r="735" spans="2:28" customFormat="1" ht="15" customHeight="1" x14ac:dyDescent="0.3">
      <c r="B735" s="251"/>
      <c r="C735" s="250"/>
      <c r="D735" s="306"/>
      <c r="E735" s="306"/>
      <c r="F735" s="306"/>
      <c r="G735" s="306"/>
      <c r="H735" s="306"/>
      <c r="I735" s="335"/>
      <c r="J735" s="307"/>
      <c r="K735" s="335"/>
      <c r="L735" s="306"/>
      <c r="M735" s="306"/>
      <c r="N735" s="306"/>
      <c r="O735" s="306"/>
      <c r="P735" s="336"/>
      <c r="Q735" s="200"/>
      <c r="R735" s="195"/>
      <c r="S735" s="280"/>
      <c r="T735" s="281"/>
      <c r="U735" s="281"/>
      <c r="V735" s="281"/>
      <c r="W735" s="281"/>
      <c r="X735" s="281"/>
      <c r="Y735" s="281"/>
      <c r="Z735" s="281"/>
      <c r="AA735" s="281"/>
      <c r="AB735" s="282"/>
    </row>
    <row r="736" spans="2:28" customFormat="1" ht="15" customHeight="1" x14ac:dyDescent="0.3">
      <c r="B736" s="251"/>
      <c r="C736" s="250"/>
      <c r="D736" s="306"/>
      <c r="E736" s="306"/>
      <c r="F736" s="306"/>
      <c r="G736" s="306"/>
      <c r="H736" s="306"/>
      <c r="I736" s="335"/>
      <c r="J736" s="307"/>
      <c r="K736" s="335"/>
      <c r="L736" s="306"/>
      <c r="M736" s="306"/>
      <c r="N736" s="306"/>
      <c r="O736" s="306"/>
      <c r="P736" s="336"/>
      <c r="Q736" s="200"/>
      <c r="R736" s="195"/>
      <c r="S736" s="280"/>
      <c r="T736" s="281"/>
      <c r="U736" s="281"/>
      <c r="V736" s="281"/>
      <c r="W736" s="281"/>
      <c r="X736" s="281"/>
      <c r="Y736" s="281"/>
      <c r="Z736" s="281"/>
      <c r="AA736" s="281"/>
      <c r="AB736" s="282"/>
    </row>
    <row r="737" spans="2:28" customFormat="1" ht="15" customHeight="1" x14ac:dyDescent="0.3">
      <c r="B737" s="251"/>
      <c r="C737" s="250"/>
      <c r="D737" s="306"/>
      <c r="E737" s="306"/>
      <c r="F737" s="306"/>
      <c r="G737" s="306"/>
      <c r="H737" s="306"/>
      <c r="I737" s="335"/>
      <c r="J737" s="307"/>
      <c r="K737" s="335"/>
      <c r="L737" s="306"/>
      <c r="M737" s="306"/>
      <c r="N737" s="306"/>
      <c r="O737" s="306"/>
      <c r="P737" s="336"/>
      <c r="Q737" s="200"/>
      <c r="R737" s="195"/>
      <c r="S737" s="280"/>
      <c r="T737" s="281"/>
      <c r="U737" s="281"/>
      <c r="V737" s="281"/>
      <c r="W737" s="281"/>
      <c r="X737" s="281"/>
      <c r="Y737" s="281"/>
      <c r="Z737" s="281"/>
      <c r="AA737" s="281"/>
      <c r="AB737" s="282"/>
    </row>
    <row r="738" spans="2:28" customFormat="1" ht="15" customHeight="1" x14ac:dyDescent="0.3">
      <c r="B738" s="251"/>
      <c r="C738" s="250"/>
      <c r="D738" s="306"/>
      <c r="E738" s="306"/>
      <c r="F738" s="306"/>
      <c r="G738" s="306"/>
      <c r="H738" s="306"/>
      <c r="I738" s="335"/>
      <c r="J738" s="307"/>
      <c r="K738" s="335"/>
      <c r="L738" s="306"/>
      <c r="M738" s="306"/>
      <c r="N738" s="306"/>
      <c r="O738" s="306"/>
      <c r="P738" s="336"/>
      <c r="Q738" s="200"/>
      <c r="R738" s="195"/>
      <c r="S738" s="280"/>
      <c r="T738" s="281"/>
      <c r="U738" s="281"/>
      <c r="V738" s="281"/>
      <c r="W738" s="281"/>
      <c r="X738" s="281"/>
      <c r="Y738" s="281"/>
      <c r="Z738" s="281"/>
      <c r="AA738" s="281"/>
      <c r="AB738" s="282"/>
    </row>
    <row r="739" spans="2:28" customFormat="1" ht="15" customHeight="1" x14ac:dyDescent="0.3">
      <c r="B739" s="251"/>
      <c r="C739" s="250"/>
      <c r="D739" s="306"/>
      <c r="E739" s="306"/>
      <c r="F739" s="306"/>
      <c r="G739" s="306"/>
      <c r="H739" s="306"/>
      <c r="I739" s="335"/>
      <c r="J739" s="307"/>
      <c r="K739" s="335"/>
      <c r="L739" s="306"/>
      <c r="M739" s="306"/>
      <c r="N739" s="306"/>
      <c r="O739" s="306"/>
      <c r="P739" s="336"/>
      <c r="Q739" s="200"/>
      <c r="R739" s="195"/>
      <c r="S739" s="280"/>
      <c r="T739" s="281"/>
      <c r="U739" s="281"/>
      <c r="V739" s="281"/>
      <c r="W739" s="281"/>
      <c r="X739" s="281"/>
      <c r="Y739" s="281"/>
      <c r="Z739" s="281"/>
      <c r="AA739" s="281"/>
      <c r="AB739" s="282"/>
    </row>
    <row r="740" spans="2:28" customFormat="1" ht="15" customHeight="1" x14ac:dyDescent="0.3">
      <c r="B740" s="251"/>
      <c r="C740" s="250"/>
      <c r="D740" s="306"/>
      <c r="E740" s="306"/>
      <c r="F740" s="306"/>
      <c r="G740" s="306"/>
      <c r="H740" s="306"/>
      <c r="I740" s="335"/>
      <c r="J740" s="307"/>
      <c r="K740" s="335"/>
      <c r="L740" s="306"/>
      <c r="M740" s="306"/>
      <c r="N740" s="306"/>
      <c r="O740" s="306"/>
      <c r="P740" s="336"/>
      <c r="Q740" s="200"/>
      <c r="R740" s="195"/>
      <c r="S740" s="280"/>
      <c r="T740" s="281"/>
      <c r="U740" s="281"/>
      <c r="V740" s="281"/>
      <c r="W740" s="281"/>
      <c r="X740" s="281"/>
      <c r="Y740" s="281"/>
      <c r="Z740" s="281"/>
      <c r="AA740" s="281"/>
      <c r="AB740" s="282"/>
    </row>
    <row r="741" spans="2:28" customFormat="1" ht="15" customHeight="1" x14ac:dyDescent="0.3">
      <c r="B741" s="251"/>
      <c r="C741" s="250"/>
      <c r="D741" s="306"/>
      <c r="E741" s="306"/>
      <c r="F741" s="306"/>
      <c r="G741" s="306"/>
      <c r="H741" s="306"/>
      <c r="I741" s="335"/>
      <c r="J741" s="307"/>
      <c r="K741" s="335"/>
      <c r="L741" s="306"/>
      <c r="M741" s="306"/>
      <c r="N741" s="306"/>
      <c r="O741" s="306"/>
      <c r="P741" s="336"/>
      <c r="Q741" s="200"/>
      <c r="R741" s="195"/>
      <c r="S741" s="280"/>
      <c r="T741" s="281"/>
      <c r="U741" s="281"/>
      <c r="V741" s="281"/>
      <c r="W741" s="281"/>
      <c r="X741" s="281"/>
      <c r="Y741" s="281"/>
      <c r="Z741" s="281"/>
      <c r="AA741" s="281"/>
      <c r="AB741" s="282"/>
    </row>
    <row r="742" spans="2:28" customFormat="1" ht="15" customHeight="1" x14ac:dyDescent="0.3">
      <c r="B742" s="251"/>
      <c r="C742" s="250"/>
      <c r="D742" s="306"/>
      <c r="E742" s="306"/>
      <c r="F742" s="306"/>
      <c r="G742" s="306"/>
      <c r="H742" s="306"/>
      <c r="I742" s="335"/>
      <c r="J742" s="335"/>
      <c r="K742" s="307"/>
      <c r="L742" s="335"/>
      <c r="M742" s="306"/>
      <c r="N742" s="306"/>
      <c r="O742" s="306"/>
      <c r="P742" s="336"/>
      <c r="Q742" s="200"/>
      <c r="R742" s="195"/>
      <c r="S742" s="280"/>
      <c r="T742" s="281"/>
      <c r="U742" s="281"/>
      <c r="V742" s="281"/>
      <c r="W742" s="281"/>
      <c r="X742" s="281"/>
      <c r="Y742" s="281"/>
      <c r="Z742" s="281"/>
      <c r="AA742" s="281"/>
      <c r="AB742" s="282"/>
    </row>
    <row r="743" spans="2:28" customFormat="1" ht="15" customHeight="1" x14ac:dyDescent="0.3">
      <c r="B743" s="251"/>
      <c r="C743" s="250"/>
      <c r="D743" s="306"/>
      <c r="E743" s="306"/>
      <c r="F743" s="306"/>
      <c r="G743" s="306"/>
      <c r="H743" s="306"/>
      <c r="I743" s="335"/>
      <c r="J743" s="335"/>
      <c r="K743" s="307"/>
      <c r="L743" s="335"/>
      <c r="M743" s="306"/>
      <c r="N743" s="306"/>
      <c r="O743" s="306"/>
      <c r="P743" s="336"/>
      <c r="Q743" s="200"/>
      <c r="R743" s="195"/>
      <c r="S743" s="280"/>
      <c r="T743" s="281"/>
      <c r="U743" s="281"/>
      <c r="V743" s="281"/>
      <c r="W743" s="281"/>
      <c r="X743" s="281"/>
      <c r="Y743" s="281"/>
      <c r="Z743" s="281"/>
      <c r="AA743" s="281"/>
      <c r="AB743" s="282"/>
    </row>
    <row r="744" spans="2:28" customFormat="1" ht="15" customHeight="1" x14ac:dyDescent="0.3">
      <c r="B744" s="251"/>
      <c r="C744" s="250"/>
      <c r="D744" s="306"/>
      <c r="E744" s="306"/>
      <c r="F744" s="306"/>
      <c r="G744" s="306"/>
      <c r="H744" s="306"/>
      <c r="I744" s="335"/>
      <c r="J744" s="335"/>
      <c r="K744" s="307"/>
      <c r="L744" s="335"/>
      <c r="M744" s="306"/>
      <c r="N744" s="306"/>
      <c r="O744" s="306"/>
      <c r="P744" s="336"/>
      <c r="Q744" s="200"/>
      <c r="R744" s="195"/>
      <c r="S744" s="280"/>
      <c r="T744" s="281"/>
      <c r="U744" s="281"/>
      <c r="V744" s="281"/>
      <c r="W744" s="281"/>
      <c r="X744" s="281"/>
      <c r="Y744" s="281"/>
      <c r="Z744" s="281"/>
      <c r="AA744" s="281"/>
      <c r="AB744" s="282"/>
    </row>
    <row r="745" spans="2:28" customFormat="1" ht="15" customHeight="1" x14ac:dyDescent="0.3">
      <c r="B745" s="251"/>
      <c r="C745" s="250"/>
      <c r="D745" s="306"/>
      <c r="E745" s="306"/>
      <c r="F745" s="306"/>
      <c r="G745" s="306"/>
      <c r="H745" s="306"/>
      <c r="I745" s="335"/>
      <c r="J745" s="335"/>
      <c r="K745" s="307"/>
      <c r="L745" s="335"/>
      <c r="M745" s="306"/>
      <c r="N745" s="306"/>
      <c r="O745" s="306"/>
      <c r="P745" s="336"/>
      <c r="Q745" s="200"/>
      <c r="R745" s="195"/>
      <c r="S745" s="280"/>
      <c r="T745" s="281"/>
      <c r="U745" s="281"/>
      <c r="V745" s="281"/>
      <c r="W745" s="281"/>
      <c r="X745" s="281"/>
      <c r="Y745" s="281"/>
      <c r="Z745" s="281"/>
      <c r="AA745" s="281"/>
      <c r="AB745" s="282"/>
    </row>
    <row r="746" spans="2:28" customFormat="1" ht="15" customHeight="1" x14ac:dyDescent="0.3">
      <c r="B746" s="251"/>
      <c r="C746" s="250"/>
      <c r="D746" s="306"/>
      <c r="E746" s="306"/>
      <c r="F746" s="306"/>
      <c r="G746" s="306"/>
      <c r="H746" s="306"/>
      <c r="I746" s="335"/>
      <c r="J746" s="335"/>
      <c r="K746" s="307"/>
      <c r="L746" s="335"/>
      <c r="M746" s="306"/>
      <c r="N746" s="306"/>
      <c r="O746" s="306"/>
      <c r="P746" s="336"/>
      <c r="Q746" s="200"/>
      <c r="R746" s="195"/>
      <c r="S746" s="280"/>
      <c r="T746" s="281"/>
      <c r="U746" s="281"/>
      <c r="V746" s="281"/>
      <c r="W746" s="281"/>
      <c r="X746" s="281"/>
      <c r="Y746" s="281"/>
      <c r="Z746" s="281"/>
      <c r="AA746" s="281"/>
      <c r="AB746" s="282"/>
    </row>
    <row r="747" spans="2:28" customFormat="1" ht="15" customHeight="1" x14ac:dyDescent="0.3">
      <c r="B747" s="251"/>
      <c r="C747" s="250"/>
      <c r="D747" s="306"/>
      <c r="E747" s="306"/>
      <c r="F747" s="306"/>
      <c r="G747" s="306"/>
      <c r="H747" s="306"/>
      <c r="I747" s="335"/>
      <c r="J747" s="335"/>
      <c r="K747" s="307"/>
      <c r="L747" s="335"/>
      <c r="M747" s="306"/>
      <c r="N747" s="306"/>
      <c r="O747" s="306"/>
      <c r="P747" s="336"/>
      <c r="Q747" s="200"/>
      <c r="R747" s="195"/>
      <c r="S747" s="280"/>
      <c r="T747" s="281"/>
      <c r="U747" s="281"/>
      <c r="V747" s="281"/>
      <c r="W747" s="281"/>
      <c r="X747" s="281"/>
      <c r="Y747" s="281"/>
      <c r="Z747" s="281"/>
      <c r="AA747" s="281"/>
      <c r="AB747" s="282"/>
    </row>
    <row r="748" spans="2:28" customFormat="1" ht="15" customHeight="1" x14ac:dyDescent="0.3">
      <c r="B748" s="251"/>
      <c r="C748" s="250"/>
      <c r="D748" s="306"/>
      <c r="E748" s="306"/>
      <c r="F748" s="306"/>
      <c r="G748" s="306"/>
      <c r="H748" s="306"/>
      <c r="I748" s="335"/>
      <c r="J748" s="335"/>
      <c r="K748" s="307"/>
      <c r="L748" s="335"/>
      <c r="M748" s="306"/>
      <c r="N748" s="306"/>
      <c r="O748" s="306"/>
      <c r="P748" s="336"/>
      <c r="Q748" s="200"/>
      <c r="R748" s="195"/>
      <c r="S748" s="280"/>
      <c r="T748" s="281"/>
      <c r="U748" s="281"/>
      <c r="V748" s="281"/>
      <c r="W748" s="281"/>
      <c r="X748" s="281"/>
      <c r="Y748" s="281"/>
      <c r="Z748" s="281"/>
      <c r="AA748" s="281"/>
      <c r="AB748" s="282"/>
    </row>
    <row r="749" spans="2:28" customFormat="1" ht="15" customHeight="1" x14ac:dyDescent="0.3">
      <c r="B749" s="251"/>
      <c r="C749" s="250"/>
      <c r="D749" s="306"/>
      <c r="E749" s="306"/>
      <c r="F749" s="306"/>
      <c r="G749" s="306"/>
      <c r="H749" s="306"/>
      <c r="I749" s="335"/>
      <c r="J749" s="335"/>
      <c r="K749" s="307"/>
      <c r="L749" s="335"/>
      <c r="M749" s="306"/>
      <c r="N749" s="306"/>
      <c r="O749" s="306"/>
      <c r="P749" s="336"/>
      <c r="Q749" s="200"/>
      <c r="R749" s="195"/>
      <c r="S749" s="280"/>
      <c r="T749" s="281"/>
      <c r="U749" s="281"/>
      <c r="V749" s="281"/>
      <c r="W749" s="281"/>
      <c r="X749" s="281"/>
      <c r="Y749" s="281"/>
      <c r="Z749" s="281"/>
      <c r="AA749" s="281"/>
      <c r="AB749" s="282"/>
    </row>
    <row r="750" spans="2:28" customFormat="1" ht="15" customHeight="1" x14ac:dyDescent="0.3">
      <c r="B750" s="251"/>
      <c r="C750" s="250"/>
      <c r="D750" s="306"/>
      <c r="E750" s="306"/>
      <c r="F750" s="306"/>
      <c r="G750" s="306"/>
      <c r="H750" s="306"/>
      <c r="I750" s="335"/>
      <c r="J750" s="335"/>
      <c r="K750" s="307"/>
      <c r="L750" s="335"/>
      <c r="M750" s="306"/>
      <c r="N750" s="306"/>
      <c r="O750" s="306"/>
      <c r="P750" s="336"/>
      <c r="Q750" s="200"/>
      <c r="R750" s="195"/>
      <c r="S750" s="280"/>
      <c r="T750" s="281"/>
      <c r="U750" s="281"/>
      <c r="V750" s="281"/>
      <c r="W750" s="281"/>
      <c r="X750" s="281"/>
      <c r="Y750" s="281"/>
      <c r="Z750" s="281"/>
      <c r="AA750" s="281"/>
      <c r="AB750" s="282"/>
    </row>
    <row r="751" spans="2:28" customFormat="1" ht="15" customHeight="1" x14ac:dyDescent="0.3">
      <c r="B751" s="251"/>
      <c r="C751" s="250"/>
      <c r="D751" s="306"/>
      <c r="E751" s="306"/>
      <c r="F751" s="306"/>
      <c r="G751" s="306"/>
      <c r="H751" s="306"/>
      <c r="I751" s="335"/>
      <c r="J751" s="335"/>
      <c r="K751" s="307"/>
      <c r="L751" s="335"/>
      <c r="M751" s="306"/>
      <c r="N751" s="306"/>
      <c r="O751" s="306"/>
      <c r="P751" s="336"/>
      <c r="Q751" s="200"/>
      <c r="R751" s="195"/>
      <c r="S751" s="280"/>
      <c r="T751" s="281"/>
      <c r="U751" s="281"/>
      <c r="V751" s="281"/>
      <c r="W751" s="281"/>
      <c r="X751" s="281"/>
      <c r="Y751" s="281"/>
      <c r="Z751" s="281"/>
      <c r="AA751" s="281"/>
      <c r="AB751" s="282"/>
    </row>
    <row r="752" spans="2:28" customFormat="1" ht="15" customHeight="1" x14ac:dyDescent="0.3">
      <c r="B752" s="251"/>
      <c r="C752" s="250"/>
      <c r="D752" s="306"/>
      <c r="E752" s="306"/>
      <c r="F752" s="306"/>
      <c r="G752" s="306"/>
      <c r="H752" s="306"/>
      <c r="I752" s="335"/>
      <c r="J752" s="335"/>
      <c r="K752" s="307"/>
      <c r="L752" s="335"/>
      <c r="M752" s="306"/>
      <c r="N752" s="306"/>
      <c r="O752" s="306"/>
      <c r="P752" s="336"/>
      <c r="Q752" s="200"/>
      <c r="R752" s="195"/>
      <c r="S752" s="280"/>
      <c r="T752" s="281"/>
      <c r="U752" s="281"/>
      <c r="V752" s="281"/>
      <c r="W752" s="281"/>
      <c r="X752" s="281"/>
      <c r="Y752" s="281"/>
      <c r="Z752" s="281"/>
      <c r="AA752" s="281"/>
      <c r="AB752" s="282"/>
    </row>
    <row r="753" spans="2:28" customFormat="1" ht="15" customHeight="1" x14ac:dyDescent="0.3">
      <c r="B753" s="251"/>
      <c r="C753" s="250"/>
      <c r="D753" s="306"/>
      <c r="E753" s="306"/>
      <c r="F753" s="306"/>
      <c r="G753" s="306"/>
      <c r="H753" s="306"/>
      <c r="I753" s="335"/>
      <c r="J753" s="335"/>
      <c r="K753" s="307"/>
      <c r="L753" s="335"/>
      <c r="M753" s="306"/>
      <c r="N753" s="306"/>
      <c r="O753" s="306"/>
      <c r="P753" s="336"/>
      <c r="Q753" s="200"/>
      <c r="R753" s="195"/>
      <c r="S753" s="280"/>
      <c r="T753" s="281"/>
      <c r="U753" s="281"/>
      <c r="V753" s="281"/>
      <c r="W753" s="281"/>
      <c r="X753" s="281"/>
      <c r="Y753" s="281"/>
      <c r="Z753" s="281"/>
      <c r="AA753" s="281"/>
      <c r="AB753" s="282"/>
    </row>
    <row r="754" spans="2:28" customFormat="1" ht="15" customHeight="1" x14ac:dyDescent="0.3">
      <c r="B754" s="251"/>
      <c r="C754" s="250"/>
      <c r="D754" s="306"/>
      <c r="E754" s="306"/>
      <c r="F754" s="306"/>
      <c r="G754" s="306"/>
      <c r="H754" s="306"/>
      <c r="I754" s="335"/>
      <c r="J754" s="335"/>
      <c r="K754" s="307"/>
      <c r="L754" s="335"/>
      <c r="M754" s="306"/>
      <c r="N754" s="306"/>
      <c r="O754" s="306"/>
      <c r="P754" s="336"/>
      <c r="Q754" s="200"/>
      <c r="R754" s="195"/>
      <c r="S754" s="280"/>
      <c r="T754" s="281"/>
      <c r="U754" s="281"/>
      <c r="V754" s="281"/>
      <c r="W754" s="281"/>
      <c r="X754" s="281"/>
      <c r="Y754" s="281"/>
      <c r="Z754" s="281"/>
      <c r="AA754" s="281"/>
      <c r="AB754" s="282"/>
    </row>
    <row r="755" spans="2:28" customFormat="1" ht="15" customHeight="1" x14ac:dyDescent="0.3">
      <c r="B755" s="251"/>
      <c r="C755" s="250"/>
      <c r="D755" s="306"/>
      <c r="E755" s="306"/>
      <c r="F755" s="306"/>
      <c r="G755" s="306"/>
      <c r="H755" s="306"/>
      <c r="I755" s="335"/>
      <c r="J755" s="335"/>
      <c r="K755" s="307"/>
      <c r="L755" s="335"/>
      <c r="M755" s="306"/>
      <c r="N755" s="306"/>
      <c r="O755" s="306"/>
      <c r="P755" s="336"/>
      <c r="Q755" s="200"/>
      <c r="R755" s="195"/>
      <c r="S755" s="280"/>
      <c r="T755" s="281"/>
      <c r="U755" s="281"/>
      <c r="V755" s="281"/>
      <c r="W755" s="281"/>
      <c r="X755" s="281"/>
      <c r="Y755" s="281"/>
      <c r="Z755" s="281"/>
      <c r="AA755" s="281"/>
      <c r="AB755" s="282"/>
    </row>
    <row r="756" spans="2:28" customFormat="1" ht="15" customHeight="1" x14ac:dyDescent="0.3">
      <c r="B756" s="251"/>
      <c r="C756" s="250"/>
      <c r="D756" s="306"/>
      <c r="E756" s="306"/>
      <c r="F756" s="306"/>
      <c r="G756" s="306"/>
      <c r="H756" s="306"/>
      <c r="I756" s="335"/>
      <c r="J756" s="335"/>
      <c r="K756" s="307"/>
      <c r="L756" s="335"/>
      <c r="M756" s="306"/>
      <c r="N756" s="306"/>
      <c r="O756" s="306"/>
      <c r="P756" s="336"/>
      <c r="Q756" s="200"/>
      <c r="R756" s="195"/>
      <c r="S756" s="280"/>
      <c r="T756" s="281"/>
      <c r="U756" s="281"/>
      <c r="V756" s="281"/>
      <c r="W756" s="281"/>
      <c r="X756" s="281"/>
      <c r="Y756" s="281"/>
      <c r="Z756" s="281"/>
      <c r="AA756" s="281"/>
      <c r="AB756" s="282"/>
    </row>
    <row r="757" spans="2:28" customFormat="1" ht="15" customHeight="1" x14ac:dyDescent="0.3">
      <c r="B757" s="251"/>
      <c r="C757" s="250"/>
      <c r="D757" s="306"/>
      <c r="E757" s="306"/>
      <c r="F757" s="306"/>
      <c r="G757" s="306"/>
      <c r="H757" s="306"/>
      <c r="I757" s="335"/>
      <c r="J757" s="335"/>
      <c r="K757" s="307"/>
      <c r="L757" s="335"/>
      <c r="M757" s="306"/>
      <c r="N757" s="306"/>
      <c r="O757" s="306"/>
      <c r="P757" s="336"/>
      <c r="Q757" s="200"/>
      <c r="R757" s="195"/>
      <c r="S757" s="280"/>
      <c r="T757" s="281"/>
      <c r="U757" s="281"/>
      <c r="V757" s="281"/>
      <c r="W757" s="281"/>
      <c r="X757" s="281"/>
      <c r="Y757" s="281"/>
      <c r="Z757" s="281"/>
      <c r="AA757" s="281"/>
      <c r="AB757" s="282"/>
    </row>
    <row r="758" spans="2:28" customFormat="1" ht="15" customHeight="1" x14ac:dyDescent="0.3">
      <c r="B758" s="251"/>
      <c r="C758" s="250"/>
      <c r="D758" s="306"/>
      <c r="E758" s="306"/>
      <c r="F758" s="306"/>
      <c r="G758" s="306"/>
      <c r="H758" s="306"/>
      <c r="I758" s="335"/>
      <c r="J758" s="335"/>
      <c r="K758" s="307"/>
      <c r="L758" s="335"/>
      <c r="M758" s="306"/>
      <c r="N758" s="306"/>
      <c r="O758" s="306"/>
      <c r="P758" s="336"/>
      <c r="Q758" s="200"/>
      <c r="R758" s="195"/>
      <c r="S758" s="280"/>
      <c r="T758" s="281"/>
      <c r="U758" s="281"/>
      <c r="V758" s="281"/>
      <c r="W758" s="281"/>
      <c r="X758" s="281"/>
      <c r="Y758" s="281"/>
      <c r="Z758" s="281"/>
      <c r="AA758" s="281"/>
      <c r="AB758" s="282"/>
    </row>
    <row r="759" spans="2:28" customFormat="1" ht="15" customHeight="1" x14ac:dyDescent="0.3">
      <c r="B759" s="251"/>
      <c r="C759" s="250"/>
      <c r="D759" s="306"/>
      <c r="E759" s="306"/>
      <c r="F759" s="306"/>
      <c r="G759" s="306"/>
      <c r="H759" s="306"/>
      <c r="I759" s="335"/>
      <c r="J759" s="335"/>
      <c r="K759" s="307"/>
      <c r="L759" s="335"/>
      <c r="M759" s="306"/>
      <c r="N759" s="306"/>
      <c r="O759" s="306"/>
      <c r="P759" s="336"/>
      <c r="Q759" s="200"/>
      <c r="R759" s="195"/>
      <c r="S759" s="280"/>
      <c r="T759" s="281"/>
      <c r="U759" s="281"/>
      <c r="V759" s="281"/>
      <c r="W759" s="281"/>
      <c r="X759" s="281"/>
      <c r="Y759" s="281"/>
      <c r="Z759" s="281"/>
      <c r="AA759" s="281"/>
      <c r="AB759" s="282"/>
    </row>
    <row r="760" spans="2:28" customFormat="1" ht="15" customHeight="1" x14ac:dyDescent="0.3">
      <c r="B760" s="251"/>
      <c r="C760" s="250"/>
      <c r="D760" s="306"/>
      <c r="E760" s="306"/>
      <c r="F760" s="306"/>
      <c r="G760" s="306"/>
      <c r="H760" s="306"/>
      <c r="I760" s="335"/>
      <c r="J760" s="335"/>
      <c r="K760" s="307"/>
      <c r="L760" s="335"/>
      <c r="M760" s="306"/>
      <c r="N760" s="306"/>
      <c r="O760" s="306"/>
      <c r="P760" s="336"/>
      <c r="Q760" s="200"/>
      <c r="R760" s="195"/>
      <c r="S760" s="280"/>
      <c r="T760" s="281"/>
      <c r="U760" s="281"/>
      <c r="V760" s="281"/>
      <c r="W760" s="281"/>
      <c r="X760" s="281"/>
      <c r="Y760" s="281"/>
      <c r="Z760" s="281"/>
      <c r="AA760" s="281"/>
      <c r="AB760" s="282"/>
    </row>
    <row r="761" spans="2:28" customFormat="1" ht="15" customHeight="1" x14ac:dyDescent="0.3">
      <c r="B761" s="251"/>
      <c r="C761" s="250"/>
      <c r="D761" s="306"/>
      <c r="E761" s="306"/>
      <c r="F761" s="306"/>
      <c r="G761" s="306"/>
      <c r="H761" s="306"/>
      <c r="I761" s="335"/>
      <c r="J761" s="335"/>
      <c r="K761" s="307"/>
      <c r="L761" s="335"/>
      <c r="M761" s="306"/>
      <c r="N761" s="306"/>
      <c r="O761" s="306"/>
      <c r="P761" s="336"/>
      <c r="Q761" s="200"/>
      <c r="R761" s="195"/>
      <c r="S761" s="280"/>
      <c r="T761" s="281"/>
      <c r="U761" s="281"/>
      <c r="V761" s="281"/>
      <c r="W761" s="281"/>
      <c r="X761" s="281"/>
      <c r="Y761" s="281"/>
      <c r="Z761" s="281"/>
      <c r="AA761" s="281"/>
      <c r="AB761" s="282"/>
    </row>
    <row r="762" spans="2:28" customFormat="1" ht="15" customHeight="1" x14ac:dyDescent="0.3">
      <c r="B762" s="251"/>
      <c r="C762" s="250"/>
      <c r="D762" s="306"/>
      <c r="E762" s="306"/>
      <c r="F762" s="306"/>
      <c r="G762" s="306"/>
      <c r="H762" s="306"/>
      <c r="I762" s="335"/>
      <c r="J762" s="335"/>
      <c r="K762" s="307"/>
      <c r="L762" s="335"/>
      <c r="M762" s="306"/>
      <c r="N762" s="306"/>
      <c r="O762" s="306"/>
      <c r="P762" s="336"/>
      <c r="Q762" s="200"/>
      <c r="R762" s="195"/>
      <c r="S762" s="280"/>
      <c r="T762" s="281"/>
      <c r="U762" s="281"/>
      <c r="V762" s="281"/>
      <c r="W762" s="281"/>
      <c r="X762" s="281"/>
      <c r="Y762" s="281"/>
      <c r="Z762" s="281"/>
      <c r="AA762" s="281"/>
      <c r="AB762" s="282"/>
    </row>
    <row r="763" spans="2:28" customFormat="1" ht="15" customHeight="1" x14ac:dyDescent="0.3">
      <c r="B763" s="251"/>
      <c r="C763" s="250"/>
      <c r="D763" s="306"/>
      <c r="E763" s="306"/>
      <c r="F763" s="306"/>
      <c r="G763" s="306"/>
      <c r="H763" s="306"/>
      <c r="I763" s="335"/>
      <c r="J763" s="335"/>
      <c r="K763" s="307"/>
      <c r="L763" s="335"/>
      <c r="M763" s="306"/>
      <c r="N763" s="306"/>
      <c r="O763" s="306"/>
      <c r="P763" s="336"/>
      <c r="Q763" s="200"/>
      <c r="R763" s="195"/>
      <c r="S763" s="280"/>
      <c r="T763" s="281"/>
      <c r="U763" s="281"/>
      <c r="V763" s="281"/>
      <c r="W763" s="281"/>
      <c r="X763" s="281"/>
      <c r="Y763" s="281"/>
      <c r="Z763" s="281"/>
      <c r="AA763" s="281"/>
      <c r="AB763" s="282"/>
    </row>
    <row r="764" spans="2:28" customFormat="1" ht="15" customHeight="1" x14ac:dyDescent="0.3">
      <c r="B764" s="251"/>
      <c r="C764" s="250"/>
      <c r="D764" s="306"/>
      <c r="E764" s="306"/>
      <c r="F764" s="306"/>
      <c r="G764" s="306"/>
      <c r="H764" s="306"/>
      <c r="I764" s="335"/>
      <c r="J764" s="335"/>
      <c r="K764" s="307"/>
      <c r="L764" s="335"/>
      <c r="M764" s="306"/>
      <c r="N764" s="306"/>
      <c r="O764" s="306"/>
      <c r="P764" s="336"/>
      <c r="Q764" s="200"/>
      <c r="R764" s="195"/>
      <c r="S764" s="280"/>
      <c r="T764" s="281"/>
      <c r="U764" s="281"/>
      <c r="V764" s="281"/>
      <c r="W764" s="281"/>
      <c r="X764" s="281"/>
      <c r="Y764" s="281"/>
      <c r="Z764" s="281"/>
      <c r="AA764" s="281"/>
      <c r="AB764" s="282"/>
    </row>
    <row r="765" spans="2:28" customFormat="1" ht="15" customHeight="1" x14ac:dyDescent="0.3">
      <c r="B765" s="251"/>
      <c r="C765" s="250"/>
      <c r="D765" s="306"/>
      <c r="E765" s="306"/>
      <c r="F765" s="306"/>
      <c r="G765" s="306"/>
      <c r="H765" s="306"/>
      <c r="I765" s="335"/>
      <c r="J765" s="335"/>
      <c r="K765" s="307"/>
      <c r="L765" s="335"/>
      <c r="M765" s="306"/>
      <c r="N765" s="306"/>
      <c r="O765" s="306"/>
      <c r="P765" s="336"/>
      <c r="Q765" s="200"/>
      <c r="R765" s="195"/>
      <c r="S765" s="280"/>
      <c r="T765" s="281"/>
      <c r="U765" s="281"/>
      <c r="V765" s="281"/>
      <c r="W765" s="281"/>
      <c r="X765" s="281"/>
      <c r="Y765" s="281"/>
      <c r="Z765" s="281"/>
      <c r="AA765" s="281"/>
      <c r="AB765" s="282"/>
    </row>
    <row r="766" spans="2:28" customFormat="1" ht="15" customHeight="1" x14ac:dyDescent="0.3">
      <c r="B766" s="251"/>
      <c r="C766" s="250"/>
      <c r="D766" s="306"/>
      <c r="E766" s="306"/>
      <c r="F766" s="306"/>
      <c r="G766" s="306"/>
      <c r="H766" s="306"/>
      <c r="I766" s="335"/>
      <c r="J766" s="335"/>
      <c r="K766" s="307"/>
      <c r="L766" s="335"/>
      <c r="M766" s="306"/>
      <c r="N766" s="306"/>
      <c r="O766" s="306"/>
      <c r="P766" s="336"/>
      <c r="Q766" s="200"/>
      <c r="R766" s="195"/>
      <c r="S766" s="280"/>
      <c r="T766" s="281"/>
      <c r="U766" s="281"/>
      <c r="V766" s="281"/>
      <c r="W766" s="281"/>
      <c r="X766" s="281"/>
      <c r="Y766" s="281"/>
      <c r="Z766" s="281"/>
      <c r="AA766" s="281"/>
      <c r="AB766" s="282"/>
    </row>
    <row r="767" spans="2:28" customFormat="1" ht="15" customHeight="1" x14ac:dyDescent="0.3">
      <c r="B767" s="251"/>
      <c r="C767" s="250"/>
      <c r="D767" s="306"/>
      <c r="E767" s="306"/>
      <c r="F767" s="306"/>
      <c r="G767" s="306"/>
      <c r="H767" s="306"/>
      <c r="I767" s="335"/>
      <c r="J767" s="335"/>
      <c r="K767" s="307"/>
      <c r="L767" s="335"/>
      <c r="M767" s="306"/>
      <c r="N767" s="306"/>
      <c r="O767" s="306"/>
      <c r="P767" s="336"/>
      <c r="Q767" s="200"/>
      <c r="R767" s="195"/>
      <c r="S767" s="280"/>
      <c r="T767" s="281"/>
      <c r="U767" s="281"/>
      <c r="V767" s="281"/>
      <c r="W767" s="281"/>
      <c r="X767" s="281"/>
      <c r="Y767" s="281"/>
      <c r="Z767" s="281"/>
      <c r="AA767" s="281"/>
      <c r="AB767" s="282"/>
    </row>
    <row r="768" spans="2:28" customFormat="1" ht="15" customHeight="1" x14ac:dyDescent="0.3">
      <c r="B768" s="251"/>
      <c r="C768" s="250"/>
      <c r="D768" s="306"/>
      <c r="E768" s="306"/>
      <c r="F768" s="306"/>
      <c r="G768" s="306"/>
      <c r="H768" s="306"/>
      <c r="I768" s="335"/>
      <c r="J768" s="335"/>
      <c r="K768" s="307"/>
      <c r="L768" s="335"/>
      <c r="M768" s="306"/>
      <c r="N768" s="306"/>
      <c r="O768" s="306"/>
      <c r="P768" s="336"/>
      <c r="Q768" s="200"/>
      <c r="R768" s="195"/>
      <c r="S768" s="280"/>
      <c r="T768" s="281"/>
      <c r="U768" s="281"/>
      <c r="V768" s="281"/>
      <c r="W768" s="281"/>
      <c r="X768" s="281"/>
      <c r="Y768" s="281"/>
      <c r="Z768" s="281"/>
      <c r="AA768" s="281"/>
      <c r="AB768" s="282"/>
    </row>
    <row r="769" spans="2:28" customFormat="1" ht="15" customHeight="1" x14ac:dyDescent="0.3">
      <c r="B769" s="251"/>
      <c r="C769" s="250"/>
      <c r="D769" s="306"/>
      <c r="E769" s="306"/>
      <c r="F769" s="306"/>
      <c r="G769" s="306"/>
      <c r="H769" s="306"/>
      <c r="I769" s="335"/>
      <c r="J769" s="335"/>
      <c r="K769" s="307"/>
      <c r="L769" s="335"/>
      <c r="M769" s="306"/>
      <c r="N769" s="306"/>
      <c r="O769" s="306"/>
      <c r="P769" s="336"/>
      <c r="Q769" s="200"/>
      <c r="R769" s="195"/>
      <c r="S769" s="280"/>
      <c r="T769" s="281"/>
      <c r="U769" s="281"/>
      <c r="V769" s="281"/>
      <c r="W769" s="281"/>
      <c r="X769" s="281"/>
      <c r="Y769" s="281"/>
      <c r="Z769" s="281"/>
      <c r="AA769" s="281"/>
      <c r="AB769" s="282"/>
    </row>
    <row r="770" spans="2:28" customFormat="1" ht="15" customHeight="1" x14ac:dyDescent="0.3">
      <c r="B770" s="251"/>
      <c r="C770" s="250"/>
      <c r="D770" s="306"/>
      <c r="E770" s="306"/>
      <c r="F770" s="306"/>
      <c r="G770" s="306"/>
      <c r="H770" s="306"/>
      <c r="I770" s="335"/>
      <c r="J770" s="335"/>
      <c r="K770" s="307"/>
      <c r="L770" s="335"/>
      <c r="M770" s="306"/>
      <c r="N770" s="306"/>
      <c r="O770" s="306"/>
      <c r="P770" s="336"/>
      <c r="Q770" s="200"/>
      <c r="R770" s="195"/>
      <c r="S770" s="280"/>
      <c r="T770" s="281"/>
      <c r="U770" s="281"/>
      <c r="V770" s="281"/>
      <c r="W770" s="281"/>
      <c r="X770" s="281"/>
      <c r="Y770" s="281"/>
      <c r="Z770" s="281"/>
      <c r="AA770" s="281"/>
      <c r="AB770" s="282"/>
    </row>
    <row r="771" spans="2:28" customFormat="1" ht="15" customHeight="1" x14ac:dyDescent="0.3">
      <c r="B771" s="251"/>
      <c r="C771" s="250"/>
      <c r="D771" s="306"/>
      <c r="E771" s="306"/>
      <c r="F771" s="306"/>
      <c r="G771" s="306"/>
      <c r="H771" s="306"/>
      <c r="I771" s="335"/>
      <c r="J771" s="335"/>
      <c r="K771" s="307"/>
      <c r="L771" s="335"/>
      <c r="M771" s="306"/>
      <c r="N771" s="306"/>
      <c r="O771" s="306"/>
      <c r="P771" s="336"/>
      <c r="Q771" s="200"/>
      <c r="R771" s="195"/>
      <c r="S771" s="280"/>
      <c r="T771" s="281"/>
      <c r="U771" s="281"/>
      <c r="V771" s="281"/>
      <c r="W771" s="281"/>
      <c r="X771" s="281"/>
      <c r="Y771" s="281"/>
      <c r="Z771" s="281"/>
      <c r="AA771" s="281"/>
      <c r="AB771" s="282"/>
    </row>
    <row r="772" spans="2:28" customFormat="1" ht="15" customHeight="1" x14ac:dyDescent="0.3">
      <c r="B772" s="251"/>
      <c r="C772" s="250"/>
      <c r="D772" s="306"/>
      <c r="E772" s="306"/>
      <c r="F772" s="306"/>
      <c r="G772" s="306"/>
      <c r="H772" s="306"/>
      <c r="I772" s="335"/>
      <c r="J772" s="335"/>
      <c r="K772" s="307"/>
      <c r="L772" s="335"/>
      <c r="M772" s="306"/>
      <c r="N772" s="306"/>
      <c r="O772" s="306"/>
      <c r="P772" s="336"/>
      <c r="Q772" s="200"/>
      <c r="R772" s="195"/>
      <c r="S772" s="280"/>
      <c r="T772" s="281"/>
      <c r="U772" s="281"/>
      <c r="V772" s="281"/>
      <c r="W772" s="281"/>
      <c r="X772" s="281"/>
      <c r="Y772" s="281"/>
      <c r="Z772" s="281"/>
      <c r="AA772" s="281"/>
      <c r="AB772" s="282"/>
    </row>
    <row r="773" spans="2:28" customFormat="1" ht="15" customHeight="1" x14ac:dyDescent="0.3">
      <c r="B773" s="251"/>
      <c r="C773" s="250"/>
      <c r="D773" s="306"/>
      <c r="E773" s="306"/>
      <c r="F773" s="306"/>
      <c r="G773" s="306"/>
      <c r="H773" s="306"/>
      <c r="I773" s="335"/>
      <c r="J773" s="335"/>
      <c r="K773" s="307"/>
      <c r="L773" s="335"/>
      <c r="M773" s="306"/>
      <c r="N773" s="306"/>
      <c r="O773" s="306"/>
      <c r="P773" s="336"/>
      <c r="Q773" s="200"/>
      <c r="R773" s="195"/>
      <c r="S773" s="280"/>
      <c r="T773" s="281"/>
      <c r="U773" s="281"/>
      <c r="V773" s="281"/>
      <c r="W773" s="281"/>
      <c r="X773" s="281"/>
      <c r="Y773" s="281"/>
      <c r="Z773" s="281"/>
      <c r="AA773" s="281"/>
      <c r="AB773" s="282"/>
    </row>
    <row r="774" spans="2:28" customFormat="1" ht="15" customHeight="1" x14ac:dyDescent="0.3">
      <c r="B774" s="251"/>
      <c r="C774" s="250"/>
      <c r="D774" s="306"/>
      <c r="E774" s="306"/>
      <c r="F774" s="306"/>
      <c r="G774" s="306"/>
      <c r="H774" s="306"/>
      <c r="I774" s="335"/>
      <c r="J774" s="335"/>
      <c r="K774" s="307"/>
      <c r="L774" s="335"/>
      <c r="M774" s="306"/>
      <c r="N774" s="306"/>
      <c r="O774" s="306"/>
      <c r="P774" s="336"/>
      <c r="Q774" s="200"/>
      <c r="R774" s="195"/>
      <c r="S774" s="280"/>
      <c r="T774" s="281"/>
      <c r="U774" s="281"/>
      <c r="V774" s="281"/>
      <c r="W774" s="281"/>
      <c r="X774" s="281"/>
      <c r="Y774" s="281"/>
      <c r="Z774" s="281"/>
      <c r="AA774" s="281"/>
      <c r="AB774" s="282"/>
    </row>
    <row r="775" spans="2:28" customFormat="1" ht="15" customHeight="1" x14ac:dyDescent="0.3">
      <c r="B775" s="251"/>
      <c r="C775" s="250"/>
      <c r="D775" s="306"/>
      <c r="E775" s="306"/>
      <c r="F775" s="306"/>
      <c r="G775" s="306"/>
      <c r="H775" s="306"/>
      <c r="I775" s="335"/>
      <c r="J775" s="335"/>
      <c r="K775" s="307"/>
      <c r="L775" s="335"/>
      <c r="M775" s="306"/>
      <c r="N775" s="306"/>
      <c r="O775" s="306"/>
      <c r="P775" s="336"/>
      <c r="Q775" s="200"/>
      <c r="R775" s="195"/>
      <c r="S775" s="280"/>
      <c r="T775" s="281"/>
      <c r="U775" s="281"/>
      <c r="V775" s="281"/>
      <c r="W775" s="281"/>
      <c r="X775" s="281"/>
      <c r="Y775" s="281"/>
      <c r="Z775" s="281"/>
      <c r="AA775" s="281"/>
      <c r="AB775" s="282"/>
    </row>
    <row r="776" spans="2:28" customFormat="1" ht="15" customHeight="1" x14ac:dyDescent="0.3">
      <c r="B776" s="251"/>
      <c r="C776" s="250"/>
      <c r="D776" s="306"/>
      <c r="E776" s="306"/>
      <c r="F776" s="306"/>
      <c r="G776" s="306"/>
      <c r="H776" s="306"/>
      <c r="I776" s="335"/>
      <c r="J776" s="335"/>
      <c r="K776" s="307"/>
      <c r="L776" s="335"/>
      <c r="M776" s="306"/>
      <c r="N776" s="306"/>
      <c r="O776" s="306"/>
      <c r="P776" s="336"/>
      <c r="Q776" s="200"/>
      <c r="R776" s="195"/>
      <c r="S776" s="280"/>
      <c r="T776" s="281"/>
      <c r="U776" s="281"/>
      <c r="V776" s="281"/>
      <c r="W776" s="281"/>
      <c r="X776" s="281"/>
      <c r="Y776" s="281"/>
      <c r="Z776" s="281"/>
      <c r="AA776" s="281"/>
      <c r="AB776" s="282"/>
    </row>
    <row r="777" spans="2:28" customFormat="1" ht="15" customHeight="1" x14ac:dyDescent="0.3">
      <c r="B777" s="251"/>
      <c r="C777" s="250"/>
      <c r="D777" s="306"/>
      <c r="E777" s="306"/>
      <c r="F777" s="306"/>
      <c r="G777" s="306"/>
      <c r="H777" s="306"/>
      <c r="I777" s="335"/>
      <c r="J777" s="335"/>
      <c r="K777" s="307"/>
      <c r="L777" s="335"/>
      <c r="M777" s="306"/>
      <c r="N777" s="306"/>
      <c r="O777" s="306"/>
      <c r="P777" s="336"/>
      <c r="Q777" s="200"/>
      <c r="R777" s="195"/>
      <c r="S777" s="280"/>
      <c r="T777" s="281"/>
      <c r="U777" s="281"/>
      <c r="V777" s="281"/>
      <c r="W777" s="281"/>
      <c r="X777" s="281"/>
      <c r="Y777" s="281"/>
      <c r="Z777" s="281"/>
      <c r="AA777" s="281"/>
      <c r="AB777" s="282"/>
    </row>
    <row r="778" spans="2:28" customFormat="1" ht="15" customHeight="1" x14ac:dyDescent="0.3">
      <c r="B778" s="251"/>
      <c r="C778" s="250"/>
      <c r="D778" s="306"/>
      <c r="E778" s="306"/>
      <c r="F778" s="306"/>
      <c r="G778" s="306"/>
      <c r="H778" s="306"/>
      <c r="I778" s="335"/>
      <c r="J778" s="335"/>
      <c r="K778" s="307"/>
      <c r="L778" s="335"/>
      <c r="M778" s="306"/>
      <c r="N778" s="306"/>
      <c r="O778" s="306"/>
      <c r="P778" s="336"/>
      <c r="Q778" s="200"/>
      <c r="R778" s="195"/>
      <c r="S778" s="280"/>
      <c r="T778" s="281"/>
      <c r="U778" s="281"/>
      <c r="V778" s="281"/>
      <c r="W778" s="281"/>
      <c r="X778" s="281"/>
      <c r="Y778" s="281"/>
      <c r="Z778" s="281"/>
      <c r="AA778" s="281"/>
      <c r="AB778" s="282"/>
    </row>
    <row r="779" spans="2:28" customFormat="1" ht="15" customHeight="1" x14ac:dyDescent="0.3">
      <c r="B779" s="251"/>
      <c r="C779" s="250"/>
      <c r="D779" s="306"/>
      <c r="E779" s="306"/>
      <c r="F779" s="306"/>
      <c r="G779" s="306"/>
      <c r="H779" s="306"/>
      <c r="I779" s="335"/>
      <c r="J779" s="335"/>
      <c r="K779" s="307"/>
      <c r="L779" s="335"/>
      <c r="M779" s="306"/>
      <c r="N779" s="306"/>
      <c r="O779" s="306"/>
      <c r="P779" s="336"/>
      <c r="Q779" s="200"/>
      <c r="R779" s="195"/>
      <c r="S779" s="280"/>
      <c r="T779" s="281"/>
      <c r="U779" s="281"/>
      <c r="V779" s="281"/>
      <c r="W779" s="281"/>
      <c r="X779" s="281"/>
      <c r="Y779" s="281"/>
      <c r="Z779" s="281"/>
      <c r="AA779" s="281"/>
      <c r="AB779" s="282"/>
    </row>
    <row r="780" spans="2:28" customFormat="1" ht="15" customHeight="1" x14ac:dyDescent="0.3">
      <c r="B780" s="251"/>
      <c r="C780" s="250"/>
      <c r="D780" s="306"/>
      <c r="E780" s="306"/>
      <c r="F780" s="306"/>
      <c r="G780" s="306"/>
      <c r="H780" s="306"/>
      <c r="I780" s="335"/>
      <c r="J780" s="335"/>
      <c r="K780" s="307"/>
      <c r="L780" s="335"/>
      <c r="M780" s="306"/>
      <c r="N780" s="306"/>
      <c r="O780" s="306"/>
      <c r="P780" s="336"/>
      <c r="Q780" s="200"/>
      <c r="R780" s="195"/>
      <c r="S780" s="280"/>
      <c r="T780" s="281"/>
      <c r="U780" s="281"/>
      <c r="V780" s="281"/>
      <c r="W780" s="281"/>
      <c r="X780" s="281"/>
      <c r="Y780" s="281"/>
      <c r="Z780" s="281"/>
      <c r="AA780" s="281"/>
      <c r="AB780" s="282"/>
    </row>
    <row r="781" spans="2:28" customFormat="1" ht="15" customHeight="1" x14ac:dyDescent="0.3">
      <c r="B781" s="251"/>
      <c r="C781" s="250"/>
      <c r="D781" s="306"/>
      <c r="E781" s="306"/>
      <c r="F781" s="306"/>
      <c r="G781" s="306"/>
      <c r="H781" s="306"/>
      <c r="I781" s="335"/>
      <c r="J781" s="335"/>
      <c r="K781" s="307"/>
      <c r="L781" s="335"/>
      <c r="M781" s="306"/>
      <c r="N781" s="306"/>
      <c r="O781" s="306"/>
      <c r="P781" s="336"/>
      <c r="Q781" s="200"/>
      <c r="R781" s="195"/>
      <c r="S781" s="280"/>
      <c r="T781" s="281"/>
      <c r="U781" s="281"/>
      <c r="V781" s="281"/>
      <c r="W781" s="281"/>
      <c r="X781" s="281"/>
      <c r="Y781" s="281"/>
      <c r="Z781" s="281"/>
      <c r="AA781" s="281"/>
      <c r="AB781" s="282"/>
    </row>
    <row r="782" spans="2:28" customFormat="1" ht="15" customHeight="1" x14ac:dyDescent="0.3">
      <c r="B782" s="251"/>
      <c r="C782" s="250"/>
      <c r="D782" s="306"/>
      <c r="E782" s="306"/>
      <c r="F782" s="306"/>
      <c r="G782" s="306"/>
      <c r="H782" s="306"/>
      <c r="I782" s="335"/>
      <c r="J782" s="335"/>
      <c r="K782" s="307"/>
      <c r="L782" s="335"/>
      <c r="M782" s="306"/>
      <c r="N782" s="306"/>
      <c r="O782" s="306"/>
      <c r="P782" s="336"/>
      <c r="Q782" s="200"/>
      <c r="R782" s="195"/>
      <c r="S782" s="280"/>
      <c r="T782" s="281"/>
      <c r="U782" s="281"/>
      <c r="V782" s="281"/>
      <c r="W782" s="281"/>
      <c r="X782" s="281"/>
      <c r="Y782" s="281"/>
      <c r="Z782" s="281"/>
      <c r="AA782" s="281"/>
      <c r="AB782" s="282"/>
    </row>
    <row r="783" spans="2:28" customFormat="1" ht="15" customHeight="1" x14ac:dyDescent="0.3">
      <c r="B783" s="251"/>
      <c r="C783" s="250"/>
      <c r="D783" s="306"/>
      <c r="E783" s="306"/>
      <c r="F783" s="306"/>
      <c r="G783" s="306"/>
      <c r="H783" s="306"/>
      <c r="I783" s="335"/>
      <c r="J783" s="335"/>
      <c r="K783" s="307"/>
      <c r="L783" s="335"/>
      <c r="M783" s="306"/>
      <c r="N783" s="306"/>
      <c r="O783" s="306"/>
      <c r="P783" s="336"/>
      <c r="Q783" s="200"/>
      <c r="R783" s="195"/>
      <c r="S783" s="280"/>
      <c r="T783" s="281"/>
      <c r="U783" s="281"/>
      <c r="V783" s="281"/>
      <c r="W783" s="281"/>
      <c r="X783" s="281"/>
      <c r="Y783" s="281"/>
      <c r="Z783" s="281"/>
      <c r="AA783" s="281"/>
      <c r="AB783" s="282"/>
    </row>
    <row r="784" spans="2:28" customFormat="1" ht="15" customHeight="1" x14ac:dyDescent="0.3">
      <c r="B784" s="251"/>
      <c r="C784" s="250"/>
      <c r="D784" s="306"/>
      <c r="E784" s="306"/>
      <c r="F784" s="306"/>
      <c r="G784" s="306"/>
      <c r="H784" s="306"/>
      <c r="I784" s="335"/>
      <c r="J784" s="335"/>
      <c r="K784" s="307"/>
      <c r="L784" s="335"/>
      <c r="M784" s="306"/>
      <c r="N784" s="306"/>
      <c r="O784" s="306"/>
      <c r="P784" s="336"/>
      <c r="Q784" s="200"/>
      <c r="R784" s="195"/>
      <c r="S784" s="280"/>
      <c r="T784" s="281"/>
      <c r="U784" s="281"/>
      <c r="V784" s="281"/>
      <c r="W784" s="281"/>
      <c r="X784" s="281"/>
      <c r="Y784" s="281"/>
      <c r="Z784" s="281"/>
      <c r="AA784" s="281"/>
      <c r="AB784" s="282"/>
    </row>
    <row r="785" spans="2:28" customFormat="1" ht="15" customHeight="1" x14ac:dyDescent="0.3">
      <c r="B785" s="251"/>
      <c r="C785" s="250"/>
      <c r="D785" s="306"/>
      <c r="E785" s="306"/>
      <c r="F785" s="306"/>
      <c r="G785" s="306"/>
      <c r="H785" s="306"/>
      <c r="I785" s="335"/>
      <c r="J785" s="335"/>
      <c r="K785" s="307"/>
      <c r="L785" s="335"/>
      <c r="M785" s="306"/>
      <c r="N785" s="306"/>
      <c r="O785" s="306"/>
      <c r="P785" s="336"/>
      <c r="Q785" s="200"/>
      <c r="R785" s="195"/>
      <c r="S785" s="280"/>
      <c r="T785" s="281"/>
      <c r="U785" s="281"/>
      <c r="V785" s="281"/>
      <c r="W785" s="281"/>
      <c r="X785" s="281"/>
      <c r="Y785" s="281"/>
      <c r="Z785" s="281"/>
      <c r="AA785" s="281"/>
      <c r="AB785" s="282"/>
    </row>
    <row r="786" spans="2:28" customFormat="1" ht="15" customHeight="1" x14ac:dyDescent="0.3">
      <c r="B786" s="251"/>
      <c r="C786" s="250"/>
      <c r="D786" s="306"/>
      <c r="E786" s="306"/>
      <c r="F786" s="306"/>
      <c r="G786" s="306"/>
      <c r="H786" s="306"/>
      <c r="I786" s="335"/>
      <c r="J786" s="335"/>
      <c r="K786" s="307"/>
      <c r="L786" s="335"/>
      <c r="M786" s="306"/>
      <c r="N786" s="306"/>
      <c r="O786" s="306"/>
      <c r="P786" s="336"/>
      <c r="Q786" s="200"/>
      <c r="R786" s="195"/>
      <c r="S786" s="280"/>
      <c r="T786" s="281"/>
      <c r="U786" s="281"/>
      <c r="V786" s="281"/>
      <c r="W786" s="281"/>
      <c r="X786" s="281"/>
      <c r="Y786" s="281"/>
      <c r="Z786" s="281"/>
      <c r="AA786" s="281"/>
      <c r="AB786" s="282"/>
    </row>
    <row r="787" spans="2:28" customFormat="1" ht="15" customHeight="1" x14ac:dyDescent="0.3">
      <c r="B787" s="251"/>
      <c r="C787" s="250"/>
      <c r="D787" s="306"/>
      <c r="E787" s="306"/>
      <c r="F787" s="306"/>
      <c r="G787" s="306"/>
      <c r="H787" s="306"/>
      <c r="I787" s="335"/>
      <c r="J787" s="335"/>
      <c r="K787" s="307"/>
      <c r="L787" s="335"/>
      <c r="M787" s="306"/>
      <c r="N787" s="306"/>
      <c r="O787" s="306"/>
      <c r="P787" s="336"/>
      <c r="Q787" s="200"/>
      <c r="R787" s="195"/>
      <c r="S787" s="280"/>
      <c r="T787" s="281"/>
      <c r="U787" s="281"/>
      <c r="V787" s="281"/>
      <c r="W787" s="281"/>
      <c r="X787" s="281"/>
      <c r="Y787" s="281"/>
      <c r="Z787" s="281"/>
      <c r="AA787" s="281"/>
      <c r="AB787" s="282"/>
    </row>
    <row r="788" spans="2:28" customFormat="1" ht="15" customHeight="1" x14ac:dyDescent="0.3">
      <c r="B788" s="251"/>
      <c r="C788" s="250"/>
      <c r="D788" s="306"/>
      <c r="E788" s="306"/>
      <c r="F788" s="306"/>
      <c r="G788" s="306"/>
      <c r="H788" s="306"/>
      <c r="I788" s="335"/>
      <c r="J788" s="335"/>
      <c r="K788" s="307"/>
      <c r="L788" s="335"/>
      <c r="M788" s="306"/>
      <c r="N788" s="306"/>
      <c r="O788" s="306"/>
      <c r="P788" s="336"/>
      <c r="Q788" s="200"/>
      <c r="R788" s="195"/>
      <c r="S788" s="280"/>
      <c r="T788" s="281"/>
      <c r="U788" s="281"/>
      <c r="V788" s="281"/>
      <c r="W788" s="281"/>
      <c r="X788" s="281"/>
      <c r="Y788" s="281"/>
      <c r="Z788" s="281"/>
      <c r="AA788" s="281"/>
      <c r="AB788" s="282"/>
    </row>
    <row r="789" spans="2:28" customFormat="1" ht="15" customHeight="1" x14ac:dyDescent="0.3">
      <c r="B789" s="251"/>
      <c r="C789" s="250"/>
      <c r="D789" s="306"/>
      <c r="E789" s="306"/>
      <c r="F789" s="306"/>
      <c r="G789" s="306"/>
      <c r="H789" s="306"/>
      <c r="I789" s="335"/>
      <c r="J789" s="335"/>
      <c r="K789" s="307"/>
      <c r="L789" s="335"/>
      <c r="M789" s="306"/>
      <c r="N789" s="306"/>
      <c r="O789" s="306"/>
      <c r="P789" s="336"/>
      <c r="Q789" s="200"/>
      <c r="R789" s="195"/>
      <c r="S789" s="280"/>
      <c r="T789" s="281"/>
      <c r="U789" s="281"/>
      <c r="V789" s="281"/>
      <c r="W789" s="281"/>
      <c r="X789" s="281"/>
      <c r="Y789" s="281"/>
      <c r="Z789" s="281"/>
      <c r="AA789" s="281"/>
      <c r="AB789" s="282"/>
    </row>
    <row r="790" spans="2:28" customFormat="1" ht="15" customHeight="1" x14ac:dyDescent="0.3">
      <c r="B790" s="251"/>
      <c r="C790" s="250"/>
      <c r="D790" s="306"/>
      <c r="E790" s="306"/>
      <c r="F790" s="306"/>
      <c r="G790" s="306"/>
      <c r="H790" s="306"/>
      <c r="I790" s="335"/>
      <c r="J790" s="335"/>
      <c r="K790" s="307"/>
      <c r="L790" s="335"/>
      <c r="M790" s="306"/>
      <c r="N790" s="306"/>
      <c r="O790" s="306"/>
      <c r="P790" s="336"/>
      <c r="Q790" s="200"/>
      <c r="R790" s="195"/>
      <c r="S790" s="280"/>
      <c r="T790" s="281"/>
      <c r="U790" s="281"/>
      <c r="V790" s="281"/>
      <c r="W790" s="281"/>
      <c r="X790" s="281"/>
      <c r="Y790" s="281"/>
      <c r="Z790" s="281"/>
      <c r="AA790" s="281"/>
      <c r="AB790" s="282"/>
    </row>
    <row r="791" spans="2:28" customFormat="1" ht="15" customHeight="1" x14ac:dyDescent="0.3">
      <c r="B791" s="251"/>
      <c r="C791" s="250"/>
      <c r="D791" s="306"/>
      <c r="E791" s="306"/>
      <c r="F791" s="306"/>
      <c r="G791" s="306"/>
      <c r="H791" s="306"/>
      <c r="I791" s="335"/>
      <c r="J791" s="335"/>
      <c r="K791" s="307"/>
      <c r="L791" s="335"/>
      <c r="M791" s="306"/>
      <c r="N791" s="306"/>
      <c r="O791" s="306"/>
      <c r="P791" s="336"/>
      <c r="Q791" s="200"/>
      <c r="R791" s="195"/>
      <c r="S791" s="280"/>
      <c r="T791" s="281"/>
      <c r="U791" s="281"/>
      <c r="V791" s="281"/>
      <c r="W791" s="281"/>
      <c r="X791" s="281"/>
      <c r="Y791" s="281"/>
      <c r="Z791" s="281"/>
      <c r="AA791" s="281"/>
      <c r="AB791" s="282"/>
    </row>
    <row r="792" spans="2:28" customFormat="1" ht="15" customHeight="1" x14ac:dyDescent="0.3">
      <c r="B792" s="251"/>
      <c r="C792" s="250"/>
      <c r="D792" s="306"/>
      <c r="E792" s="306"/>
      <c r="F792" s="306"/>
      <c r="G792" s="306"/>
      <c r="H792" s="306"/>
      <c r="I792" s="335"/>
      <c r="J792" s="335"/>
      <c r="K792" s="307"/>
      <c r="L792" s="335"/>
      <c r="M792" s="306"/>
      <c r="N792" s="306"/>
      <c r="O792" s="306"/>
      <c r="P792" s="336"/>
      <c r="Q792" s="200"/>
      <c r="R792" s="195"/>
      <c r="S792" s="280"/>
      <c r="T792" s="281"/>
      <c r="U792" s="281"/>
      <c r="V792" s="281"/>
      <c r="W792" s="281"/>
      <c r="X792" s="281"/>
      <c r="Y792" s="281"/>
      <c r="Z792" s="281"/>
      <c r="AA792" s="281"/>
      <c r="AB792" s="282"/>
    </row>
    <row r="793" spans="2:28" customFormat="1" ht="15" customHeight="1" x14ac:dyDescent="0.3">
      <c r="B793" s="251"/>
      <c r="C793" s="250"/>
      <c r="D793" s="306"/>
      <c r="E793" s="306"/>
      <c r="F793" s="306"/>
      <c r="G793" s="306"/>
      <c r="H793" s="306"/>
      <c r="I793" s="335"/>
      <c r="J793" s="335"/>
      <c r="K793" s="307"/>
      <c r="L793" s="335"/>
      <c r="M793" s="306"/>
      <c r="N793" s="306"/>
      <c r="O793" s="306"/>
      <c r="P793" s="336"/>
      <c r="Q793" s="200"/>
      <c r="R793" s="195"/>
      <c r="S793" s="280"/>
      <c r="T793" s="281"/>
      <c r="U793" s="281"/>
      <c r="V793" s="281"/>
      <c r="W793" s="281"/>
      <c r="X793" s="281"/>
      <c r="Y793" s="281"/>
      <c r="Z793" s="281"/>
      <c r="AA793" s="281"/>
      <c r="AB793" s="282"/>
    </row>
    <row r="794" spans="2:28" customFormat="1" ht="15" customHeight="1" x14ac:dyDescent="0.3">
      <c r="B794" s="251"/>
      <c r="C794" s="250"/>
      <c r="D794" s="306"/>
      <c r="E794" s="306"/>
      <c r="F794" s="306"/>
      <c r="G794" s="306"/>
      <c r="H794" s="306"/>
      <c r="I794" s="335"/>
      <c r="J794" s="335"/>
      <c r="K794" s="307"/>
      <c r="L794" s="335"/>
      <c r="M794" s="306"/>
      <c r="N794" s="306"/>
      <c r="O794" s="306"/>
      <c r="P794" s="336"/>
      <c r="Q794" s="200"/>
      <c r="R794" s="195"/>
      <c r="S794" s="280"/>
      <c r="T794" s="281"/>
      <c r="U794" s="281"/>
      <c r="V794" s="281"/>
      <c r="W794" s="281"/>
      <c r="X794" s="281"/>
      <c r="Y794" s="281"/>
      <c r="Z794" s="281"/>
      <c r="AA794" s="281"/>
      <c r="AB794" s="282"/>
    </row>
    <row r="795" spans="2:28" customFormat="1" ht="15" customHeight="1" x14ac:dyDescent="0.3">
      <c r="B795" s="251"/>
      <c r="C795" s="250"/>
      <c r="D795" s="306"/>
      <c r="E795" s="306"/>
      <c r="F795" s="306"/>
      <c r="G795" s="306"/>
      <c r="H795" s="306"/>
      <c r="I795" s="335"/>
      <c r="J795" s="335"/>
      <c r="K795" s="307"/>
      <c r="L795" s="335"/>
      <c r="M795" s="306"/>
      <c r="N795" s="306"/>
      <c r="O795" s="306"/>
      <c r="P795" s="336"/>
      <c r="Q795" s="200"/>
      <c r="R795" s="195"/>
      <c r="S795" s="280"/>
      <c r="T795" s="281"/>
      <c r="U795" s="281"/>
      <c r="V795" s="281"/>
      <c r="W795" s="281"/>
      <c r="X795" s="281"/>
      <c r="Y795" s="281"/>
      <c r="Z795" s="281"/>
      <c r="AA795" s="281"/>
      <c r="AB795" s="282"/>
    </row>
    <row r="796" spans="2:28" customFormat="1" ht="15" customHeight="1" x14ac:dyDescent="0.3">
      <c r="B796" s="251"/>
      <c r="C796" s="250"/>
      <c r="D796" s="306"/>
      <c r="E796" s="306"/>
      <c r="F796" s="306"/>
      <c r="G796" s="306"/>
      <c r="H796" s="306"/>
      <c r="I796" s="335"/>
      <c r="J796" s="335"/>
      <c r="K796" s="307"/>
      <c r="L796" s="335"/>
      <c r="M796" s="306"/>
      <c r="N796" s="306"/>
      <c r="O796" s="306"/>
      <c r="P796" s="336"/>
      <c r="Q796" s="200"/>
      <c r="R796" s="195"/>
      <c r="S796" s="280"/>
      <c r="T796" s="281"/>
      <c r="U796" s="281"/>
      <c r="V796" s="281"/>
      <c r="W796" s="281"/>
      <c r="X796" s="281"/>
      <c r="Y796" s="281"/>
      <c r="Z796" s="281"/>
      <c r="AA796" s="281"/>
      <c r="AB796" s="282"/>
    </row>
    <row r="797" spans="2:28" customFormat="1" ht="15" customHeight="1" x14ac:dyDescent="0.3">
      <c r="B797" s="251"/>
      <c r="C797" s="250"/>
      <c r="D797" s="306"/>
      <c r="E797" s="306"/>
      <c r="F797" s="306"/>
      <c r="G797" s="306"/>
      <c r="H797" s="306"/>
      <c r="I797" s="335"/>
      <c r="J797" s="335"/>
      <c r="K797" s="307"/>
      <c r="L797" s="335"/>
      <c r="M797" s="306"/>
      <c r="N797" s="306"/>
      <c r="O797" s="306"/>
      <c r="P797" s="336"/>
      <c r="Q797" s="200"/>
      <c r="R797" s="195"/>
      <c r="S797" s="280"/>
      <c r="T797" s="281"/>
      <c r="U797" s="281"/>
      <c r="V797" s="281"/>
      <c r="W797" s="281"/>
      <c r="X797" s="281"/>
      <c r="Y797" s="281"/>
      <c r="Z797" s="281"/>
      <c r="AA797" s="281"/>
      <c r="AB797" s="282"/>
    </row>
    <row r="798" spans="2:28" customFormat="1" ht="15" customHeight="1" x14ac:dyDescent="0.3">
      <c r="B798" s="251"/>
      <c r="C798" s="250"/>
      <c r="D798" s="306"/>
      <c r="E798" s="306"/>
      <c r="F798" s="306"/>
      <c r="G798" s="306"/>
      <c r="H798" s="306"/>
      <c r="I798" s="335"/>
      <c r="J798" s="335"/>
      <c r="K798" s="307"/>
      <c r="L798" s="335"/>
      <c r="M798" s="306"/>
      <c r="N798" s="306"/>
      <c r="O798" s="306"/>
      <c r="P798" s="336"/>
      <c r="Q798" s="200"/>
      <c r="R798" s="195"/>
      <c r="S798" s="280"/>
      <c r="T798" s="281"/>
      <c r="U798" s="281"/>
      <c r="V798" s="281"/>
      <c r="W798" s="281"/>
      <c r="X798" s="281"/>
      <c r="Y798" s="281"/>
      <c r="Z798" s="281"/>
      <c r="AA798" s="281"/>
      <c r="AB798" s="282"/>
    </row>
    <row r="799" spans="2:28" customFormat="1" ht="15" customHeight="1" x14ac:dyDescent="0.3">
      <c r="B799" s="251"/>
      <c r="C799" s="250"/>
      <c r="D799" s="306"/>
      <c r="E799" s="306"/>
      <c r="F799" s="306"/>
      <c r="G799" s="306"/>
      <c r="H799" s="306"/>
      <c r="I799" s="335"/>
      <c r="J799" s="335"/>
      <c r="K799" s="307"/>
      <c r="L799" s="335"/>
      <c r="M799" s="306"/>
      <c r="N799" s="306"/>
      <c r="O799" s="306"/>
      <c r="P799" s="336"/>
      <c r="Q799" s="200"/>
      <c r="R799" s="195"/>
      <c r="S799" s="280"/>
      <c r="T799" s="281"/>
      <c r="U799" s="281"/>
      <c r="V799" s="281"/>
      <c r="W799" s="281"/>
      <c r="X799" s="281"/>
      <c r="Y799" s="281"/>
      <c r="Z799" s="281"/>
      <c r="AA799" s="281"/>
      <c r="AB799" s="282"/>
    </row>
    <row r="800" spans="2:28" customFormat="1" ht="15" customHeight="1" x14ac:dyDescent="0.3">
      <c r="B800" s="251"/>
      <c r="C800" s="250"/>
      <c r="D800" s="306"/>
      <c r="E800" s="306"/>
      <c r="F800" s="306"/>
      <c r="G800" s="306"/>
      <c r="H800" s="306"/>
      <c r="I800" s="335"/>
      <c r="J800" s="335"/>
      <c r="K800" s="307"/>
      <c r="L800" s="335"/>
      <c r="M800" s="306"/>
      <c r="N800" s="306"/>
      <c r="O800" s="306"/>
      <c r="P800" s="336"/>
      <c r="Q800" s="200"/>
      <c r="R800" s="195"/>
      <c r="S800" s="280"/>
      <c r="T800" s="281"/>
      <c r="U800" s="281"/>
      <c r="V800" s="281"/>
      <c r="W800" s="281"/>
      <c r="X800" s="281"/>
      <c r="Y800" s="281"/>
      <c r="Z800" s="281"/>
      <c r="AA800" s="281"/>
      <c r="AB800" s="282"/>
    </row>
    <row r="801" spans="2:28" customFormat="1" ht="15" customHeight="1" x14ac:dyDescent="0.3">
      <c r="B801" s="251"/>
      <c r="C801" s="250"/>
      <c r="D801" s="306"/>
      <c r="E801" s="306"/>
      <c r="F801" s="306"/>
      <c r="G801" s="306"/>
      <c r="H801" s="306"/>
      <c r="I801" s="335"/>
      <c r="J801" s="335"/>
      <c r="K801" s="307"/>
      <c r="L801" s="335"/>
      <c r="M801" s="306"/>
      <c r="N801" s="306"/>
      <c r="O801" s="306"/>
      <c r="P801" s="336"/>
      <c r="Q801" s="200"/>
      <c r="R801" s="195"/>
      <c r="S801" s="280"/>
      <c r="T801" s="281"/>
      <c r="U801" s="281"/>
      <c r="V801" s="281"/>
      <c r="W801" s="281"/>
      <c r="X801" s="281"/>
      <c r="Y801" s="281"/>
      <c r="Z801" s="281"/>
      <c r="AA801" s="281"/>
      <c r="AB801" s="282"/>
    </row>
    <row r="802" spans="2:28" customFormat="1" ht="15" customHeight="1" x14ac:dyDescent="0.3">
      <c r="B802" s="251"/>
      <c r="C802" s="250"/>
      <c r="D802" s="306"/>
      <c r="E802" s="306"/>
      <c r="F802" s="306"/>
      <c r="G802" s="306"/>
      <c r="H802" s="306"/>
      <c r="I802" s="335"/>
      <c r="J802" s="335"/>
      <c r="K802" s="307"/>
      <c r="L802" s="335"/>
      <c r="M802" s="306"/>
      <c r="N802" s="306"/>
      <c r="O802" s="306"/>
      <c r="P802" s="336"/>
      <c r="Q802" s="200"/>
      <c r="R802" s="195"/>
      <c r="S802" s="280"/>
      <c r="T802" s="281"/>
      <c r="U802" s="281"/>
      <c r="V802" s="281"/>
      <c r="W802" s="281"/>
      <c r="X802" s="281"/>
      <c r="Y802" s="281"/>
      <c r="Z802" s="281"/>
      <c r="AA802" s="281"/>
      <c r="AB802" s="282"/>
    </row>
    <row r="803" spans="2:28" customFormat="1" ht="15" customHeight="1" x14ac:dyDescent="0.3">
      <c r="B803" s="251"/>
      <c r="C803" s="250"/>
      <c r="D803" s="306"/>
      <c r="E803" s="306"/>
      <c r="F803" s="306"/>
      <c r="G803" s="306"/>
      <c r="H803" s="306"/>
      <c r="I803" s="335"/>
      <c r="J803" s="335"/>
      <c r="K803" s="307"/>
      <c r="L803" s="335"/>
      <c r="M803" s="306"/>
      <c r="N803" s="306"/>
      <c r="O803" s="306"/>
      <c r="P803" s="336"/>
      <c r="Q803" s="200"/>
      <c r="R803" s="195"/>
      <c r="S803" s="280"/>
      <c r="T803" s="281"/>
      <c r="U803" s="281"/>
      <c r="V803" s="281"/>
      <c r="W803" s="281"/>
      <c r="X803" s="281"/>
      <c r="Y803" s="281"/>
      <c r="Z803" s="281"/>
      <c r="AA803" s="281"/>
      <c r="AB803" s="282"/>
    </row>
    <row r="804" spans="2:28" customFormat="1" ht="15" customHeight="1" x14ac:dyDescent="0.3">
      <c r="B804" s="251"/>
      <c r="C804" s="250"/>
      <c r="D804" s="306"/>
      <c r="E804" s="306"/>
      <c r="F804" s="306"/>
      <c r="G804" s="306"/>
      <c r="H804" s="306"/>
      <c r="I804" s="335"/>
      <c r="J804" s="335"/>
      <c r="K804" s="307"/>
      <c r="L804" s="335"/>
      <c r="M804" s="306"/>
      <c r="N804" s="306"/>
      <c r="O804" s="306"/>
      <c r="P804" s="336"/>
      <c r="Q804" s="200"/>
      <c r="R804" s="195"/>
      <c r="S804" s="280"/>
      <c r="T804" s="281"/>
      <c r="U804" s="281"/>
      <c r="V804" s="281"/>
      <c r="W804" s="281"/>
      <c r="X804" s="281"/>
      <c r="Y804" s="281"/>
      <c r="Z804" s="281"/>
      <c r="AA804" s="281"/>
      <c r="AB804" s="282"/>
    </row>
    <row r="805" spans="2:28" customFormat="1" ht="15" customHeight="1" x14ac:dyDescent="0.3">
      <c r="B805" s="251"/>
      <c r="C805" s="250"/>
      <c r="D805" s="306"/>
      <c r="E805" s="306"/>
      <c r="F805" s="306"/>
      <c r="G805" s="306"/>
      <c r="H805" s="306"/>
      <c r="I805" s="335"/>
      <c r="J805" s="335"/>
      <c r="K805" s="307"/>
      <c r="L805" s="335"/>
      <c r="M805" s="306"/>
      <c r="N805" s="306"/>
      <c r="O805" s="306"/>
      <c r="P805" s="336"/>
      <c r="Q805" s="200"/>
      <c r="R805" s="195"/>
      <c r="S805" s="280"/>
      <c r="T805" s="281"/>
      <c r="U805" s="281"/>
      <c r="V805" s="281"/>
      <c r="W805" s="281"/>
      <c r="X805" s="281"/>
      <c r="Y805" s="281"/>
      <c r="Z805" s="281"/>
      <c r="AA805" s="281"/>
      <c r="AB805" s="282"/>
    </row>
    <row r="806" spans="2:28" customFormat="1" ht="15" customHeight="1" x14ac:dyDescent="0.3">
      <c r="B806" s="251"/>
      <c r="C806" s="250"/>
      <c r="D806" s="306"/>
      <c r="E806" s="306"/>
      <c r="F806" s="306"/>
      <c r="G806" s="306"/>
      <c r="H806" s="306"/>
      <c r="I806" s="335"/>
      <c r="J806" s="335"/>
      <c r="K806" s="307"/>
      <c r="L806" s="335"/>
      <c r="M806" s="306"/>
      <c r="N806" s="306"/>
      <c r="O806" s="306"/>
      <c r="P806" s="336"/>
      <c r="Q806" s="200"/>
      <c r="R806" s="195"/>
      <c r="S806" s="280"/>
      <c r="T806" s="281"/>
      <c r="U806" s="281"/>
      <c r="V806" s="281"/>
      <c r="W806" s="281"/>
      <c r="X806" s="281"/>
      <c r="Y806" s="281"/>
      <c r="Z806" s="281"/>
      <c r="AA806" s="281"/>
      <c r="AB806" s="282"/>
    </row>
    <row r="807" spans="2:28" customFormat="1" ht="15" customHeight="1" x14ac:dyDescent="0.3">
      <c r="B807" s="251"/>
      <c r="C807" s="250"/>
      <c r="D807" s="306"/>
      <c r="E807" s="306"/>
      <c r="F807" s="306"/>
      <c r="G807" s="306"/>
      <c r="H807" s="306"/>
      <c r="I807" s="335"/>
      <c r="J807" s="335"/>
      <c r="K807" s="307"/>
      <c r="L807" s="335"/>
      <c r="M807" s="306"/>
      <c r="N807" s="306"/>
      <c r="O807" s="306"/>
      <c r="P807" s="336"/>
      <c r="Q807" s="200"/>
      <c r="R807" s="195"/>
      <c r="S807" s="280"/>
      <c r="T807" s="281"/>
      <c r="U807" s="281"/>
      <c r="V807" s="281"/>
      <c r="W807" s="281"/>
      <c r="X807" s="281"/>
      <c r="Y807" s="281"/>
      <c r="Z807" s="281"/>
      <c r="AA807" s="281"/>
      <c r="AB807" s="282"/>
    </row>
    <row r="808" spans="2:28" customFormat="1" ht="15" customHeight="1" x14ac:dyDescent="0.3">
      <c r="B808" s="251"/>
      <c r="C808" s="250"/>
      <c r="D808" s="306"/>
      <c r="E808" s="306"/>
      <c r="F808" s="306"/>
      <c r="G808" s="306"/>
      <c r="H808" s="306"/>
      <c r="I808" s="335"/>
      <c r="J808" s="335"/>
      <c r="K808" s="307"/>
      <c r="L808" s="335"/>
      <c r="M808" s="306"/>
      <c r="N808" s="306"/>
      <c r="O808" s="306"/>
      <c r="P808" s="336"/>
      <c r="Q808" s="200"/>
      <c r="R808" s="195"/>
      <c r="S808" s="280"/>
      <c r="T808" s="281"/>
      <c r="U808" s="281"/>
      <c r="V808" s="281"/>
      <c r="W808" s="281"/>
      <c r="X808" s="281"/>
      <c r="Y808" s="281"/>
      <c r="Z808" s="281"/>
      <c r="AA808" s="281"/>
      <c r="AB808" s="282"/>
    </row>
    <row r="809" spans="2:28" customFormat="1" ht="15" customHeight="1" x14ac:dyDescent="0.3">
      <c r="B809" s="251"/>
      <c r="C809" s="250"/>
      <c r="D809" s="306"/>
      <c r="E809" s="306"/>
      <c r="F809" s="306"/>
      <c r="G809" s="306"/>
      <c r="H809" s="306"/>
      <c r="I809" s="335"/>
      <c r="J809" s="335"/>
      <c r="K809" s="307"/>
      <c r="L809" s="335"/>
      <c r="M809" s="306"/>
      <c r="N809" s="306"/>
      <c r="O809" s="306"/>
      <c r="P809" s="336"/>
      <c r="Q809" s="200"/>
      <c r="R809" s="195"/>
      <c r="S809" s="280"/>
      <c r="T809" s="281"/>
      <c r="U809" s="281"/>
      <c r="V809" s="281"/>
      <c r="W809" s="281"/>
      <c r="X809" s="281"/>
      <c r="Y809" s="281"/>
      <c r="Z809" s="281"/>
      <c r="AA809" s="281"/>
      <c r="AB809" s="282"/>
    </row>
    <row r="810" spans="2:28" customFormat="1" ht="15" customHeight="1" x14ac:dyDescent="0.3">
      <c r="B810" s="251"/>
      <c r="C810" s="250"/>
      <c r="D810" s="306"/>
      <c r="E810" s="306"/>
      <c r="F810" s="306"/>
      <c r="G810" s="306"/>
      <c r="H810" s="306"/>
      <c r="I810" s="335"/>
      <c r="J810" s="335"/>
      <c r="K810" s="307"/>
      <c r="L810" s="335"/>
      <c r="M810" s="306"/>
      <c r="N810" s="306"/>
      <c r="O810" s="306"/>
      <c r="P810" s="336"/>
      <c r="Q810" s="200"/>
      <c r="R810" s="195"/>
      <c r="S810" s="280"/>
      <c r="T810" s="281"/>
      <c r="U810" s="281"/>
      <c r="V810" s="281"/>
      <c r="W810" s="281"/>
      <c r="X810" s="281"/>
      <c r="Y810" s="281"/>
      <c r="Z810" s="281"/>
      <c r="AA810" s="281"/>
      <c r="AB810" s="282"/>
    </row>
    <row r="811" spans="2:28" customFormat="1" ht="15" customHeight="1" x14ac:dyDescent="0.3">
      <c r="B811" s="251"/>
      <c r="C811" s="250"/>
      <c r="D811" s="306"/>
      <c r="E811" s="306"/>
      <c r="F811" s="306"/>
      <c r="G811" s="306"/>
      <c r="H811" s="306"/>
      <c r="I811" s="335"/>
      <c r="J811" s="335"/>
      <c r="K811" s="307"/>
      <c r="L811" s="335"/>
      <c r="M811" s="306"/>
      <c r="N811" s="306"/>
      <c r="O811" s="306"/>
      <c r="P811" s="336"/>
      <c r="Q811" s="200"/>
      <c r="R811" s="195"/>
      <c r="S811" s="280"/>
      <c r="T811" s="281"/>
      <c r="U811" s="281"/>
      <c r="V811" s="281"/>
      <c r="W811" s="281"/>
      <c r="X811" s="281"/>
      <c r="Y811" s="281"/>
      <c r="Z811" s="281"/>
      <c r="AA811" s="281"/>
      <c r="AB811" s="282"/>
    </row>
    <row r="812" spans="2:28" customFormat="1" ht="15" customHeight="1" x14ac:dyDescent="0.3">
      <c r="B812" s="251"/>
      <c r="C812" s="250"/>
      <c r="D812" s="306"/>
      <c r="E812" s="306"/>
      <c r="F812" s="306"/>
      <c r="G812" s="306"/>
      <c r="H812" s="306"/>
      <c r="I812" s="335"/>
      <c r="J812" s="335"/>
      <c r="K812" s="307"/>
      <c r="L812" s="335"/>
      <c r="M812" s="306"/>
      <c r="N812" s="306"/>
      <c r="O812" s="306"/>
      <c r="P812" s="336"/>
      <c r="Q812" s="200"/>
      <c r="R812" s="195"/>
      <c r="S812" s="280"/>
      <c r="T812" s="281"/>
      <c r="U812" s="281"/>
      <c r="V812" s="281"/>
      <c r="W812" s="281"/>
      <c r="X812" s="281"/>
      <c r="Y812" s="281"/>
      <c r="Z812" s="281"/>
      <c r="AA812" s="281"/>
      <c r="AB812" s="282"/>
    </row>
    <row r="813" spans="2:28" customFormat="1" ht="15" customHeight="1" x14ac:dyDescent="0.3">
      <c r="B813" s="251"/>
      <c r="C813" s="250"/>
      <c r="D813" s="306"/>
      <c r="E813" s="306"/>
      <c r="F813" s="306"/>
      <c r="G813" s="306"/>
      <c r="H813" s="306"/>
      <c r="I813" s="335"/>
      <c r="J813" s="335"/>
      <c r="K813" s="307"/>
      <c r="L813" s="335"/>
      <c r="M813" s="306"/>
      <c r="N813" s="306"/>
      <c r="O813" s="306"/>
      <c r="P813" s="336"/>
      <c r="Q813" s="200"/>
      <c r="R813" s="195"/>
      <c r="S813" s="280"/>
      <c r="T813" s="281"/>
      <c r="U813" s="281"/>
      <c r="V813" s="281"/>
      <c r="W813" s="281"/>
      <c r="X813" s="281"/>
      <c r="Y813" s="281"/>
      <c r="Z813" s="281"/>
      <c r="AA813" s="281"/>
      <c r="AB813" s="282"/>
    </row>
    <row r="814" spans="2:28" customFormat="1" ht="15" customHeight="1" x14ac:dyDescent="0.3">
      <c r="B814" s="251"/>
      <c r="C814" s="250"/>
      <c r="D814" s="306"/>
      <c r="E814" s="306"/>
      <c r="F814" s="306"/>
      <c r="G814" s="306"/>
      <c r="H814" s="306"/>
      <c r="I814" s="335"/>
      <c r="J814" s="335"/>
      <c r="K814" s="307"/>
      <c r="L814" s="335"/>
      <c r="M814" s="306"/>
      <c r="N814" s="306"/>
      <c r="O814" s="306"/>
      <c r="P814" s="336"/>
      <c r="Q814" s="200"/>
      <c r="R814" s="195"/>
      <c r="S814" s="280"/>
      <c r="T814" s="281"/>
      <c r="U814" s="281"/>
      <c r="V814" s="281"/>
      <c r="W814" s="281"/>
      <c r="X814" s="281"/>
      <c r="Y814" s="281"/>
      <c r="Z814" s="281"/>
      <c r="AA814" s="281"/>
      <c r="AB814" s="282"/>
    </row>
    <row r="815" spans="2:28" customFormat="1" ht="15" customHeight="1" x14ac:dyDescent="0.3">
      <c r="B815" s="251"/>
      <c r="C815" s="250"/>
      <c r="D815" s="306"/>
      <c r="E815" s="306"/>
      <c r="F815" s="306"/>
      <c r="G815" s="306"/>
      <c r="H815" s="306"/>
      <c r="I815" s="335"/>
      <c r="J815" s="335"/>
      <c r="K815" s="307"/>
      <c r="L815" s="335"/>
      <c r="M815" s="306"/>
      <c r="N815" s="306"/>
      <c r="O815" s="306"/>
      <c r="P815" s="336"/>
      <c r="Q815" s="200"/>
      <c r="R815" s="195"/>
      <c r="S815" s="280"/>
      <c r="T815" s="281"/>
      <c r="U815" s="281"/>
      <c r="V815" s="281"/>
      <c r="W815" s="281"/>
      <c r="X815" s="281"/>
      <c r="Y815" s="281"/>
      <c r="Z815" s="281"/>
      <c r="AA815" s="281"/>
      <c r="AB815" s="282"/>
    </row>
    <row r="816" spans="2:28" customFormat="1" ht="15" customHeight="1" x14ac:dyDescent="0.3">
      <c r="B816" s="251"/>
      <c r="C816" s="250"/>
      <c r="D816" s="306"/>
      <c r="E816" s="306"/>
      <c r="F816" s="306"/>
      <c r="G816" s="306"/>
      <c r="H816" s="306"/>
      <c r="I816" s="335"/>
      <c r="J816" s="335"/>
      <c r="K816" s="307"/>
      <c r="L816" s="335"/>
      <c r="M816" s="306"/>
      <c r="N816" s="306"/>
      <c r="O816" s="306"/>
      <c r="P816" s="336"/>
      <c r="Q816" s="200"/>
      <c r="R816" s="195"/>
      <c r="S816" s="280"/>
      <c r="T816" s="281"/>
      <c r="U816" s="281"/>
      <c r="V816" s="281"/>
      <c r="W816" s="281"/>
      <c r="X816" s="281"/>
      <c r="Y816" s="281"/>
      <c r="Z816" s="281"/>
      <c r="AA816" s="281"/>
      <c r="AB816" s="282"/>
    </row>
    <row r="817" spans="2:28" customFormat="1" ht="15" customHeight="1" x14ac:dyDescent="0.3">
      <c r="B817" s="251"/>
      <c r="C817" s="250"/>
      <c r="D817" s="306"/>
      <c r="E817" s="306"/>
      <c r="F817" s="306"/>
      <c r="G817" s="306"/>
      <c r="H817" s="306"/>
      <c r="I817" s="335"/>
      <c r="J817" s="335"/>
      <c r="K817" s="307"/>
      <c r="L817" s="335"/>
      <c r="M817" s="306"/>
      <c r="N817" s="306"/>
      <c r="O817" s="306"/>
      <c r="P817" s="336"/>
      <c r="Q817" s="200"/>
      <c r="R817" s="195"/>
      <c r="S817" s="280"/>
      <c r="T817" s="281"/>
      <c r="U817" s="281"/>
      <c r="V817" s="281"/>
      <c r="W817" s="281"/>
      <c r="X817" s="281"/>
      <c r="Y817" s="281"/>
      <c r="Z817" s="281"/>
      <c r="AA817" s="281"/>
      <c r="AB817" s="282"/>
    </row>
    <row r="818" spans="2:28" customFormat="1" ht="15" customHeight="1" x14ac:dyDescent="0.3">
      <c r="B818" s="251"/>
      <c r="C818" s="250"/>
      <c r="D818" s="306"/>
      <c r="E818" s="306"/>
      <c r="F818" s="306"/>
      <c r="G818" s="306"/>
      <c r="H818" s="306"/>
      <c r="I818" s="335"/>
      <c r="J818" s="335"/>
      <c r="K818" s="307"/>
      <c r="L818" s="335"/>
      <c r="M818" s="306"/>
      <c r="N818" s="306"/>
      <c r="O818" s="306"/>
      <c r="P818" s="336"/>
      <c r="Q818" s="200"/>
      <c r="R818" s="195"/>
      <c r="S818" s="280"/>
      <c r="T818" s="281"/>
      <c r="U818" s="281"/>
      <c r="V818" s="281"/>
      <c r="W818" s="281"/>
      <c r="X818" s="281"/>
      <c r="Y818" s="281"/>
      <c r="Z818" s="281"/>
      <c r="AA818" s="281"/>
      <c r="AB818" s="282"/>
    </row>
    <row r="819" spans="2:28" customFormat="1" ht="15" customHeight="1" x14ac:dyDescent="0.3">
      <c r="B819" s="251"/>
      <c r="C819" s="250"/>
      <c r="D819" s="306"/>
      <c r="E819" s="306"/>
      <c r="F819" s="306"/>
      <c r="G819" s="306"/>
      <c r="H819" s="306"/>
      <c r="I819" s="335"/>
      <c r="J819" s="335"/>
      <c r="K819" s="307"/>
      <c r="L819" s="335"/>
      <c r="M819" s="306"/>
      <c r="N819" s="306"/>
      <c r="O819" s="306"/>
      <c r="P819" s="336"/>
      <c r="Q819" s="200"/>
      <c r="R819" s="195"/>
      <c r="S819" s="280"/>
      <c r="T819" s="281"/>
      <c r="U819" s="281"/>
      <c r="V819" s="281"/>
      <c r="W819" s="281"/>
      <c r="X819" s="281"/>
      <c r="Y819" s="281"/>
      <c r="Z819" s="281"/>
      <c r="AA819" s="281"/>
      <c r="AB819" s="282"/>
    </row>
    <row r="820" spans="2:28" customFormat="1" ht="15" customHeight="1" x14ac:dyDescent="0.3">
      <c r="B820" s="251"/>
      <c r="C820" s="250"/>
      <c r="D820" s="306"/>
      <c r="E820" s="306"/>
      <c r="F820" s="306"/>
      <c r="G820" s="306"/>
      <c r="H820" s="306"/>
      <c r="I820" s="335"/>
      <c r="J820" s="335"/>
      <c r="K820" s="307"/>
      <c r="L820" s="335"/>
      <c r="M820" s="306"/>
      <c r="N820" s="306"/>
      <c r="O820" s="306"/>
      <c r="P820" s="336"/>
      <c r="Q820" s="200"/>
      <c r="R820" s="195"/>
      <c r="S820" s="280"/>
      <c r="T820" s="281"/>
      <c r="U820" s="281"/>
      <c r="V820" s="281"/>
      <c r="W820" s="281"/>
      <c r="X820" s="281"/>
      <c r="Y820" s="281"/>
      <c r="Z820" s="281"/>
      <c r="AA820" s="281"/>
      <c r="AB820" s="282"/>
    </row>
    <row r="821" spans="2:28" customFormat="1" ht="15" customHeight="1" x14ac:dyDescent="0.3">
      <c r="B821" s="251"/>
      <c r="C821" s="250"/>
      <c r="D821" s="306"/>
      <c r="E821" s="306"/>
      <c r="F821" s="306"/>
      <c r="G821" s="306"/>
      <c r="H821" s="306"/>
      <c r="I821" s="335"/>
      <c r="J821" s="335"/>
      <c r="K821" s="307"/>
      <c r="L821" s="335"/>
      <c r="M821" s="306"/>
      <c r="N821" s="306"/>
      <c r="O821" s="306"/>
      <c r="P821" s="336"/>
      <c r="Q821" s="200"/>
      <c r="R821" s="195"/>
      <c r="S821" s="280"/>
      <c r="T821" s="281"/>
      <c r="U821" s="281"/>
      <c r="V821" s="281"/>
      <c r="W821" s="281"/>
      <c r="X821" s="281"/>
      <c r="Y821" s="281"/>
      <c r="Z821" s="281"/>
      <c r="AA821" s="281"/>
      <c r="AB821" s="282"/>
    </row>
    <row r="822" spans="2:28" customFormat="1" ht="15" customHeight="1" x14ac:dyDescent="0.3">
      <c r="B822" s="251"/>
      <c r="C822" s="250"/>
      <c r="D822" s="306"/>
      <c r="E822" s="306"/>
      <c r="F822" s="306"/>
      <c r="G822" s="306"/>
      <c r="H822" s="306"/>
      <c r="I822" s="335"/>
      <c r="J822" s="335"/>
      <c r="K822" s="307"/>
      <c r="L822" s="335"/>
      <c r="M822" s="306"/>
      <c r="N822" s="306"/>
      <c r="O822" s="306"/>
      <c r="P822" s="336"/>
      <c r="Q822" s="200"/>
      <c r="R822" s="195"/>
      <c r="S822" s="280"/>
      <c r="T822" s="281"/>
      <c r="U822" s="281"/>
      <c r="V822" s="281"/>
      <c r="W822" s="281"/>
      <c r="X822" s="281"/>
      <c r="Y822" s="281"/>
      <c r="Z822" s="281"/>
      <c r="AA822" s="281"/>
      <c r="AB822" s="282"/>
    </row>
    <row r="823" spans="2:28" customFormat="1" ht="15" customHeight="1" x14ac:dyDescent="0.3">
      <c r="B823" s="251"/>
      <c r="C823" s="250"/>
      <c r="D823" s="306"/>
      <c r="E823" s="306"/>
      <c r="F823" s="306"/>
      <c r="G823" s="306"/>
      <c r="H823" s="306"/>
      <c r="I823" s="335"/>
      <c r="J823" s="335"/>
      <c r="K823" s="307"/>
      <c r="L823" s="335"/>
      <c r="M823" s="306"/>
      <c r="N823" s="306"/>
      <c r="O823" s="306"/>
      <c r="P823" s="336"/>
      <c r="Q823" s="200"/>
      <c r="R823" s="195"/>
      <c r="S823" s="280"/>
      <c r="T823" s="281"/>
      <c r="U823" s="281"/>
      <c r="V823" s="281"/>
      <c r="W823" s="281"/>
      <c r="X823" s="281"/>
      <c r="Y823" s="281"/>
      <c r="Z823" s="281"/>
      <c r="AA823" s="281"/>
      <c r="AB823" s="282"/>
    </row>
    <row r="824" spans="2:28" customFormat="1" ht="15" customHeight="1" x14ac:dyDescent="0.3">
      <c r="B824" s="251"/>
      <c r="C824" s="250"/>
      <c r="D824" s="306"/>
      <c r="E824" s="306"/>
      <c r="F824" s="306"/>
      <c r="G824" s="306"/>
      <c r="H824" s="306"/>
      <c r="I824" s="335"/>
      <c r="J824" s="335"/>
      <c r="K824" s="307"/>
      <c r="L824" s="335"/>
      <c r="M824" s="306"/>
      <c r="N824" s="306"/>
      <c r="O824" s="306"/>
      <c r="P824" s="336"/>
      <c r="Q824" s="200"/>
      <c r="R824" s="195"/>
      <c r="S824" s="280"/>
      <c r="T824" s="281"/>
      <c r="U824" s="281"/>
      <c r="V824" s="281"/>
      <c r="W824" s="281"/>
      <c r="X824" s="281"/>
      <c r="Y824" s="281"/>
      <c r="Z824" s="281"/>
      <c r="AA824" s="281"/>
      <c r="AB824" s="282"/>
    </row>
    <row r="825" spans="2:28" customFormat="1" ht="15" customHeight="1" x14ac:dyDescent="0.3">
      <c r="B825" s="251"/>
      <c r="C825" s="250"/>
      <c r="D825" s="306"/>
      <c r="E825" s="306"/>
      <c r="F825" s="306"/>
      <c r="G825" s="306"/>
      <c r="H825" s="306"/>
      <c r="I825" s="335"/>
      <c r="J825" s="335"/>
      <c r="K825" s="307"/>
      <c r="L825" s="335"/>
      <c r="M825" s="306"/>
      <c r="N825" s="306"/>
      <c r="O825" s="306"/>
      <c r="P825" s="336"/>
      <c r="Q825" s="200"/>
      <c r="R825" s="195"/>
      <c r="S825" s="280"/>
      <c r="T825" s="281"/>
      <c r="U825" s="281"/>
      <c r="V825" s="281"/>
      <c r="W825" s="281"/>
      <c r="X825" s="281"/>
      <c r="Y825" s="281"/>
      <c r="Z825" s="281"/>
      <c r="AA825" s="281"/>
      <c r="AB825" s="282"/>
    </row>
    <row r="826" spans="2:28" customFormat="1" ht="15" customHeight="1" x14ac:dyDescent="0.3">
      <c r="B826" s="251"/>
      <c r="C826" s="250"/>
      <c r="D826" s="306"/>
      <c r="E826" s="306"/>
      <c r="F826" s="306"/>
      <c r="G826" s="306"/>
      <c r="H826" s="306"/>
      <c r="I826" s="335"/>
      <c r="J826" s="335"/>
      <c r="K826" s="307"/>
      <c r="L826" s="335"/>
      <c r="M826" s="306"/>
      <c r="N826" s="306"/>
      <c r="O826" s="306"/>
      <c r="P826" s="336"/>
      <c r="Q826" s="200"/>
      <c r="R826" s="195"/>
      <c r="S826" s="280"/>
      <c r="T826" s="281"/>
      <c r="U826" s="281"/>
      <c r="V826" s="281"/>
      <c r="W826" s="281"/>
      <c r="X826" s="281"/>
      <c r="Y826" s="281"/>
      <c r="Z826" s="281"/>
      <c r="AA826" s="281"/>
      <c r="AB826" s="282"/>
    </row>
    <row r="827" spans="2:28" customFormat="1" ht="15" customHeight="1" x14ac:dyDescent="0.3">
      <c r="B827" s="251"/>
      <c r="C827" s="250"/>
      <c r="D827" s="306"/>
      <c r="E827" s="306"/>
      <c r="F827" s="306"/>
      <c r="G827" s="306"/>
      <c r="H827" s="306"/>
      <c r="I827" s="335"/>
      <c r="J827" s="335"/>
      <c r="K827" s="307"/>
      <c r="L827" s="335"/>
      <c r="M827" s="306"/>
      <c r="N827" s="306"/>
      <c r="O827" s="306"/>
      <c r="P827" s="336"/>
      <c r="Q827" s="200"/>
      <c r="R827" s="195"/>
      <c r="S827" s="280"/>
      <c r="T827" s="281"/>
      <c r="U827" s="281"/>
      <c r="V827" s="281"/>
      <c r="W827" s="281"/>
      <c r="X827" s="281"/>
      <c r="Y827" s="281"/>
      <c r="Z827" s="281"/>
      <c r="AA827" s="281"/>
      <c r="AB827" s="282"/>
    </row>
    <row r="828" spans="2:28" customFormat="1" ht="15" customHeight="1" x14ac:dyDescent="0.3">
      <c r="B828" s="251"/>
      <c r="C828" s="250"/>
      <c r="D828" s="306"/>
      <c r="E828" s="306"/>
      <c r="F828" s="306"/>
      <c r="G828" s="306"/>
      <c r="H828" s="306"/>
      <c r="I828" s="335"/>
      <c r="J828" s="335"/>
      <c r="K828" s="307"/>
      <c r="L828" s="335"/>
      <c r="M828" s="306"/>
      <c r="N828" s="306"/>
      <c r="O828" s="306"/>
      <c r="P828" s="336"/>
      <c r="Q828" s="200"/>
      <c r="R828" s="195"/>
      <c r="S828" s="280"/>
      <c r="T828" s="281"/>
      <c r="U828" s="281"/>
      <c r="V828" s="281"/>
      <c r="W828" s="281"/>
      <c r="X828" s="281"/>
      <c r="Y828" s="281"/>
      <c r="Z828" s="281"/>
      <c r="AA828" s="281"/>
      <c r="AB828" s="282"/>
    </row>
    <row r="829" spans="2:28" customFormat="1" ht="15" customHeight="1" x14ac:dyDescent="0.3">
      <c r="B829" s="251"/>
      <c r="C829" s="250"/>
      <c r="D829" s="306"/>
      <c r="E829" s="306"/>
      <c r="F829" s="306"/>
      <c r="G829" s="306"/>
      <c r="H829" s="306"/>
      <c r="I829" s="335"/>
      <c r="J829" s="335"/>
      <c r="K829" s="307"/>
      <c r="L829" s="335"/>
      <c r="M829" s="306"/>
      <c r="N829" s="306"/>
      <c r="O829" s="306"/>
      <c r="P829" s="336"/>
      <c r="Q829" s="200"/>
      <c r="R829" s="195"/>
      <c r="S829" s="280"/>
      <c r="T829" s="281"/>
      <c r="U829" s="281"/>
      <c r="V829" s="281"/>
      <c r="W829" s="281"/>
      <c r="X829" s="281"/>
      <c r="Y829" s="281"/>
      <c r="Z829" s="281"/>
      <c r="AA829" s="281"/>
      <c r="AB829" s="282"/>
    </row>
    <row r="830" spans="2:28" customFormat="1" ht="15" customHeight="1" x14ac:dyDescent="0.3">
      <c r="B830" s="251"/>
      <c r="C830" s="250"/>
      <c r="D830" s="306"/>
      <c r="E830" s="306"/>
      <c r="F830" s="306"/>
      <c r="G830" s="306"/>
      <c r="H830" s="306"/>
      <c r="I830" s="335"/>
      <c r="J830" s="335"/>
      <c r="K830" s="307"/>
      <c r="L830" s="335"/>
      <c r="M830" s="306"/>
      <c r="N830" s="306"/>
      <c r="O830" s="306"/>
      <c r="P830" s="336"/>
      <c r="Q830" s="200"/>
      <c r="R830" s="195"/>
      <c r="S830" s="280"/>
      <c r="T830" s="281"/>
      <c r="U830" s="281"/>
      <c r="V830" s="281"/>
      <c r="W830" s="281"/>
      <c r="X830" s="281"/>
      <c r="Y830" s="281"/>
      <c r="Z830" s="281"/>
      <c r="AA830" s="281"/>
      <c r="AB830" s="282"/>
    </row>
    <row r="831" spans="2:28" customFormat="1" ht="15" customHeight="1" x14ac:dyDescent="0.3">
      <c r="B831" s="251"/>
      <c r="C831" s="250"/>
      <c r="D831" s="306"/>
      <c r="E831" s="306"/>
      <c r="F831" s="306"/>
      <c r="G831" s="306"/>
      <c r="H831" s="306"/>
      <c r="I831" s="335"/>
      <c r="J831" s="335"/>
      <c r="K831" s="307"/>
      <c r="L831" s="335"/>
      <c r="M831" s="306"/>
      <c r="N831" s="306"/>
      <c r="O831" s="306"/>
      <c r="P831" s="336"/>
      <c r="Q831" s="200"/>
      <c r="R831" s="195"/>
      <c r="S831" s="280"/>
      <c r="T831" s="281"/>
      <c r="U831" s="281"/>
      <c r="V831" s="281"/>
      <c r="W831" s="281"/>
      <c r="X831" s="281"/>
      <c r="Y831" s="281"/>
      <c r="Z831" s="281"/>
      <c r="AA831" s="281"/>
      <c r="AB831" s="282"/>
    </row>
    <row r="832" spans="2:28" customFormat="1" ht="15" customHeight="1" x14ac:dyDescent="0.3">
      <c r="B832" s="251"/>
      <c r="C832" s="250"/>
      <c r="D832" s="306"/>
      <c r="E832" s="306"/>
      <c r="F832" s="306"/>
      <c r="G832" s="306"/>
      <c r="H832" s="306"/>
      <c r="I832" s="335"/>
      <c r="J832" s="335"/>
      <c r="K832" s="307"/>
      <c r="L832" s="335"/>
      <c r="M832" s="306"/>
      <c r="N832" s="306"/>
      <c r="O832" s="306"/>
      <c r="P832" s="336"/>
      <c r="Q832" s="200"/>
      <c r="R832" s="195"/>
      <c r="S832" s="280"/>
      <c r="T832" s="281"/>
      <c r="U832" s="281"/>
      <c r="V832" s="281"/>
      <c r="W832" s="281"/>
      <c r="X832" s="281"/>
      <c r="Y832" s="281"/>
      <c r="Z832" s="281"/>
      <c r="AA832" s="281"/>
      <c r="AB832" s="282"/>
    </row>
    <row r="833" spans="2:28" customFormat="1" ht="15" customHeight="1" x14ac:dyDescent="0.3">
      <c r="B833" s="251"/>
      <c r="C833" s="250"/>
      <c r="D833" s="306"/>
      <c r="E833" s="306"/>
      <c r="F833" s="306"/>
      <c r="G833" s="306"/>
      <c r="H833" s="306"/>
      <c r="I833" s="335"/>
      <c r="J833" s="335"/>
      <c r="K833" s="307"/>
      <c r="L833" s="335"/>
      <c r="M833" s="306"/>
      <c r="N833" s="306"/>
      <c r="O833" s="306"/>
      <c r="P833" s="336"/>
      <c r="Q833" s="200"/>
      <c r="R833" s="195"/>
      <c r="S833" s="280"/>
      <c r="T833" s="281"/>
      <c r="U833" s="281"/>
      <c r="V833" s="281"/>
      <c r="W833" s="281"/>
      <c r="X833" s="281"/>
      <c r="Y833" s="281"/>
      <c r="Z833" s="281"/>
      <c r="AA833" s="281"/>
      <c r="AB833" s="282"/>
    </row>
    <row r="834" spans="2:28" customFormat="1" ht="15" customHeight="1" x14ac:dyDescent="0.3">
      <c r="B834" s="251"/>
      <c r="C834" s="250"/>
      <c r="D834" s="306"/>
      <c r="E834" s="306"/>
      <c r="F834" s="306"/>
      <c r="G834" s="306"/>
      <c r="H834" s="306"/>
      <c r="I834" s="335"/>
      <c r="J834" s="335"/>
      <c r="K834" s="307"/>
      <c r="L834" s="335"/>
      <c r="M834" s="306"/>
      <c r="N834" s="306"/>
      <c r="O834" s="306"/>
      <c r="P834" s="336"/>
      <c r="Q834" s="200"/>
      <c r="R834" s="195"/>
      <c r="S834" s="280"/>
      <c r="T834" s="281"/>
      <c r="U834" s="281"/>
      <c r="V834" s="281"/>
      <c r="W834" s="281"/>
      <c r="X834" s="281"/>
      <c r="Y834" s="281"/>
      <c r="Z834" s="281"/>
      <c r="AA834" s="281"/>
      <c r="AB834" s="282"/>
    </row>
    <row r="835" spans="2:28" customFormat="1" ht="15" customHeight="1" x14ac:dyDescent="0.3">
      <c r="B835" s="251"/>
      <c r="C835" s="250"/>
      <c r="D835" s="306"/>
      <c r="E835" s="306"/>
      <c r="F835" s="306"/>
      <c r="G835" s="306"/>
      <c r="H835" s="306"/>
      <c r="I835" s="335"/>
      <c r="J835" s="335"/>
      <c r="K835" s="307"/>
      <c r="L835" s="335"/>
      <c r="M835" s="306"/>
      <c r="N835" s="306"/>
      <c r="O835" s="306"/>
      <c r="P835" s="336"/>
      <c r="Q835" s="200"/>
      <c r="R835" s="195"/>
      <c r="S835" s="280"/>
      <c r="T835" s="281"/>
      <c r="U835" s="281"/>
      <c r="V835" s="281"/>
      <c r="W835" s="281"/>
      <c r="X835" s="281"/>
      <c r="Y835" s="281"/>
      <c r="Z835" s="281"/>
      <c r="AA835" s="281"/>
      <c r="AB835" s="282"/>
    </row>
    <row r="836" spans="2:28" customFormat="1" ht="15" customHeight="1" x14ac:dyDescent="0.3">
      <c r="B836" s="251"/>
      <c r="C836" s="250"/>
      <c r="D836" s="306"/>
      <c r="E836" s="306"/>
      <c r="F836" s="306"/>
      <c r="G836" s="306"/>
      <c r="H836" s="306"/>
      <c r="I836" s="335"/>
      <c r="J836" s="335"/>
      <c r="K836" s="307"/>
      <c r="L836" s="335"/>
      <c r="M836" s="306"/>
      <c r="N836" s="306"/>
      <c r="O836" s="306"/>
      <c r="P836" s="336"/>
      <c r="Q836" s="200"/>
      <c r="R836" s="195"/>
      <c r="S836" s="280"/>
      <c r="T836" s="281"/>
      <c r="U836" s="281"/>
      <c r="V836" s="281"/>
      <c r="W836" s="281"/>
      <c r="X836" s="281"/>
      <c r="Y836" s="281"/>
      <c r="Z836" s="281"/>
      <c r="AA836" s="281"/>
      <c r="AB836" s="282"/>
    </row>
    <row r="837" spans="2:28" customFormat="1" ht="15" customHeight="1" x14ac:dyDescent="0.3">
      <c r="B837" s="251"/>
      <c r="C837" s="250"/>
      <c r="D837" s="306"/>
      <c r="E837" s="306"/>
      <c r="F837" s="306"/>
      <c r="G837" s="306"/>
      <c r="H837" s="306"/>
      <c r="I837" s="335"/>
      <c r="J837" s="335"/>
      <c r="K837" s="307"/>
      <c r="L837" s="335"/>
      <c r="M837" s="306"/>
      <c r="N837" s="306"/>
      <c r="O837" s="306"/>
      <c r="P837" s="336"/>
      <c r="Q837" s="200"/>
      <c r="R837" s="195"/>
      <c r="S837" s="280"/>
      <c r="T837" s="281"/>
      <c r="U837" s="281"/>
      <c r="V837" s="281"/>
      <c r="W837" s="281"/>
      <c r="X837" s="281"/>
      <c r="Y837" s="281"/>
      <c r="Z837" s="281"/>
      <c r="AA837" s="281"/>
      <c r="AB837" s="282"/>
    </row>
    <row r="838" spans="2:28" customFormat="1" ht="15" customHeight="1" x14ac:dyDescent="0.3">
      <c r="B838" s="251"/>
      <c r="C838" s="250"/>
      <c r="D838" s="306"/>
      <c r="E838" s="306"/>
      <c r="F838" s="306"/>
      <c r="G838" s="306"/>
      <c r="H838" s="306"/>
      <c r="I838" s="335"/>
      <c r="J838" s="335"/>
      <c r="K838" s="307"/>
      <c r="L838" s="335"/>
      <c r="M838" s="306"/>
      <c r="N838" s="306"/>
      <c r="O838" s="306"/>
      <c r="P838" s="336"/>
      <c r="Q838" s="200"/>
      <c r="R838" s="195"/>
      <c r="S838" s="280"/>
      <c r="T838" s="281"/>
      <c r="U838" s="281"/>
      <c r="V838" s="281"/>
      <c r="W838" s="281"/>
      <c r="X838" s="281"/>
      <c r="Y838" s="281"/>
      <c r="Z838" s="281"/>
      <c r="AA838" s="281"/>
      <c r="AB838" s="282"/>
    </row>
    <row r="839" spans="2:28" customFormat="1" ht="15" customHeight="1" x14ac:dyDescent="0.3">
      <c r="B839" s="251"/>
      <c r="C839" s="250"/>
      <c r="D839" s="306"/>
      <c r="E839" s="306"/>
      <c r="F839" s="306"/>
      <c r="G839" s="306"/>
      <c r="H839" s="306"/>
      <c r="I839" s="335"/>
      <c r="J839" s="335"/>
      <c r="K839" s="307"/>
      <c r="L839" s="335"/>
      <c r="M839" s="306"/>
      <c r="N839" s="306"/>
      <c r="O839" s="306"/>
      <c r="P839" s="336"/>
      <c r="Q839" s="200"/>
      <c r="R839" s="195"/>
      <c r="S839" s="280"/>
      <c r="T839" s="281"/>
      <c r="U839" s="281"/>
      <c r="V839" s="281"/>
      <c r="W839" s="281"/>
      <c r="X839" s="281"/>
      <c r="Y839" s="281"/>
      <c r="Z839" s="281"/>
      <c r="AA839" s="281"/>
      <c r="AB839" s="282"/>
    </row>
    <row r="840" spans="2:28" customFormat="1" ht="15" customHeight="1" x14ac:dyDescent="0.3">
      <c r="B840" s="251"/>
      <c r="C840" s="250"/>
      <c r="D840" s="306"/>
      <c r="E840" s="306"/>
      <c r="F840" s="306"/>
      <c r="G840" s="306"/>
      <c r="H840" s="306"/>
      <c r="I840" s="335"/>
      <c r="J840" s="335"/>
      <c r="K840" s="307"/>
      <c r="L840" s="335"/>
      <c r="M840" s="306"/>
      <c r="N840" s="306"/>
      <c r="O840" s="306"/>
      <c r="P840" s="336"/>
      <c r="Q840" s="200"/>
      <c r="R840" s="195"/>
      <c r="S840" s="280"/>
      <c r="T840" s="281"/>
      <c r="U840" s="281"/>
      <c r="V840" s="281"/>
      <c r="W840" s="281"/>
      <c r="X840" s="281"/>
      <c r="Y840" s="281"/>
      <c r="Z840" s="281"/>
      <c r="AA840" s="281"/>
      <c r="AB840" s="282"/>
    </row>
    <row r="841" spans="2:28" customFormat="1" ht="15" customHeight="1" x14ac:dyDescent="0.3">
      <c r="B841" s="251"/>
      <c r="C841" s="250"/>
      <c r="D841" s="306"/>
      <c r="E841" s="306"/>
      <c r="F841" s="306"/>
      <c r="G841" s="306"/>
      <c r="H841" s="306"/>
      <c r="I841" s="335"/>
      <c r="J841" s="335"/>
      <c r="K841" s="307"/>
      <c r="L841" s="335"/>
      <c r="M841" s="306"/>
      <c r="N841" s="306"/>
      <c r="O841" s="306"/>
      <c r="P841" s="336"/>
      <c r="Q841" s="200"/>
      <c r="R841" s="195"/>
      <c r="S841" s="280"/>
      <c r="T841" s="281"/>
      <c r="U841" s="281"/>
      <c r="V841" s="281"/>
      <c r="W841" s="281"/>
      <c r="X841" s="281"/>
      <c r="Y841" s="281"/>
      <c r="Z841" s="281"/>
      <c r="AA841" s="281"/>
      <c r="AB841" s="282"/>
    </row>
    <row r="842" spans="2:28" customFormat="1" ht="15" customHeight="1" x14ac:dyDescent="0.3">
      <c r="B842" s="251"/>
      <c r="C842" s="250"/>
      <c r="D842" s="306"/>
      <c r="E842" s="306"/>
      <c r="F842" s="306"/>
      <c r="G842" s="306"/>
      <c r="H842" s="306"/>
      <c r="I842" s="335"/>
      <c r="J842" s="335"/>
      <c r="K842" s="307"/>
      <c r="L842" s="335"/>
      <c r="M842" s="306"/>
      <c r="N842" s="306"/>
      <c r="O842" s="306"/>
      <c r="P842" s="336"/>
      <c r="Q842" s="200"/>
      <c r="R842" s="195"/>
      <c r="S842" s="280"/>
      <c r="T842" s="281"/>
      <c r="U842" s="281"/>
      <c r="V842" s="281"/>
      <c r="W842" s="281"/>
      <c r="X842" s="281"/>
      <c r="Y842" s="281"/>
      <c r="Z842" s="281"/>
      <c r="AA842" s="281"/>
      <c r="AB842" s="282"/>
    </row>
    <row r="843" spans="2:28" customFormat="1" ht="15" customHeight="1" x14ac:dyDescent="0.3">
      <c r="B843" s="251"/>
      <c r="C843" s="250"/>
      <c r="D843" s="306"/>
      <c r="E843" s="306"/>
      <c r="F843" s="306"/>
      <c r="G843" s="306"/>
      <c r="H843" s="306"/>
      <c r="I843" s="335"/>
      <c r="J843" s="335"/>
      <c r="K843" s="307"/>
      <c r="L843" s="335"/>
      <c r="M843" s="306"/>
      <c r="N843" s="306"/>
      <c r="O843" s="306"/>
      <c r="P843" s="336"/>
      <c r="Q843" s="200"/>
      <c r="R843" s="195"/>
      <c r="S843" s="280"/>
      <c r="T843" s="281"/>
      <c r="U843" s="281"/>
      <c r="V843" s="281"/>
      <c r="W843" s="281"/>
      <c r="X843" s="281"/>
      <c r="Y843" s="281"/>
      <c r="Z843" s="281"/>
      <c r="AA843" s="281"/>
      <c r="AB843" s="282"/>
    </row>
    <row r="844" spans="2:28" customFormat="1" ht="15" customHeight="1" x14ac:dyDescent="0.3">
      <c r="B844" s="251"/>
      <c r="C844" s="250"/>
      <c r="D844" s="306"/>
      <c r="E844" s="306"/>
      <c r="F844" s="306"/>
      <c r="G844" s="306"/>
      <c r="H844" s="306"/>
      <c r="I844" s="335"/>
      <c r="J844" s="335"/>
      <c r="K844" s="307"/>
      <c r="L844" s="335"/>
      <c r="M844" s="306"/>
      <c r="N844" s="306"/>
      <c r="O844" s="306"/>
      <c r="P844" s="336"/>
      <c r="Q844" s="200"/>
      <c r="R844" s="195"/>
      <c r="S844" s="280"/>
      <c r="T844" s="281"/>
      <c r="U844" s="281"/>
      <c r="V844" s="281"/>
      <c r="W844" s="281"/>
      <c r="X844" s="281"/>
      <c r="Y844" s="281"/>
      <c r="Z844" s="281"/>
      <c r="AA844" s="281"/>
      <c r="AB844" s="282"/>
    </row>
    <row r="845" spans="2:28" customFormat="1" ht="15" customHeight="1" x14ac:dyDescent="0.3">
      <c r="B845" s="251"/>
      <c r="C845" s="250"/>
      <c r="D845" s="306"/>
      <c r="E845" s="306"/>
      <c r="F845" s="306"/>
      <c r="G845" s="306"/>
      <c r="H845" s="306"/>
      <c r="I845" s="335"/>
      <c r="J845" s="335"/>
      <c r="K845" s="307"/>
      <c r="L845" s="335"/>
      <c r="M845" s="306"/>
      <c r="N845" s="306"/>
      <c r="O845" s="306"/>
      <c r="P845" s="336"/>
      <c r="Q845" s="200"/>
      <c r="R845" s="337"/>
      <c r="S845" s="280"/>
      <c r="T845" s="281"/>
      <c r="U845" s="281"/>
      <c r="V845" s="281"/>
      <c r="W845" s="281"/>
      <c r="X845" s="281"/>
      <c r="Y845" s="281"/>
      <c r="Z845" s="281"/>
      <c r="AA845" s="281"/>
      <c r="AB845" s="282"/>
    </row>
    <row r="846" spans="2:28" customFormat="1" ht="15" customHeight="1" x14ac:dyDescent="0.3">
      <c r="B846" s="251"/>
      <c r="C846" s="250"/>
      <c r="D846" s="306"/>
      <c r="E846" s="306"/>
      <c r="F846" s="306"/>
      <c r="G846" s="306"/>
      <c r="H846" s="306"/>
      <c r="I846" s="335"/>
      <c r="J846" s="335"/>
      <c r="K846" s="307"/>
      <c r="L846" s="335"/>
      <c r="M846" s="306"/>
      <c r="N846" s="306"/>
      <c r="O846" s="306"/>
      <c r="P846" s="336"/>
      <c r="Q846" s="200"/>
      <c r="R846" s="337"/>
      <c r="S846" s="280"/>
      <c r="T846" s="281"/>
      <c r="U846" s="281"/>
      <c r="V846" s="281"/>
      <c r="W846" s="281"/>
      <c r="X846" s="281"/>
      <c r="Y846" s="281"/>
      <c r="Z846" s="281"/>
      <c r="AA846" s="281"/>
      <c r="AB846" s="282"/>
    </row>
    <row r="847" spans="2:28" customFormat="1" ht="15" customHeight="1" x14ac:dyDescent="0.3">
      <c r="B847" s="251"/>
      <c r="C847" s="250"/>
      <c r="D847" s="306"/>
      <c r="E847" s="306"/>
      <c r="F847" s="306"/>
      <c r="G847" s="306"/>
      <c r="H847" s="306"/>
      <c r="I847" s="335"/>
      <c r="J847" s="335"/>
      <c r="K847" s="307"/>
      <c r="L847" s="335"/>
      <c r="M847" s="306"/>
      <c r="N847" s="306"/>
      <c r="O847" s="306"/>
      <c r="P847" s="336"/>
      <c r="Q847" s="200"/>
      <c r="R847" s="337"/>
      <c r="S847" s="280"/>
      <c r="T847" s="281"/>
      <c r="U847" s="281"/>
      <c r="V847" s="281"/>
      <c r="W847" s="281"/>
      <c r="X847" s="281"/>
      <c r="Y847" s="281"/>
      <c r="Z847" s="281"/>
      <c r="AA847" s="281"/>
      <c r="AB847" s="282"/>
    </row>
    <row r="848" spans="2:28" customFormat="1" ht="15" customHeight="1" x14ac:dyDescent="0.3">
      <c r="B848" s="251"/>
      <c r="C848" s="250"/>
      <c r="D848" s="306"/>
      <c r="E848" s="306"/>
      <c r="F848" s="306"/>
      <c r="G848" s="306"/>
      <c r="H848" s="306"/>
      <c r="I848" s="335"/>
      <c r="J848" s="335"/>
      <c r="K848" s="307"/>
      <c r="L848" s="335"/>
      <c r="M848" s="306"/>
      <c r="N848" s="306"/>
      <c r="O848" s="306"/>
      <c r="P848" s="336"/>
      <c r="Q848" s="200"/>
      <c r="R848" s="337"/>
      <c r="S848" s="280"/>
      <c r="T848" s="281"/>
      <c r="U848" s="281"/>
      <c r="V848" s="281"/>
      <c r="W848" s="281"/>
      <c r="X848" s="281"/>
      <c r="Y848" s="281"/>
      <c r="Z848" s="281"/>
      <c r="AA848" s="281"/>
      <c r="AB848" s="282"/>
    </row>
    <row r="849" spans="2:28" customFormat="1" ht="15" customHeight="1" x14ac:dyDescent="0.3">
      <c r="B849" s="251"/>
      <c r="C849" s="250"/>
      <c r="D849" s="306"/>
      <c r="E849" s="306"/>
      <c r="F849" s="306"/>
      <c r="G849" s="306"/>
      <c r="H849" s="306"/>
      <c r="I849" s="335"/>
      <c r="J849" s="335"/>
      <c r="K849" s="307"/>
      <c r="L849" s="335"/>
      <c r="M849" s="306"/>
      <c r="N849" s="306"/>
      <c r="O849" s="306"/>
      <c r="P849" s="336"/>
      <c r="Q849" s="200"/>
      <c r="R849" s="337"/>
      <c r="S849" s="280"/>
      <c r="T849" s="281"/>
      <c r="U849" s="281"/>
      <c r="V849" s="281"/>
      <c r="W849" s="281"/>
      <c r="X849" s="281"/>
      <c r="Y849" s="281"/>
      <c r="Z849" s="281"/>
      <c r="AA849" s="281"/>
      <c r="AB849" s="282"/>
    </row>
    <row r="850" spans="2:28" customFormat="1" ht="15" customHeight="1" x14ac:dyDescent="0.3">
      <c r="B850" s="251"/>
      <c r="C850" s="250"/>
      <c r="D850" s="306"/>
      <c r="E850" s="306"/>
      <c r="F850" s="306"/>
      <c r="G850" s="306"/>
      <c r="H850" s="306"/>
      <c r="I850" s="335"/>
      <c r="J850" s="335"/>
      <c r="K850" s="307"/>
      <c r="L850" s="335"/>
      <c r="M850" s="306"/>
      <c r="N850" s="306"/>
      <c r="O850" s="306"/>
      <c r="P850" s="336"/>
      <c r="Q850" s="200"/>
      <c r="R850" s="337"/>
      <c r="S850" s="280"/>
      <c r="T850" s="281"/>
      <c r="U850" s="281"/>
      <c r="V850" s="281"/>
      <c r="W850" s="281"/>
      <c r="X850" s="281"/>
      <c r="Y850" s="281"/>
      <c r="Z850" s="281"/>
      <c r="AA850" s="281"/>
      <c r="AB850" s="282"/>
    </row>
    <row r="851" spans="2:28" customFormat="1" ht="15" customHeight="1" x14ac:dyDescent="0.3">
      <c r="B851" s="251"/>
      <c r="C851" s="250"/>
      <c r="D851" s="306"/>
      <c r="E851" s="306"/>
      <c r="F851" s="306"/>
      <c r="G851" s="306"/>
      <c r="H851" s="306"/>
      <c r="I851" s="335"/>
      <c r="J851" s="335"/>
      <c r="K851" s="307"/>
      <c r="L851" s="335"/>
      <c r="M851" s="306"/>
      <c r="N851" s="306"/>
      <c r="O851" s="306"/>
      <c r="P851" s="336"/>
      <c r="Q851" s="200"/>
      <c r="R851" s="337"/>
      <c r="S851" s="280"/>
      <c r="T851" s="281"/>
      <c r="U851" s="281"/>
      <c r="V851" s="281"/>
      <c r="W851" s="281"/>
      <c r="X851" s="281"/>
      <c r="Y851" s="281"/>
      <c r="Z851" s="281"/>
      <c r="AA851" s="281"/>
      <c r="AB851" s="282"/>
    </row>
    <row r="852" spans="2:28" customFormat="1" ht="15" customHeight="1" x14ac:dyDescent="0.3">
      <c r="B852" s="251"/>
      <c r="C852" s="250"/>
      <c r="D852" s="306"/>
      <c r="E852" s="306"/>
      <c r="F852" s="306"/>
      <c r="G852" s="306"/>
      <c r="H852" s="306"/>
      <c r="I852" s="335"/>
      <c r="J852" s="335"/>
      <c r="K852" s="307"/>
      <c r="L852" s="335"/>
      <c r="M852" s="306"/>
      <c r="N852" s="306"/>
      <c r="O852" s="306"/>
      <c r="P852" s="336"/>
      <c r="Q852" s="200"/>
      <c r="R852" s="337"/>
      <c r="S852" s="280"/>
      <c r="T852" s="281"/>
      <c r="U852" s="281"/>
      <c r="V852" s="281"/>
      <c r="W852" s="281"/>
      <c r="X852" s="281"/>
      <c r="Y852" s="281"/>
      <c r="Z852" s="281"/>
      <c r="AA852" s="281"/>
      <c r="AB852" s="282"/>
    </row>
    <row r="853" spans="2:28" customFormat="1" ht="15" customHeight="1" x14ac:dyDescent="0.3">
      <c r="B853" s="251"/>
      <c r="C853" s="250"/>
      <c r="D853" s="306"/>
      <c r="E853" s="306"/>
      <c r="F853" s="306"/>
      <c r="G853" s="306"/>
      <c r="H853" s="306"/>
      <c r="I853" s="335"/>
      <c r="J853" s="335"/>
      <c r="K853" s="307"/>
      <c r="L853" s="335"/>
      <c r="M853" s="306"/>
      <c r="N853" s="306"/>
      <c r="O853" s="306"/>
      <c r="P853" s="336"/>
      <c r="Q853" s="200"/>
      <c r="R853" s="337"/>
      <c r="S853" s="280"/>
      <c r="T853" s="281"/>
      <c r="U853" s="281"/>
      <c r="V853" s="281"/>
      <c r="W853" s="281"/>
      <c r="X853" s="281"/>
      <c r="Y853" s="281"/>
      <c r="Z853" s="281"/>
      <c r="AA853" s="281"/>
      <c r="AB853" s="282"/>
    </row>
    <row r="854" spans="2:28" customFormat="1" ht="15" customHeight="1" x14ac:dyDescent="0.3">
      <c r="B854" s="251"/>
      <c r="C854" s="250"/>
      <c r="D854" s="306"/>
      <c r="E854" s="306"/>
      <c r="F854" s="306"/>
      <c r="G854" s="306"/>
      <c r="H854" s="306"/>
      <c r="I854" s="335"/>
      <c r="J854" s="335"/>
      <c r="K854" s="307"/>
      <c r="L854" s="335"/>
      <c r="M854" s="306"/>
      <c r="N854" s="306"/>
      <c r="O854" s="306"/>
      <c r="P854" s="336"/>
      <c r="Q854" s="200"/>
      <c r="R854" s="337"/>
      <c r="S854" s="280"/>
      <c r="T854" s="281"/>
      <c r="U854" s="281"/>
      <c r="V854" s="281"/>
      <c r="W854" s="281"/>
      <c r="X854" s="281"/>
      <c r="Y854" s="281"/>
      <c r="Z854" s="281"/>
      <c r="AA854" s="281"/>
      <c r="AB854" s="282"/>
    </row>
    <row r="855" spans="2:28" customFormat="1" ht="15" customHeight="1" x14ac:dyDescent="0.3">
      <c r="B855" s="251"/>
      <c r="C855" s="250"/>
      <c r="D855" s="306"/>
      <c r="E855" s="306"/>
      <c r="F855" s="306"/>
      <c r="G855" s="306"/>
      <c r="H855" s="306"/>
      <c r="I855" s="335"/>
      <c r="J855" s="335"/>
      <c r="K855" s="307"/>
      <c r="L855" s="335"/>
      <c r="M855" s="306"/>
      <c r="N855" s="306"/>
      <c r="O855" s="306"/>
      <c r="P855" s="336"/>
      <c r="Q855" s="200"/>
      <c r="R855" s="337"/>
      <c r="S855" s="280"/>
      <c r="T855" s="281"/>
      <c r="U855" s="281"/>
      <c r="V855" s="281"/>
      <c r="W855" s="281"/>
      <c r="X855" s="281"/>
      <c r="Y855" s="281"/>
      <c r="Z855" s="281"/>
      <c r="AA855" s="281"/>
      <c r="AB855" s="282"/>
    </row>
    <row r="856" spans="2:28" customFormat="1" ht="15" customHeight="1" x14ac:dyDescent="0.3">
      <c r="B856" s="251"/>
      <c r="C856" s="250"/>
      <c r="D856" s="306"/>
      <c r="E856" s="306"/>
      <c r="F856" s="306"/>
      <c r="G856" s="306"/>
      <c r="H856" s="306"/>
      <c r="I856" s="335"/>
      <c r="J856" s="335"/>
      <c r="K856" s="307"/>
      <c r="L856" s="335"/>
      <c r="M856" s="306"/>
      <c r="N856" s="306"/>
      <c r="O856" s="306"/>
      <c r="P856" s="336"/>
      <c r="Q856" s="200"/>
      <c r="R856" s="337"/>
      <c r="S856" s="280"/>
      <c r="T856" s="281"/>
      <c r="U856" s="281"/>
      <c r="V856" s="281"/>
      <c r="W856" s="281"/>
      <c r="X856" s="281"/>
      <c r="Y856" s="281"/>
      <c r="Z856" s="281"/>
      <c r="AA856" s="281"/>
      <c r="AB856" s="282"/>
    </row>
    <row r="857" spans="2:28" customFormat="1" ht="15" customHeight="1" x14ac:dyDescent="0.3">
      <c r="B857" s="251"/>
      <c r="C857" s="250"/>
      <c r="D857" s="306"/>
      <c r="E857" s="306"/>
      <c r="F857" s="306"/>
      <c r="G857" s="306"/>
      <c r="H857" s="306"/>
      <c r="I857" s="335"/>
      <c r="J857" s="335"/>
      <c r="K857" s="307"/>
      <c r="L857" s="335"/>
      <c r="M857" s="306"/>
      <c r="N857" s="306"/>
      <c r="O857" s="306"/>
      <c r="P857" s="336"/>
      <c r="Q857" s="200"/>
      <c r="R857" s="337"/>
      <c r="S857" s="280"/>
      <c r="T857" s="281"/>
      <c r="U857" s="281"/>
      <c r="V857" s="281"/>
      <c r="W857" s="281"/>
      <c r="X857" s="281"/>
      <c r="Y857" s="281"/>
      <c r="Z857" s="281"/>
      <c r="AA857" s="281"/>
      <c r="AB857" s="282"/>
    </row>
    <row r="858" spans="2:28" customFormat="1" ht="15" customHeight="1" x14ac:dyDescent="0.3">
      <c r="B858" s="251"/>
      <c r="C858" s="250"/>
      <c r="D858" s="306"/>
      <c r="E858" s="306"/>
      <c r="F858" s="306"/>
      <c r="G858" s="306"/>
      <c r="H858" s="306"/>
      <c r="I858" s="335"/>
      <c r="J858" s="335"/>
      <c r="K858" s="307"/>
      <c r="L858" s="335"/>
      <c r="M858" s="306"/>
      <c r="N858" s="306"/>
      <c r="O858" s="306"/>
      <c r="P858" s="336"/>
      <c r="Q858" s="200"/>
      <c r="R858" s="337"/>
      <c r="S858" s="280"/>
      <c r="T858" s="281"/>
      <c r="U858" s="281"/>
      <c r="V858" s="281"/>
      <c r="W858" s="281"/>
      <c r="X858" s="281"/>
      <c r="Y858" s="281"/>
      <c r="Z858" s="281"/>
      <c r="AA858" s="281"/>
      <c r="AB858" s="282"/>
    </row>
    <row r="859" spans="2:28" customFormat="1" ht="15" customHeight="1" x14ac:dyDescent="0.3">
      <c r="B859" s="251"/>
      <c r="C859" s="250"/>
      <c r="D859" s="306"/>
      <c r="E859" s="306"/>
      <c r="F859" s="306"/>
      <c r="G859" s="306"/>
      <c r="H859" s="306"/>
      <c r="I859" s="335"/>
      <c r="J859" s="335"/>
      <c r="K859" s="307"/>
      <c r="L859" s="335"/>
      <c r="M859" s="306"/>
      <c r="N859" s="306"/>
      <c r="O859" s="306"/>
      <c r="P859" s="336"/>
      <c r="Q859" s="200"/>
      <c r="R859" s="337"/>
      <c r="S859" s="280"/>
      <c r="T859" s="281"/>
      <c r="U859" s="281"/>
      <c r="V859" s="281"/>
      <c r="W859" s="281"/>
      <c r="X859" s="281"/>
      <c r="Y859" s="281"/>
      <c r="Z859" s="281"/>
      <c r="AA859" s="281"/>
      <c r="AB859" s="282"/>
    </row>
    <row r="860" spans="2:28" customFormat="1" ht="15" customHeight="1" x14ac:dyDescent="0.3">
      <c r="B860" s="251"/>
      <c r="C860" s="250"/>
      <c r="D860" s="306"/>
      <c r="E860" s="306"/>
      <c r="F860" s="306"/>
      <c r="G860" s="306"/>
      <c r="H860" s="306"/>
      <c r="I860" s="335"/>
      <c r="J860" s="335"/>
      <c r="K860" s="307"/>
      <c r="L860" s="335"/>
      <c r="M860" s="306"/>
      <c r="N860" s="306"/>
      <c r="O860" s="306"/>
      <c r="P860" s="336"/>
      <c r="Q860" s="200"/>
      <c r="R860" s="337"/>
      <c r="S860" s="280"/>
      <c r="T860" s="281"/>
      <c r="U860" s="281"/>
      <c r="V860" s="281"/>
      <c r="W860" s="281"/>
      <c r="X860" s="281"/>
      <c r="Y860" s="281"/>
      <c r="Z860" s="281"/>
      <c r="AA860" s="281"/>
      <c r="AB860" s="282"/>
    </row>
    <row r="861" spans="2:28" customFormat="1" ht="15" customHeight="1" x14ac:dyDescent="0.3">
      <c r="B861" s="251"/>
      <c r="C861" s="250"/>
      <c r="D861" s="306"/>
      <c r="E861" s="306"/>
      <c r="F861" s="306"/>
      <c r="G861" s="306"/>
      <c r="H861" s="306"/>
      <c r="I861" s="335"/>
      <c r="J861" s="335"/>
      <c r="K861" s="307"/>
      <c r="L861" s="335"/>
      <c r="M861" s="306"/>
      <c r="N861" s="306"/>
      <c r="O861" s="306"/>
      <c r="P861" s="336"/>
      <c r="Q861" s="200"/>
      <c r="R861" s="337"/>
      <c r="S861" s="280"/>
      <c r="T861" s="281"/>
      <c r="U861" s="281"/>
      <c r="V861" s="281"/>
      <c r="W861" s="281"/>
      <c r="X861" s="281"/>
      <c r="Y861" s="281"/>
      <c r="Z861" s="281"/>
      <c r="AA861" s="281"/>
      <c r="AB861" s="282"/>
    </row>
    <row r="862" spans="2:28" customFormat="1" ht="15" customHeight="1" x14ac:dyDescent="0.3">
      <c r="B862" s="251"/>
      <c r="C862" s="250"/>
      <c r="D862" s="306"/>
      <c r="E862" s="306"/>
      <c r="F862" s="306"/>
      <c r="G862" s="306"/>
      <c r="H862" s="306"/>
      <c r="I862" s="335"/>
      <c r="J862" s="335"/>
      <c r="K862" s="307"/>
      <c r="L862" s="335"/>
      <c r="M862" s="306"/>
      <c r="N862" s="306"/>
      <c r="O862" s="306"/>
      <c r="P862" s="336"/>
      <c r="Q862" s="200"/>
      <c r="R862" s="337"/>
      <c r="S862" s="280"/>
      <c r="T862" s="281"/>
      <c r="U862" s="281"/>
      <c r="V862" s="281"/>
      <c r="W862" s="281"/>
      <c r="X862" s="281"/>
      <c r="Y862" s="281"/>
      <c r="Z862" s="281"/>
      <c r="AA862" s="281"/>
      <c r="AB862" s="282"/>
    </row>
    <row r="863" spans="2:28" customFormat="1" ht="15" customHeight="1" x14ac:dyDescent="0.3">
      <c r="B863" s="251"/>
      <c r="C863" s="250"/>
      <c r="D863" s="306"/>
      <c r="E863" s="306"/>
      <c r="F863" s="306"/>
      <c r="G863" s="306"/>
      <c r="H863" s="306"/>
      <c r="I863" s="335"/>
      <c r="J863" s="335"/>
      <c r="K863" s="307"/>
      <c r="L863" s="335"/>
      <c r="M863" s="306"/>
      <c r="N863" s="306"/>
      <c r="O863" s="306"/>
      <c r="P863" s="336"/>
      <c r="Q863" s="200"/>
      <c r="R863" s="337"/>
      <c r="S863" s="280"/>
      <c r="T863" s="281"/>
      <c r="U863" s="281"/>
      <c r="V863" s="281"/>
      <c r="W863" s="281"/>
      <c r="X863" s="281"/>
      <c r="Y863" s="281"/>
      <c r="Z863" s="281"/>
      <c r="AA863" s="281"/>
      <c r="AB863" s="282"/>
    </row>
    <row r="864" spans="2:28" customFormat="1" ht="15" customHeight="1" x14ac:dyDescent="0.3">
      <c r="B864" s="251"/>
      <c r="C864" s="250"/>
      <c r="D864" s="306"/>
      <c r="E864" s="306"/>
      <c r="F864" s="306"/>
      <c r="G864" s="306"/>
      <c r="H864" s="306"/>
      <c r="I864" s="335"/>
      <c r="J864" s="335"/>
      <c r="K864" s="307"/>
      <c r="L864" s="335"/>
      <c r="M864" s="306"/>
      <c r="N864" s="306"/>
      <c r="O864" s="306"/>
      <c r="P864" s="336"/>
      <c r="Q864" s="200"/>
      <c r="R864" s="337"/>
      <c r="S864" s="280"/>
      <c r="T864" s="281"/>
      <c r="U864" s="281"/>
      <c r="V864" s="281"/>
      <c r="W864" s="281"/>
      <c r="X864" s="281"/>
      <c r="Y864" s="281"/>
      <c r="Z864" s="281"/>
      <c r="AA864" s="281"/>
      <c r="AB864" s="282"/>
    </row>
    <row r="865" spans="2:28" customFormat="1" ht="15" customHeight="1" x14ac:dyDescent="0.3">
      <c r="B865" s="251"/>
      <c r="C865" s="250"/>
      <c r="D865" s="306"/>
      <c r="E865" s="306"/>
      <c r="F865" s="306"/>
      <c r="G865" s="306"/>
      <c r="H865" s="306"/>
      <c r="I865" s="335"/>
      <c r="J865" s="335"/>
      <c r="K865" s="307"/>
      <c r="L865" s="335"/>
      <c r="M865" s="306"/>
      <c r="N865" s="306"/>
      <c r="O865" s="306"/>
      <c r="P865" s="336"/>
      <c r="Q865" s="200"/>
      <c r="R865" s="337"/>
      <c r="S865" s="280"/>
      <c r="T865" s="281"/>
      <c r="U865" s="281"/>
      <c r="V865" s="281"/>
      <c r="W865" s="281"/>
      <c r="X865" s="281"/>
      <c r="Y865" s="281"/>
      <c r="Z865" s="281"/>
      <c r="AA865" s="281"/>
      <c r="AB865" s="282"/>
    </row>
    <row r="866" spans="2:28" customFormat="1" ht="15" customHeight="1" x14ac:dyDescent="0.3">
      <c r="B866" s="251"/>
      <c r="C866" s="250"/>
      <c r="D866" s="306"/>
      <c r="E866" s="306"/>
      <c r="F866" s="306"/>
      <c r="G866" s="306"/>
      <c r="H866" s="306"/>
      <c r="I866" s="335"/>
      <c r="J866" s="335"/>
      <c r="K866" s="307"/>
      <c r="L866" s="335"/>
      <c r="M866" s="306"/>
      <c r="N866" s="306"/>
      <c r="O866" s="306"/>
      <c r="P866" s="336"/>
      <c r="Q866" s="200"/>
      <c r="R866" s="337"/>
      <c r="S866" s="280"/>
      <c r="T866" s="281"/>
      <c r="U866" s="281"/>
      <c r="V866" s="281"/>
      <c r="W866" s="281"/>
      <c r="X866" s="281"/>
      <c r="Y866" s="281"/>
      <c r="Z866" s="281"/>
      <c r="AA866" s="281"/>
      <c r="AB866" s="282"/>
    </row>
    <row r="867" spans="2:28" customFormat="1" ht="15" customHeight="1" x14ac:dyDescent="0.3">
      <c r="B867" s="251"/>
      <c r="C867" s="250"/>
      <c r="D867" s="306"/>
      <c r="E867" s="306"/>
      <c r="F867" s="306"/>
      <c r="G867" s="306"/>
      <c r="H867" s="306"/>
      <c r="I867" s="335"/>
      <c r="J867" s="335"/>
      <c r="K867" s="307"/>
      <c r="L867" s="335"/>
      <c r="M867" s="306"/>
      <c r="N867" s="306"/>
      <c r="O867" s="306"/>
      <c r="P867" s="336"/>
      <c r="Q867" s="200"/>
      <c r="R867" s="337"/>
      <c r="S867" s="280"/>
      <c r="T867" s="281"/>
      <c r="U867" s="281"/>
      <c r="V867" s="281"/>
      <c r="W867" s="281"/>
      <c r="X867" s="281"/>
      <c r="Y867" s="281"/>
      <c r="Z867" s="281"/>
      <c r="AA867" s="281"/>
      <c r="AB867" s="282"/>
    </row>
    <row r="868" spans="2:28" customFormat="1" ht="15" customHeight="1" x14ac:dyDescent="0.3">
      <c r="B868" s="251"/>
      <c r="C868" s="250"/>
      <c r="D868" s="306"/>
      <c r="E868" s="306"/>
      <c r="F868" s="306"/>
      <c r="G868" s="306"/>
      <c r="H868" s="306"/>
      <c r="I868" s="335"/>
      <c r="J868" s="335"/>
      <c r="K868" s="307"/>
      <c r="L868" s="335"/>
      <c r="M868" s="306"/>
      <c r="N868" s="306"/>
      <c r="O868" s="306"/>
      <c r="P868" s="336"/>
      <c r="Q868" s="200"/>
      <c r="R868" s="337"/>
      <c r="S868" s="280"/>
      <c r="T868" s="281"/>
      <c r="U868" s="281"/>
      <c r="V868" s="281"/>
      <c r="W868" s="281"/>
      <c r="X868" s="281"/>
      <c r="Y868" s="281"/>
      <c r="Z868" s="281"/>
      <c r="AA868" s="281"/>
      <c r="AB868" s="282"/>
    </row>
    <row r="869" spans="2:28" customFormat="1" ht="15" customHeight="1" x14ac:dyDescent="0.3">
      <c r="B869" s="251"/>
      <c r="C869" s="250"/>
      <c r="D869" s="306"/>
      <c r="E869" s="306"/>
      <c r="F869" s="306"/>
      <c r="G869" s="306"/>
      <c r="H869" s="306"/>
      <c r="I869" s="335"/>
      <c r="J869" s="335"/>
      <c r="K869" s="307"/>
      <c r="L869" s="335"/>
      <c r="M869" s="306"/>
      <c r="N869" s="306"/>
      <c r="O869" s="306"/>
      <c r="P869" s="336"/>
      <c r="Q869" s="200"/>
      <c r="R869" s="337"/>
      <c r="S869" s="280"/>
      <c r="T869" s="281"/>
      <c r="U869" s="281"/>
      <c r="V869" s="281"/>
      <c r="W869" s="281"/>
      <c r="X869" s="281"/>
      <c r="Y869" s="281"/>
      <c r="Z869" s="281"/>
      <c r="AA869" s="281"/>
      <c r="AB869" s="282"/>
    </row>
    <row r="870" spans="2:28" customFormat="1" ht="15" customHeight="1" x14ac:dyDescent="0.3">
      <c r="B870" s="251"/>
      <c r="C870" s="250"/>
      <c r="D870" s="306"/>
      <c r="E870" s="306"/>
      <c r="F870" s="306"/>
      <c r="G870" s="306"/>
      <c r="H870" s="306"/>
      <c r="I870" s="335"/>
      <c r="J870" s="335"/>
      <c r="K870" s="307"/>
      <c r="L870" s="335"/>
      <c r="M870" s="306"/>
      <c r="N870" s="306"/>
      <c r="O870" s="306"/>
      <c r="P870" s="336"/>
      <c r="Q870" s="200"/>
      <c r="R870" s="337"/>
      <c r="S870" s="280"/>
      <c r="T870" s="281"/>
      <c r="U870" s="281"/>
      <c r="V870" s="281"/>
      <c r="W870" s="281"/>
      <c r="X870" s="281"/>
      <c r="Y870" s="281"/>
      <c r="Z870" s="281"/>
      <c r="AA870" s="281"/>
      <c r="AB870" s="282"/>
    </row>
    <row r="871" spans="2:28" customFormat="1" ht="15" customHeight="1" x14ac:dyDescent="0.3">
      <c r="B871" s="251"/>
      <c r="C871" s="250"/>
      <c r="D871" s="306"/>
      <c r="E871" s="306"/>
      <c r="F871" s="306"/>
      <c r="G871" s="306"/>
      <c r="H871" s="306"/>
      <c r="I871" s="335"/>
      <c r="J871" s="335"/>
      <c r="K871" s="307"/>
      <c r="L871" s="335"/>
      <c r="M871" s="306"/>
      <c r="N871" s="306"/>
      <c r="O871" s="306"/>
      <c r="P871" s="336"/>
      <c r="Q871" s="200"/>
      <c r="R871" s="337"/>
      <c r="S871" s="280"/>
      <c r="T871" s="281"/>
      <c r="U871" s="281"/>
      <c r="V871" s="281"/>
      <c r="W871" s="281"/>
      <c r="X871" s="281"/>
      <c r="Y871" s="281"/>
      <c r="Z871" s="281"/>
      <c r="AA871" s="281"/>
      <c r="AB871" s="282"/>
    </row>
    <row r="872" spans="2:28" customFormat="1" ht="15" customHeight="1" x14ac:dyDescent="0.3">
      <c r="B872" s="251"/>
      <c r="C872" s="250"/>
      <c r="D872" s="306"/>
      <c r="E872" s="306"/>
      <c r="F872" s="306"/>
      <c r="G872" s="306"/>
      <c r="H872" s="306"/>
      <c r="I872" s="335"/>
      <c r="J872" s="335"/>
      <c r="K872" s="307"/>
      <c r="L872" s="335"/>
      <c r="M872" s="306"/>
      <c r="N872" s="306"/>
      <c r="O872" s="306"/>
      <c r="P872" s="336"/>
      <c r="Q872" s="200"/>
      <c r="R872" s="337"/>
      <c r="S872" s="280"/>
      <c r="T872" s="281"/>
      <c r="U872" s="281"/>
      <c r="V872" s="281"/>
      <c r="W872" s="281"/>
      <c r="X872" s="281"/>
      <c r="Y872" s="281"/>
      <c r="Z872" s="281"/>
      <c r="AA872" s="281"/>
      <c r="AB872" s="282"/>
    </row>
    <row r="873" spans="2:28" customFormat="1" ht="15" customHeight="1" x14ac:dyDescent="0.3">
      <c r="B873" s="251"/>
      <c r="C873" s="250"/>
      <c r="D873" s="306"/>
      <c r="E873" s="306"/>
      <c r="F873" s="306"/>
      <c r="G873" s="306"/>
      <c r="H873" s="306"/>
      <c r="I873" s="335"/>
      <c r="J873" s="335"/>
      <c r="K873" s="307"/>
      <c r="L873" s="335"/>
      <c r="M873" s="306"/>
      <c r="N873" s="306"/>
      <c r="O873" s="306"/>
      <c r="P873" s="336"/>
      <c r="Q873" s="200"/>
      <c r="R873" s="337"/>
      <c r="S873" s="280"/>
      <c r="T873" s="281"/>
      <c r="U873" s="281"/>
      <c r="V873" s="281"/>
      <c r="W873" s="281"/>
      <c r="X873" s="281"/>
      <c r="Y873" s="281"/>
      <c r="Z873" s="281"/>
      <c r="AA873" s="281"/>
      <c r="AB873" s="282"/>
    </row>
    <row r="874" spans="2:28" customFormat="1" ht="15" customHeight="1" x14ac:dyDescent="0.3">
      <c r="B874" s="251"/>
      <c r="C874" s="250"/>
      <c r="D874" s="306"/>
      <c r="E874" s="306"/>
      <c r="F874" s="306"/>
      <c r="G874" s="306"/>
      <c r="H874" s="306"/>
      <c r="I874" s="335"/>
      <c r="J874" s="335"/>
      <c r="K874" s="307"/>
      <c r="L874" s="335"/>
      <c r="M874" s="306"/>
      <c r="N874" s="306"/>
      <c r="O874" s="306"/>
      <c r="P874" s="336"/>
      <c r="Q874" s="200"/>
      <c r="R874" s="337"/>
      <c r="S874" s="280"/>
      <c r="T874" s="281"/>
      <c r="U874" s="281"/>
      <c r="V874" s="281"/>
      <c r="W874" s="281"/>
      <c r="X874" s="281"/>
      <c r="Y874" s="281"/>
      <c r="Z874" s="281"/>
      <c r="AA874" s="281"/>
      <c r="AB874" s="282"/>
    </row>
    <row r="875" spans="2:28" customFormat="1" ht="15" customHeight="1" x14ac:dyDescent="0.3">
      <c r="B875" s="251"/>
      <c r="C875" s="250"/>
      <c r="D875" s="306"/>
      <c r="E875" s="306"/>
      <c r="F875" s="306"/>
      <c r="G875" s="306"/>
      <c r="H875" s="306"/>
      <c r="I875" s="335"/>
      <c r="J875" s="335"/>
      <c r="K875" s="307"/>
      <c r="L875" s="335"/>
      <c r="M875" s="306"/>
      <c r="N875" s="306"/>
      <c r="O875" s="306"/>
      <c r="P875" s="336"/>
      <c r="Q875" s="200"/>
      <c r="R875" s="337"/>
      <c r="S875" s="280"/>
      <c r="T875" s="281"/>
      <c r="U875" s="281"/>
      <c r="V875" s="281"/>
      <c r="W875" s="281"/>
      <c r="X875" s="281"/>
      <c r="Y875" s="281"/>
      <c r="Z875" s="281"/>
      <c r="AA875" s="281"/>
      <c r="AB875" s="282"/>
    </row>
    <row r="876" spans="2:28" customFormat="1" ht="15" customHeight="1" x14ac:dyDescent="0.3">
      <c r="B876" s="251"/>
      <c r="C876" s="250"/>
      <c r="D876" s="306"/>
      <c r="E876" s="306"/>
      <c r="F876" s="306"/>
      <c r="G876" s="306"/>
      <c r="H876" s="306"/>
      <c r="I876" s="335"/>
      <c r="J876" s="335"/>
      <c r="K876" s="307"/>
      <c r="L876" s="335"/>
      <c r="M876" s="306"/>
      <c r="N876" s="306"/>
      <c r="O876" s="306"/>
      <c r="P876" s="336"/>
      <c r="Q876" s="200"/>
      <c r="R876" s="337"/>
      <c r="S876" s="280"/>
      <c r="T876" s="281"/>
      <c r="U876" s="281"/>
      <c r="V876" s="281"/>
      <c r="W876" s="281"/>
      <c r="X876" s="281"/>
      <c r="Y876" s="281"/>
      <c r="Z876" s="281"/>
      <c r="AA876" s="281"/>
      <c r="AB876" s="282"/>
    </row>
    <row r="877" spans="2:28" customFormat="1" ht="15" customHeight="1" x14ac:dyDescent="0.3">
      <c r="B877" s="251"/>
      <c r="C877" s="250"/>
      <c r="D877" s="306"/>
      <c r="E877" s="306"/>
      <c r="F877" s="306"/>
      <c r="G877" s="306"/>
      <c r="H877" s="306"/>
      <c r="I877" s="335"/>
      <c r="J877" s="335"/>
      <c r="K877" s="307"/>
      <c r="L877" s="335"/>
      <c r="M877" s="306"/>
      <c r="N877" s="306"/>
      <c r="O877" s="306"/>
      <c r="P877" s="336"/>
      <c r="Q877" s="200"/>
      <c r="R877" s="337"/>
      <c r="S877" s="280"/>
      <c r="T877" s="281"/>
      <c r="U877" s="281"/>
      <c r="V877" s="281"/>
      <c r="W877" s="281"/>
      <c r="X877" s="281"/>
      <c r="Y877" s="281"/>
      <c r="Z877" s="281"/>
      <c r="AA877" s="281"/>
      <c r="AB877" s="282"/>
    </row>
    <row r="878" spans="2:28" customFormat="1" ht="15" customHeight="1" x14ac:dyDescent="0.3">
      <c r="B878" s="251"/>
      <c r="C878" s="250"/>
      <c r="D878" s="306"/>
      <c r="E878" s="306"/>
      <c r="F878" s="306"/>
      <c r="G878" s="306"/>
      <c r="H878" s="306"/>
      <c r="I878" s="335"/>
      <c r="J878" s="335"/>
      <c r="K878" s="307"/>
      <c r="L878" s="335"/>
      <c r="M878" s="306"/>
      <c r="N878" s="306"/>
      <c r="O878" s="306"/>
      <c r="P878" s="336"/>
      <c r="Q878" s="200"/>
      <c r="R878" s="337"/>
      <c r="S878" s="280"/>
      <c r="T878" s="281"/>
      <c r="U878" s="281"/>
      <c r="V878" s="281"/>
      <c r="W878" s="281"/>
      <c r="X878" s="281"/>
      <c r="Y878" s="281"/>
      <c r="Z878" s="281"/>
      <c r="AA878" s="281"/>
      <c r="AB878" s="282"/>
    </row>
    <row r="879" spans="2:28" customFormat="1" ht="15" customHeight="1" x14ac:dyDescent="0.3">
      <c r="B879" s="251"/>
      <c r="C879" s="250"/>
      <c r="D879" s="306"/>
      <c r="E879" s="306"/>
      <c r="F879" s="306"/>
      <c r="G879" s="306"/>
      <c r="H879" s="306"/>
      <c r="I879" s="335"/>
      <c r="J879" s="335"/>
      <c r="K879" s="307"/>
      <c r="L879" s="335"/>
      <c r="M879" s="306"/>
      <c r="N879" s="306"/>
      <c r="O879" s="306"/>
      <c r="P879" s="336"/>
      <c r="Q879" s="200"/>
      <c r="R879" s="337"/>
      <c r="S879" s="280"/>
      <c r="T879" s="281"/>
      <c r="U879" s="281"/>
      <c r="V879" s="281"/>
      <c r="W879" s="281"/>
      <c r="X879" s="281"/>
      <c r="Y879" s="281"/>
      <c r="Z879" s="281"/>
      <c r="AA879" s="281"/>
      <c r="AB879" s="282"/>
    </row>
    <row r="880" spans="2:28" customFormat="1" ht="15" customHeight="1" x14ac:dyDescent="0.3">
      <c r="B880" s="251"/>
      <c r="C880" s="250"/>
      <c r="D880" s="306"/>
      <c r="E880" s="306"/>
      <c r="F880" s="306"/>
      <c r="G880" s="306"/>
      <c r="H880" s="306"/>
      <c r="I880" s="335"/>
      <c r="J880" s="335"/>
      <c r="K880" s="307"/>
      <c r="L880" s="335"/>
      <c r="M880" s="306"/>
      <c r="N880" s="306"/>
      <c r="O880" s="306"/>
      <c r="P880" s="336"/>
      <c r="Q880" s="200"/>
      <c r="R880" s="337"/>
      <c r="S880" s="280"/>
      <c r="T880" s="281"/>
      <c r="U880" s="281"/>
      <c r="V880" s="281"/>
      <c r="W880" s="281"/>
      <c r="X880" s="281"/>
      <c r="Y880" s="281"/>
      <c r="Z880" s="281"/>
      <c r="AA880" s="281"/>
      <c r="AB880" s="282"/>
    </row>
    <row r="881" spans="2:28" customFormat="1" ht="15" customHeight="1" x14ac:dyDescent="0.3">
      <c r="B881" s="251"/>
      <c r="C881" s="250"/>
      <c r="D881" s="306"/>
      <c r="E881" s="306"/>
      <c r="F881" s="306"/>
      <c r="G881" s="306"/>
      <c r="H881" s="306"/>
      <c r="I881" s="335"/>
      <c r="J881" s="335"/>
      <c r="K881" s="307"/>
      <c r="L881" s="335"/>
      <c r="M881" s="306"/>
      <c r="N881" s="306"/>
      <c r="O881" s="306"/>
      <c r="P881" s="336"/>
      <c r="Q881" s="200"/>
      <c r="R881" s="337"/>
      <c r="S881" s="280"/>
      <c r="T881" s="281"/>
      <c r="U881" s="281"/>
      <c r="V881" s="281"/>
      <c r="W881" s="281"/>
      <c r="X881" s="281"/>
      <c r="Y881" s="281"/>
      <c r="Z881" s="281"/>
      <c r="AA881" s="281"/>
      <c r="AB881" s="282"/>
    </row>
    <row r="882" spans="2:28" customFormat="1" ht="15" customHeight="1" x14ac:dyDescent="0.3">
      <c r="B882" s="251"/>
      <c r="C882" s="250"/>
      <c r="D882" s="306"/>
      <c r="E882" s="306"/>
      <c r="F882" s="306"/>
      <c r="G882" s="306"/>
      <c r="H882" s="306"/>
      <c r="I882" s="335"/>
      <c r="J882" s="335"/>
      <c r="K882" s="307"/>
      <c r="L882" s="335"/>
      <c r="M882" s="306"/>
      <c r="N882" s="306"/>
      <c r="O882" s="306"/>
      <c r="P882" s="336"/>
      <c r="Q882" s="200"/>
      <c r="R882" s="337"/>
      <c r="S882" s="280"/>
      <c r="T882" s="281"/>
      <c r="U882" s="281"/>
      <c r="V882" s="281"/>
      <c r="W882" s="281"/>
      <c r="X882" s="281"/>
      <c r="Y882" s="281"/>
      <c r="Z882" s="281"/>
      <c r="AA882" s="281"/>
      <c r="AB882" s="282"/>
    </row>
    <row r="883" spans="2:28" customFormat="1" ht="15" customHeight="1" x14ac:dyDescent="0.3">
      <c r="B883" s="251"/>
      <c r="C883" s="250"/>
      <c r="D883" s="306"/>
      <c r="E883" s="306"/>
      <c r="F883" s="306"/>
      <c r="G883" s="306"/>
      <c r="H883" s="306"/>
      <c r="I883" s="335"/>
      <c r="J883" s="335"/>
      <c r="K883" s="307"/>
      <c r="L883" s="335"/>
      <c r="M883" s="306"/>
      <c r="N883" s="306"/>
      <c r="O883" s="306"/>
      <c r="P883" s="336"/>
      <c r="Q883" s="200"/>
      <c r="R883" s="337"/>
      <c r="S883" s="280"/>
      <c r="T883" s="281"/>
      <c r="U883" s="281"/>
      <c r="V883" s="281"/>
      <c r="W883" s="281"/>
      <c r="X883" s="281"/>
      <c r="Y883" s="281"/>
      <c r="Z883" s="281"/>
      <c r="AA883" s="281"/>
      <c r="AB883" s="282"/>
    </row>
    <row r="884" spans="2:28" customFormat="1" ht="15" customHeight="1" x14ac:dyDescent="0.3">
      <c r="B884" s="251"/>
      <c r="C884" s="250"/>
      <c r="D884" s="306"/>
      <c r="E884" s="306"/>
      <c r="F884" s="306"/>
      <c r="G884" s="306"/>
      <c r="H884" s="306"/>
      <c r="I884" s="335"/>
      <c r="J884" s="335"/>
      <c r="K884" s="307"/>
      <c r="L884" s="335"/>
      <c r="M884" s="306"/>
      <c r="N884" s="306"/>
      <c r="O884" s="306"/>
      <c r="P884" s="336"/>
      <c r="Q884" s="200"/>
      <c r="R884" s="337"/>
      <c r="S884" s="280"/>
      <c r="T884" s="281"/>
      <c r="U884" s="281"/>
      <c r="V884" s="281"/>
      <c r="W884" s="281"/>
      <c r="X884" s="281"/>
      <c r="Y884" s="281"/>
      <c r="Z884" s="281"/>
      <c r="AA884" s="281"/>
      <c r="AB884" s="282"/>
    </row>
    <row r="885" spans="2:28" customFormat="1" ht="15" customHeight="1" x14ac:dyDescent="0.3">
      <c r="B885" s="251"/>
      <c r="C885" s="250"/>
      <c r="D885" s="306"/>
      <c r="E885" s="306"/>
      <c r="F885" s="306"/>
      <c r="G885" s="306"/>
      <c r="H885" s="306"/>
      <c r="I885" s="335"/>
      <c r="J885" s="335"/>
      <c r="K885" s="307"/>
      <c r="L885" s="335"/>
      <c r="M885" s="306"/>
      <c r="N885" s="306"/>
      <c r="O885" s="306"/>
      <c r="P885" s="336"/>
      <c r="Q885" s="200"/>
      <c r="R885" s="337"/>
      <c r="S885" s="280"/>
      <c r="T885" s="281"/>
      <c r="U885" s="281"/>
      <c r="V885" s="281"/>
      <c r="W885" s="281"/>
      <c r="X885" s="281"/>
      <c r="Y885" s="281"/>
      <c r="Z885" s="281"/>
      <c r="AA885" s="281"/>
      <c r="AB885" s="282"/>
    </row>
    <row r="886" spans="2:28" customFormat="1" ht="15" customHeight="1" x14ac:dyDescent="0.3">
      <c r="B886" s="251"/>
      <c r="C886" s="250"/>
      <c r="D886" s="306"/>
      <c r="E886" s="306"/>
      <c r="F886" s="306"/>
      <c r="G886" s="306"/>
      <c r="H886" s="306"/>
      <c r="I886" s="335"/>
      <c r="J886" s="335"/>
      <c r="K886" s="307"/>
      <c r="L886" s="335"/>
      <c r="M886" s="306"/>
      <c r="N886" s="306"/>
      <c r="O886" s="306"/>
      <c r="P886" s="336"/>
      <c r="Q886" s="200"/>
      <c r="R886" s="337"/>
      <c r="S886" s="280"/>
      <c r="T886" s="281"/>
      <c r="U886" s="281"/>
      <c r="V886" s="281"/>
      <c r="W886" s="281"/>
      <c r="X886" s="281"/>
      <c r="Y886" s="281"/>
      <c r="Z886" s="281"/>
      <c r="AA886" s="281"/>
      <c r="AB886" s="282"/>
    </row>
    <row r="887" spans="2:28" customFormat="1" ht="15" customHeight="1" x14ac:dyDescent="0.3">
      <c r="B887" s="251"/>
      <c r="C887" s="250"/>
      <c r="D887" s="306"/>
      <c r="E887" s="306"/>
      <c r="F887" s="306"/>
      <c r="G887" s="306"/>
      <c r="H887" s="306"/>
      <c r="I887" s="335"/>
      <c r="J887" s="335"/>
      <c r="K887" s="307"/>
      <c r="L887" s="335"/>
      <c r="M887" s="306"/>
      <c r="N887" s="306"/>
      <c r="O887" s="306"/>
      <c r="P887" s="336"/>
      <c r="Q887" s="200"/>
      <c r="R887" s="337"/>
      <c r="S887" s="280"/>
      <c r="T887" s="281"/>
      <c r="U887" s="281"/>
      <c r="V887" s="281"/>
      <c r="W887" s="281"/>
      <c r="X887" s="281"/>
      <c r="Y887" s="281"/>
      <c r="Z887" s="281"/>
      <c r="AA887" s="281"/>
      <c r="AB887" s="282"/>
    </row>
    <row r="888" spans="2:28" customFormat="1" ht="15" customHeight="1" x14ac:dyDescent="0.3">
      <c r="B888" s="251"/>
      <c r="C888" s="250"/>
      <c r="D888" s="306"/>
      <c r="E888" s="306"/>
      <c r="F888" s="306"/>
      <c r="G888" s="306"/>
      <c r="H888" s="306"/>
      <c r="I888" s="335"/>
      <c r="J888" s="335"/>
      <c r="K888" s="307"/>
      <c r="L888" s="335"/>
      <c r="M888" s="306"/>
      <c r="N888" s="306"/>
      <c r="O888" s="306"/>
      <c r="P888" s="336"/>
      <c r="Q888" s="200"/>
      <c r="R888" s="337"/>
      <c r="S888" s="280"/>
      <c r="T888" s="281"/>
      <c r="U888" s="281"/>
      <c r="V888" s="281"/>
      <c r="W888" s="281"/>
      <c r="X888" s="281"/>
      <c r="Y888" s="281"/>
      <c r="Z888" s="281"/>
      <c r="AA888" s="281"/>
      <c r="AB888" s="282"/>
    </row>
    <row r="889" spans="2:28" customFormat="1" ht="15" customHeight="1" x14ac:dyDescent="0.3">
      <c r="B889" s="251"/>
      <c r="C889" s="250"/>
      <c r="D889" s="306"/>
      <c r="E889" s="306"/>
      <c r="F889" s="306"/>
      <c r="G889" s="306"/>
      <c r="H889" s="306"/>
      <c r="I889" s="335"/>
      <c r="J889" s="335"/>
      <c r="K889" s="307"/>
      <c r="L889" s="335"/>
      <c r="M889" s="306"/>
      <c r="N889" s="306"/>
      <c r="O889" s="306"/>
      <c r="P889" s="336"/>
      <c r="Q889" s="200"/>
      <c r="R889" s="337"/>
      <c r="S889" s="280"/>
      <c r="T889" s="281"/>
      <c r="U889" s="281"/>
      <c r="V889" s="281"/>
      <c r="W889" s="281"/>
      <c r="X889" s="281"/>
      <c r="Y889" s="281"/>
      <c r="Z889" s="281"/>
      <c r="AA889" s="281"/>
      <c r="AB889" s="282"/>
    </row>
    <row r="890" spans="2:28" customFormat="1" ht="15" customHeight="1" x14ac:dyDescent="0.3">
      <c r="B890" s="251"/>
      <c r="C890" s="250"/>
      <c r="D890" s="306"/>
      <c r="E890" s="306"/>
      <c r="F890" s="306"/>
      <c r="G890" s="306"/>
      <c r="H890" s="306"/>
      <c r="I890" s="335"/>
      <c r="J890" s="335"/>
      <c r="K890" s="307"/>
      <c r="L890" s="335"/>
      <c r="M890" s="306"/>
      <c r="N890" s="306"/>
      <c r="O890" s="306"/>
      <c r="P890" s="336"/>
      <c r="Q890" s="200"/>
      <c r="R890" s="337"/>
      <c r="S890" s="280"/>
      <c r="T890" s="281"/>
      <c r="U890" s="281"/>
      <c r="V890" s="281"/>
      <c r="W890" s="281"/>
      <c r="X890" s="281"/>
      <c r="Y890" s="281"/>
      <c r="Z890" s="281"/>
      <c r="AA890" s="281"/>
      <c r="AB890" s="282"/>
    </row>
    <row r="891" spans="2:28" customFormat="1" ht="15" customHeight="1" x14ac:dyDescent="0.3">
      <c r="B891" s="251"/>
      <c r="C891" s="250"/>
      <c r="D891" s="306"/>
      <c r="E891" s="306"/>
      <c r="F891" s="306"/>
      <c r="G891" s="306"/>
      <c r="H891" s="306"/>
      <c r="I891" s="335"/>
      <c r="J891" s="335"/>
      <c r="K891" s="307"/>
      <c r="L891" s="335"/>
      <c r="M891" s="306"/>
      <c r="N891" s="306"/>
      <c r="O891" s="306"/>
      <c r="P891" s="336"/>
      <c r="Q891" s="200"/>
      <c r="R891" s="337"/>
      <c r="S891" s="280"/>
      <c r="T891" s="281"/>
      <c r="U891" s="281"/>
      <c r="V891" s="281"/>
      <c r="W891" s="281"/>
      <c r="X891" s="281"/>
      <c r="Y891" s="281"/>
      <c r="Z891" s="281"/>
      <c r="AA891" s="281"/>
      <c r="AB891" s="282"/>
    </row>
    <row r="892" spans="2:28" customFormat="1" ht="15" customHeight="1" x14ac:dyDescent="0.3">
      <c r="B892" s="251"/>
      <c r="C892" s="250"/>
      <c r="D892" s="306"/>
      <c r="E892" s="306"/>
      <c r="F892" s="306"/>
      <c r="G892" s="306"/>
      <c r="H892" s="306"/>
      <c r="I892" s="335"/>
      <c r="J892" s="335"/>
      <c r="K892" s="307"/>
      <c r="L892" s="335"/>
      <c r="M892" s="306"/>
      <c r="N892" s="306"/>
      <c r="O892" s="306"/>
      <c r="P892" s="336"/>
      <c r="Q892" s="200"/>
      <c r="R892" s="337"/>
      <c r="S892" s="280"/>
      <c r="T892" s="281"/>
      <c r="U892" s="281"/>
      <c r="V892" s="281"/>
      <c r="W892" s="281"/>
      <c r="X892" s="281"/>
      <c r="Y892" s="281"/>
      <c r="Z892" s="281"/>
      <c r="AA892" s="281"/>
      <c r="AB892" s="282"/>
    </row>
    <row r="893" spans="2:28" customFormat="1" ht="15" customHeight="1" x14ac:dyDescent="0.3">
      <c r="B893" s="251"/>
      <c r="C893" s="250"/>
      <c r="D893" s="306"/>
      <c r="E893" s="306"/>
      <c r="F893" s="306"/>
      <c r="G893" s="306"/>
      <c r="H893" s="306"/>
      <c r="I893" s="335"/>
      <c r="J893" s="335"/>
      <c r="K893" s="307"/>
      <c r="L893" s="335"/>
      <c r="M893" s="306"/>
      <c r="N893" s="306"/>
      <c r="O893" s="306"/>
      <c r="P893" s="336"/>
      <c r="Q893" s="200"/>
      <c r="R893" s="337"/>
      <c r="S893" s="280"/>
      <c r="T893" s="281"/>
      <c r="U893" s="281"/>
      <c r="V893" s="281"/>
      <c r="W893" s="281"/>
      <c r="X893" s="281"/>
      <c r="Y893" s="281"/>
      <c r="Z893" s="281"/>
      <c r="AA893" s="281"/>
      <c r="AB893" s="282"/>
    </row>
    <row r="894" spans="2:28" customFormat="1" ht="15" customHeight="1" x14ac:dyDescent="0.3">
      <c r="B894" s="251"/>
      <c r="C894" s="250"/>
      <c r="D894" s="306"/>
      <c r="E894" s="306"/>
      <c r="F894" s="306"/>
      <c r="G894" s="306"/>
      <c r="H894" s="306"/>
      <c r="I894" s="335"/>
      <c r="J894" s="335"/>
      <c r="K894" s="307"/>
      <c r="L894" s="335"/>
      <c r="M894" s="306"/>
      <c r="N894" s="306"/>
      <c r="O894" s="306"/>
      <c r="P894" s="336"/>
      <c r="Q894" s="200"/>
      <c r="R894" s="337"/>
      <c r="S894" s="280"/>
      <c r="T894" s="281"/>
      <c r="U894" s="281"/>
      <c r="V894" s="281"/>
      <c r="W894" s="281"/>
      <c r="X894" s="281"/>
      <c r="Y894" s="281"/>
      <c r="Z894" s="281"/>
      <c r="AA894" s="281"/>
      <c r="AB894" s="282"/>
    </row>
    <row r="895" spans="2:28" customFormat="1" ht="15" customHeight="1" x14ac:dyDescent="0.3">
      <c r="B895" s="251"/>
      <c r="C895" s="250"/>
      <c r="D895" s="306"/>
      <c r="E895" s="306"/>
      <c r="F895" s="306"/>
      <c r="G895" s="306"/>
      <c r="H895" s="306"/>
      <c r="I895" s="335"/>
      <c r="J895" s="335"/>
      <c r="K895" s="307"/>
      <c r="L895" s="335"/>
      <c r="M895" s="306"/>
      <c r="N895" s="306"/>
      <c r="O895" s="306"/>
      <c r="P895" s="336"/>
      <c r="Q895" s="200"/>
      <c r="R895" s="337"/>
      <c r="S895" s="280"/>
      <c r="T895" s="281"/>
      <c r="U895" s="281"/>
      <c r="V895" s="281"/>
      <c r="W895" s="281"/>
      <c r="X895" s="281"/>
      <c r="Y895" s="281"/>
      <c r="Z895" s="281"/>
      <c r="AA895" s="281"/>
      <c r="AB895" s="282"/>
    </row>
    <row r="896" spans="2:28" customFormat="1" ht="15" customHeight="1" x14ac:dyDescent="0.3">
      <c r="B896" s="251"/>
      <c r="C896" s="250"/>
      <c r="D896" s="306"/>
      <c r="E896" s="306"/>
      <c r="F896" s="306"/>
      <c r="G896" s="306"/>
      <c r="H896" s="306"/>
      <c r="I896" s="335"/>
      <c r="J896" s="335"/>
      <c r="K896" s="307"/>
      <c r="L896" s="335"/>
      <c r="M896" s="306"/>
      <c r="N896" s="306"/>
      <c r="O896" s="306"/>
      <c r="P896" s="336"/>
      <c r="Q896" s="200"/>
      <c r="R896" s="337"/>
      <c r="S896" s="280"/>
      <c r="T896" s="281"/>
      <c r="U896" s="281"/>
      <c r="V896" s="281"/>
      <c r="W896" s="281"/>
      <c r="X896" s="281"/>
      <c r="Y896" s="281"/>
      <c r="Z896" s="281"/>
      <c r="AA896" s="281"/>
      <c r="AB896" s="282"/>
    </row>
    <row r="897" spans="2:28" customFormat="1" ht="15" customHeight="1" x14ac:dyDescent="0.3">
      <c r="B897" s="251"/>
      <c r="C897" s="250"/>
      <c r="D897" s="306"/>
      <c r="E897" s="306"/>
      <c r="F897" s="306"/>
      <c r="G897" s="306"/>
      <c r="H897" s="306"/>
      <c r="I897" s="335"/>
      <c r="J897" s="335"/>
      <c r="K897" s="307"/>
      <c r="L897" s="335"/>
      <c r="M897" s="306"/>
      <c r="N897" s="306"/>
      <c r="O897" s="306"/>
      <c r="P897" s="336"/>
      <c r="Q897" s="200"/>
      <c r="R897" s="337"/>
      <c r="S897" s="280"/>
      <c r="T897" s="281"/>
      <c r="U897" s="281"/>
      <c r="V897" s="281"/>
      <c r="W897" s="281"/>
      <c r="X897" s="281"/>
      <c r="Y897" s="281"/>
      <c r="Z897" s="281"/>
      <c r="AA897" s="281"/>
      <c r="AB897" s="282"/>
    </row>
    <row r="898" spans="2:28" customFormat="1" ht="15" customHeight="1" x14ac:dyDescent="0.3">
      <c r="B898" s="251"/>
      <c r="C898" s="250"/>
      <c r="D898" s="306"/>
      <c r="E898" s="306"/>
      <c r="F898" s="306"/>
      <c r="G898" s="306"/>
      <c r="H898" s="306"/>
      <c r="I898" s="335"/>
      <c r="J898" s="335"/>
      <c r="K898" s="307"/>
      <c r="L898" s="335"/>
      <c r="M898" s="306"/>
      <c r="N898" s="306"/>
      <c r="O898" s="306"/>
      <c r="P898" s="336"/>
      <c r="Q898" s="200"/>
      <c r="R898" s="337"/>
      <c r="S898" s="280"/>
      <c r="T898" s="281"/>
      <c r="U898" s="281"/>
      <c r="V898" s="281"/>
      <c r="W898" s="281"/>
      <c r="X898" s="281"/>
      <c r="Y898" s="281"/>
      <c r="Z898" s="281"/>
      <c r="AA898" s="281"/>
      <c r="AB898" s="282"/>
    </row>
    <row r="899" spans="2:28" customFormat="1" ht="15" customHeight="1" x14ac:dyDescent="0.3">
      <c r="B899" s="251"/>
      <c r="C899" s="250"/>
      <c r="D899" s="306"/>
      <c r="E899" s="306"/>
      <c r="F899" s="306"/>
      <c r="G899" s="306"/>
      <c r="H899" s="306"/>
      <c r="I899" s="335"/>
      <c r="J899" s="335"/>
      <c r="K899" s="307"/>
      <c r="L899" s="335"/>
      <c r="M899" s="306"/>
      <c r="N899" s="306"/>
      <c r="O899" s="306"/>
      <c r="P899" s="336"/>
      <c r="Q899" s="200"/>
      <c r="R899" s="337"/>
      <c r="S899" s="280"/>
      <c r="T899" s="281"/>
      <c r="U899" s="281"/>
      <c r="V899" s="281"/>
      <c r="W899" s="281"/>
      <c r="X899" s="281"/>
      <c r="Y899" s="281"/>
      <c r="Z899" s="281"/>
      <c r="AA899" s="281"/>
      <c r="AB899" s="282"/>
    </row>
    <row r="900" spans="2:28" customFormat="1" ht="15" customHeight="1" x14ac:dyDescent="0.3">
      <c r="B900" s="251"/>
      <c r="C900" s="250"/>
      <c r="D900" s="306"/>
      <c r="E900" s="306"/>
      <c r="F900" s="306"/>
      <c r="G900" s="306"/>
      <c r="H900" s="306"/>
      <c r="I900" s="335"/>
      <c r="J900" s="335"/>
      <c r="K900" s="307"/>
      <c r="L900" s="335"/>
      <c r="M900" s="306"/>
      <c r="N900" s="306"/>
      <c r="O900" s="306"/>
      <c r="P900" s="336"/>
      <c r="Q900" s="200"/>
      <c r="R900" s="337"/>
      <c r="S900" s="280"/>
      <c r="T900" s="281"/>
      <c r="U900" s="281"/>
      <c r="V900" s="281"/>
      <c r="W900" s="281"/>
      <c r="X900" s="281"/>
      <c r="Y900" s="281"/>
      <c r="Z900" s="281"/>
      <c r="AA900" s="281"/>
      <c r="AB900" s="282"/>
    </row>
    <row r="901" spans="2:28" customFormat="1" ht="15" customHeight="1" x14ac:dyDescent="0.3">
      <c r="B901" s="251"/>
      <c r="C901" s="250"/>
      <c r="D901" s="306"/>
      <c r="E901" s="306"/>
      <c r="F901" s="306"/>
      <c r="G901" s="306"/>
      <c r="H901" s="306"/>
      <c r="I901" s="335"/>
      <c r="J901" s="335"/>
      <c r="K901" s="307"/>
      <c r="L901" s="335"/>
      <c r="M901" s="306"/>
      <c r="N901" s="306"/>
      <c r="O901" s="306"/>
      <c r="P901" s="336"/>
      <c r="Q901" s="200"/>
      <c r="R901" s="337"/>
      <c r="S901" s="280"/>
      <c r="T901" s="281"/>
      <c r="U901" s="281"/>
      <c r="V901" s="281"/>
      <c r="W901" s="281"/>
      <c r="X901" s="281"/>
      <c r="Y901" s="281"/>
      <c r="Z901" s="281"/>
      <c r="AA901" s="281"/>
      <c r="AB901" s="282"/>
    </row>
    <row r="902" spans="2:28" customFormat="1" ht="15" customHeight="1" x14ac:dyDescent="0.3">
      <c r="B902" s="251"/>
      <c r="C902" s="250"/>
      <c r="D902" s="306"/>
      <c r="E902" s="306"/>
      <c r="F902" s="306"/>
      <c r="G902" s="306"/>
      <c r="H902" s="306"/>
      <c r="I902" s="335"/>
      <c r="J902" s="335"/>
      <c r="K902" s="307"/>
      <c r="L902" s="335"/>
      <c r="M902" s="306"/>
      <c r="N902" s="306"/>
      <c r="O902" s="306"/>
      <c r="P902" s="336"/>
      <c r="Q902" s="200"/>
      <c r="R902" s="337"/>
      <c r="S902" s="280"/>
      <c r="T902" s="281"/>
      <c r="U902" s="281"/>
      <c r="V902" s="281"/>
      <c r="W902" s="281"/>
      <c r="X902" s="281"/>
      <c r="Y902" s="281"/>
      <c r="Z902" s="281"/>
      <c r="AA902" s="281"/>
      <c r="AB902" s="282"/>
    </row>
    <row r="903" spans="2:28" customFormat="1" ht="15" customHeight="1" x14ac:dyDescent="0.3">
      <c r="B903" s="251"/>
      <c r="C903" s="250"/>
      <c r="D903" s="306"/>
      <c r="E903" s="306"/>
      <c r="F903" s="306"/>
      <c r="G903" s="306"/>
      <c r="H903" s="306"/>
      <c r="I903" s="335"/>
      <c r="J903" s="335"/>
      <c r="K903" s="307"/>
      <c r="L903" s="335"/>
      <c r="M903" s="306"/>
      <c r="N903" s="306"/>
      <c r="O903" s="306"/>
      <c r="P903" s="336"/>
      <c r="Q903" s="200"/>
      <c r="R903" s="337"/>
      <c r="S903" s="280"/>
      <c r="T903" s="281"/>
      <c r="U903" s="281"/>
      <c r="V903" s="281"/>
      <c r="W903" s="281"/>
      <c r="X903" s="281"/>
      <c r="Y903" s="281"/>
      <c r="Z903" s="281"/>
      <c r="AA903" s="281"/>
      <c r="AB903" s="282"/>
    </row>
    <row r="904" spans="2:28" customFormat="1" ht="15" customHeight="1" x14ac:dyDescent="0.3">
      <c r="B904" s="251"/>
      <c r="C904" s="250"/>
      <c r="D904" s="306"/>
      <c r="E904" s="306"/>
      <c r="F904" s="306"/>
      <c r="G904" s="306"/>
      <c r="H904" s="306"/>
      <c r="I904" s="335"/>
      <c r="J904" s="335"/>
      <c r="K904" s="307"/>
      <c r="L904" s="335"/>
      <c r="M904" s="306"/>
      <c r="N904" s="306"/>
      <c r="O904" s="306"/>
      <c r="P904" s="336"/>
      <c r="Q904" s="200"/>
      <c r="R904" s="337"/>
      <c r="S904" s="280"/>
      <c r="T904" s="281"/>
      <c r="U904" s="281"/>
      <c r="V904" s="281"/>
      <c r="W904" s="281"/>
      <c r="X904" s="281"/>
      <c r="Y904" s="281"/>
      <c r="Z904" s="281"/>
      <c r="AA904" s="281"/>
      <c r="AB904" s="282"/>
    </row>
    <row r="905" spans="2:28" customFormat="1" ht="15" customHeight="1" x14ac:dyDescent="0.3">
      <c r="B905" s="251"/>
      <c r="C905" s="250"/>
      <c r="D905" s="306"/>
      <c r="E905" s="306"/>
      <c r="F905" s="306"/>
      <c r="G905" s="306"/>
      <c r="H905" s="306"/>
      <c r="I905" s="335"/>
      <c r="J905" s="335"/>
      <c r="K905" s="307"/>
      <c r="L905" s="335"/>
      <c r="M905" s="306"/>
      <c r="N905" s="306"/>
      <c r="O905" s="306"/>
      <c r="P905" s="336"/>
      <c r="Q905" s="200"/>
      <c r="R905" s="337"/>
      <c r="S905" s="280"/>
      <c r="T905" s="281"/>
      <c r="U905" s="281"/>
      <c r="V905" s="281"/>
      <c r="W905" s="281"/>
      <c r="X905" s="281"/>
      <c r="Y905" s="281"/>
      <c r="Z905" s="281"/>
      <c r="AA905" s="281"/>
      <c r="AB905" s="282"/>
    </row>
    <row r="906" spans="2:28" customFormat="1" ht="15" customHeight="1" x14ac:dyDescent="0.3">
      <c r="B906" s="251"/>
      <c r="C906" s="250"/>
      <c r="D906" s="306"/>
      <c r="E906" s="306"/>
      <c r="F906" s="306"/>
      <c r="G906" s="306"/>
      <c r="H906" s="306"/>
      <c r="I906" s="335"/>
      <c r="J906" s="335"/>
      <c r="K906" s="307"/>
      <c r="L906" s="335"/>
      <c r="M906" s="306"/>
      <c r="N906" s="306"/>
      <c r="O906" s="306"/>
      <c r="P906" s="336"/>
      <c r="Q906" s="200"/>
      <c r="R906" s="337"/>
      <c r="S906" s="280"/>
      <c r="T906" s="281"/>
      <c r="U906" s="281"/>
      <c r="V906" s="281"/>
      <c r="W906" s="281"/>
      <c r="X906" s="281"/>
      <c r="Y906" s="281"/>
      <c r="Z906" s="281"/>
      <c r="AA906" s="281"/>
      <c r="AB906" s="282"/>
    </row>
    <row r="907" spans="2:28" customFormat="1" ht="15" customHeight="1" x14ac:dyDescent="0.3">
      <c r="B907" s="251"/>
      <c r="C907" s="250"/>
      <c r="D907" s="306"/>
      <c r="E907" s="306"/>
      <c r="F907" s="306"/>
      <c r="G907" s="306"/>
      <c r="H907" s="306"/>
      <c r="I907" s="335"/>
      <c r="J907" s="335"/>
      <c r="K907" s="307"/>
      <c r="L907" s="335"/>
      <c r="M907" s="306"/>
      <c r="N907" s="306"/>
      <c r="O907" s="306"/>
      <c r="P907" s="336"/>
      <c r="Q907" s="200"/>
      <c r="R907" s="337"/>
      <c r="S907" s="280"/>
      <c r="T907" s="281"/>
      <c r="U907" s="281"/>
      <c r="V907" s="281"/>
      <c r="W907" s="281"/>
      <c r="X907" s="281"/>
      <c r="Y907" s="281"/>
      <c r="Z907" s="281"/>
      <c r="AA907" s="281"/>
      <c r="AB907" s="282"/>
    </row>
    <row r="908" spans="2:28" customFormat="1" ht="15" customHeight="1" x14ac:dyDescent="0.25">
      <c r="B908" s="251"/>
      <c r="C908" s="250"/>
      <c r="D908" s="306"/>
      <c r="E908" s="306"/>
      <c r="F908" s="306"/>
      <c r="G908" s="306"/>
      <c r="H908" s="306"/>
      <c r="I908" s="335"/>
      <c r="J908" s="335"/>
      <c r="K908" s="307"/>
      <c r="L908" s="335"/>
      <c r="M908" s="306"/>
      <c r="N908" s="306"/>
      <c r="O908" s="306"/>
      <c r="P908" s="336"/>
      <c r="Q908" s="336"/>
      <c r="R908" s="337"/>
      <c r="S908" s="280"/>
      <c r="T908" s="281"/>
      <c r="U908" s="281"/>
      <c r="V908" s="281"/>
      <c r="W908" s="281"/>
      <c r="X908" s="281"/>
      <c r="Y908" s="281"/>
      <c r="Z908" s="281"/>
      <c r="AA908" s="281"/>
      <c r="AB908" s="282"/>
    </row>
    <row r="909" spans="2:28" customFormat="1" ht="15" customHeight="1" x14ac:dyDescent="0.25">
      <c r="B909" s="251"/>
      <c r="C909" s="250"/>
      <c r="D909" s="306"/>
      <c r="E909" s="306"/>
      <c r="F909" s="306"/>
      <c r="G909" s="306"/>
      <c r="H909" s="306"/>
      <c r="I909" s="335"/>
      <c r="J909" s="335"/>
      <c r="K909" s="307"/>
      <c r="L909" s="335"/>
      <c r="M909" s="306"/>
      <c r="N909" s="306"/>
      <c r="O909" s="306"/>
      <c r="P909" s="336"/>
      <c r="Q909" s="336"/>
      <c r="R909" s="337"/>
      <c r="S909" s="280"/>
      <c r="T909" s="281"/>
      <c r="U909" s="281"/>
      <c r="V909" s="281"/>
      <c r="W909" s="281"/>
      <c r="X909" s="281"/>
      <c r="Y909" s="281"/>
      <c r="Z909" s="281"/>
      <c r="AA909" s="281"/>
      <c r="AB909" s="282"/>
    </row>
    <row r="910" spans="2:28" customFormat="1" ht="15" customHeight="1" x14ac:dyDescent="0.25">
      <c r="B910" s="251"/>
      <c r="C910" s="250"/>
      <c r="D910" s="306"/>
      <c r="E910" s="306"/>
      <c r="F910" s="306"/>
      <c r="G910" s="306"/>
      <c r="H910" s="306"/>
      <c r="I910" s="335"/>
      <c r="J910" s="335"/>
      <c r="K910" s="307"/>
      <c r="L910" s="335"/>
      <c r="M910" s="306"/>
      <c r="N910" s="306"/>
      <c r="O910" s="306"/>
      <c r="P910" s="336"/>
      <c r="Q910" s="336"/>
      <c r="R910" s="337"/>
      <c r="S910" s="280"/>
      <c r="T910" s="281"/>
      <c r="U910" s="281"/>
      <c r="V910" s="281"/>
      <c r="W910" s="281"/>
      <c r="X910" s="281"/>
      <c r="Y910" s="281"/>
      <c r="Z910" s="281"/>
      <c r="AA910" s="281"/>
      <c r="AB910" s="282"/>
    </row>
    <row r="911" spans="2:28" customFormat="1" ht="15" customHeight="1" x14ac:dyDescent="0.25">
      <c r="B911" s="251"/>
      <c r="C911" s="250"/>
      <c r="D911" s="306"/>
      <c r="E911" s="306"/>
      <c r="F911" s="306"/>
      <c r="G911" s="306"/>
      <c r="H911" s="306"/>
      <c r="I911" s="335"/>
      <c r="J911" s="335"/>
      <c r="K911" s="307"/>
      <c r="L911" s="335"/>
      <c r="M911" s="306"/>
      <c r="N911" s="306"/>
      <c r="O911" s="306"/>
      <c r="P911" s="336"/>
      <c r="Q911" s="336"/>
      <c r="R911" s="337"/>
      <c r="S911" s="280"/>
      <c r="T911" s="281"/>
      <c r="U911" s="281"/>
      <c r="V911" s="281"/>
      <c r="W911" s="281"/>
      <c r="X911" s="281"/>
      <c r="Y911" s="281"/>
      <c r="Z911" s="281"/>
      <c r="AA911" s="281"/>
      <c r="AB911" s="282"/>
    </row>
    <row r="912" spans="2:28" customFormat="1" ht="15" customHeight="1" x14ac:dyDescent="0.25">
      <c r="B912" s="251"/>
      <c r="C912" s="250"/>
      <c r="D912" s="306"/>
      <c r="E912" s="306"/>
      <c r="F912" s="306"/>
      <c r="G912" s="306"/>
      <c r="H912" s="306"/>
      <c r="I912" s="335"/>
      <c r="J912" s="335"/>
      <c r="K912" s="307"/>
      <c r="L912" s="335"/>
      <c r="M912" s="306"/>
      <c r="N912" s="306"/>
      <c r="O912" s="306"/>
      <c r="P912" s="336"/>
      <c r="Q912" s="336"/>
      <c r="R912" s="337"/>
      <c r="S912" s="280"/>
      <c r="T912" s="281"/>
      <c r="U912" s="281"/>
      <c r="V912" s="281"/>
      <c r="W912" s="281"/>
      <c r="X912" s="281"/>
      <c r="Y912" s="281"/>
      <c r="Z912" s="281"/>
      <c r="AA912" s="281"/>
      <c r="AB912" s="282"/>
    </row>
    <row r="913" spans="2:28" customFormat="1" ht="15" customHeight="1" x14ac:dyDescent="0.25">
      <c r="B913" s="251"/>
      <c r="C913" s="250"/>
      <c r="D913" s="306"/>
      <c r="E913" s="306"/>
      <c r="F913" s="306"/>
      <c r="G913" s="306"/>
      <c r="H913" s="306"/>
      <c r="I913" s="335"/>
      <c r="J913" s="335"/>
      <c r="K913" s="307"/>
      <c r="L913" s="335"/>
      <c r="M913" s="306"/>
      <c r="N913" s="306"/>
      <c r="O913" s="306"/>
      <c r="P913" s="336"/>
      <c r="Q913" s="336"/>
      <c r="R913" s="337"/>
      <c r="S913" s="280"/>
      <c r="T913" s="281"/>
      <c r="U913" s="281"/>
      <c r="V913" s="281"/>
      <c r="W913" s="281"/>
      <c r="X913" s="281"/>
      <c r="Y913" s="281"/>
      <c r="Z913" s="281"/>
      <c r="AA913" s="281"/>
      <c r="AB913" s="282"/>
    </row>
    <row r="914" spans="2:28" customFormat="1" ht="15" customHeight="1" x14ac:dyDescent="0.25">
      <c r="B914" s="251"/>
      <c r="C914" s="250"/>
      <c r="D914" s="306"/>
      <c r="E914" s="306"/>
      <c r="F914" s="306"/>
      <c r="G914" s="306"/>
      <c r="H914" s="306"/>
      <c r="I914" s="335"/>
      <c r="J914" s="335"/>
      <c r="K914" s="307"/>
      <c r="L914" s="335"/>
      <c r="M914" s="306"/>
      <c r="N914" s="306"/>
      <c r="O914" s="306"/>
      <c r="P914" s="336"/>
      <c r="Q914" s="336"/>
      <c r="R914" s="337"/>
      <c r="S914" s="280"/>
      <c r="T914" s="281"/>
      <c r="U914" s="281"/>
      <c r="V914" s="281"/>
      <c r="W914" s="281"/>
      <c r="X914" s="281"/>
      <c r="Y914" s="281"/>
      <c r="Z914" s="281"/>
      <c r="AA914" s="281"/>
      <c r="AB914" s="282"/>
    </row>
    <row r="915" spans="2:28" customFormat="1" ht="15" customHeight="1" x14ac:dyDescent="0.25">
      <c r="B915" s="251"/>
      <c r="C915" s="250"/>
      <c r="D915" s="306"/>
      <c r="E915" s="306"/>
      <c r="F915" s="306"/>
      <c r="G915" s="306"/>
      <c r="H915" s="306"/>
      <c r="I915" s="335"/>
      <c r="J915" s="335"/>
      <c r="K915" s="307"/>
      <c r="L915" s="335"/>
      <c r="M915" s="306"/>
      <c r="N915" s="306"/>
      <c r="O915" s="306"/>
      <c r="P915" s="336"/>
      <c r="Q915" s="336"/>
      <c r="R915" s="337"/>
      <c r="S915" s="280"/>
      <c r="T915" s="281"/>
      <c r="U915" s="281"/>
      <c r="V915" s="281"/>
      <c r="W915" s="281"/>
      <c r="X915" s="281"/>
      <c r="Y915" s="281"/>
      <c r="Z915" s="281"/>
      <c r="AA915" s="281"/>
      <c r="AB915" s="282"/>
    </row>
    <row r="916" spans="2:28" customFormat="1" ht="15" customHeight="1" x14ac:dyDescent="0.25">
      <c r="B916" s="251"/>
      <c r="C916" s="250"/>
      <c r="D916" s="306"/>
      <c r="E916" s="306"/>
      <c r="F916" s="306"/>
      <c r="G916" s="306"/>
      <c r="H916" s="306"/>
      <c r="I916" s="335"/>
      <c r="J916" s="335"/>
      <c r="K916" s="307"/>
      <c r="L916" s="335"/>
      <c r="M916" s="306"/>
      <c r="N916" s="306"/>
      <c r="O916" s="306"/>
      <c r="P916" s="336"/>
      <c r="Q916" s="336"/>
      <c r="R916" s="337"/>
      <c r="S916" s="280"/>
      <c r="T916" s="281"/>
      <c r="U916" s="281"/>
      <c r="V916" s="281"/>
      <c r="W916" s="281"/>
      <c r="X916" s="281"/>
      <c r="Y916" s="281"/>
      <c r="Z916" s="281"/>
      <c r="AA916" s="281"/>
      <c r="AB916" s="282"/>
    </row>
    <row r="917" spans="2:28" customFormat="1" ht="15" customHeight="1" x14ac:dyDescent="0.25">
      <c r="B917" s="251"/>
      <c r="C917" s="250"/>
      <c r="D917" s="306"/>
      <c r="E917" s="306"/>
      <c r="F917" s="306"/>
      <c r="G917" s="306"/>
      <c r="H917" s="306"/>
      <c r="I917" s="335"/>
      <c r="J917" s="335"/>
      <c r="K917" s="307"/>
      <c r="L917" s="335"/>
      <c r="M917" s="306"/>
      <c r="N917" s="306"/>
      <c r="O917" s="306"/>
      <c r="P917" s="336"/>
      <c r="Q917" s="336"/>
      <c r="R917" s="337"/>
      <c r="S917" s="280"/>
      <c r="T917" s="281"/>
      <c r="U917" s="281"/>
      <c r="V917" s="281"/>
      <c r="W917" s="281"/>
      <c r="X917" s="281"/>
      <c r="Y917" s="281"/>
      <c r="Z917" s="281"/>
      <c r="AA917" s="281"/>
      <c r="AB917" s="282"/>
    </row>
    <row r="918" spans="2:28" customFormat="1" ht="15" customHeight="1" x14ac:dyDescent="0.25">
      <c r="B918" s="251"/>
      <c r="C918" s="250"/>
      <c r="D918" s="306"/>
      <c r="E918" s="306"/>
      <c r="F918" s="306"/>
      <c r="G918" s="306"/>
      <c r="H918" s="306"/>
      <c r="I918" s="335"/>
      <c r="J918" s="335"/>
      <c r="K918" s="307"/>
      <c r="L918" s="335"/>
      <c r="M918" s="306"/>
      <c r="N918" s="306"/>
      <c r="O918" s="306"/>
      <c r="P918" s="336"/>
      <c r="Q918" s="336"/>
      <c r="R918" s="337"/>
      <c r="S918" s="280"/>
      <c r="T918" s="281"/>
      <c r="U918" s="281"/>
      <c r="V918" s="281"/>
      <c r="W918" s="281"/>
      <c r="X918" s="281"/>
      <c r="Y918" s="281"/>
      <c r="Z918" s="281"/>
      <c r="AA918" s="281"/>
      <c r="AB918" s="282"/>
    </row>
    <row r="919" spans="2:28" customFormat="1" ht="15" customHeight="1" x14ac:dyDescent="0.25">
      <c r="B919" s="251"/>
      <c r="C919" s="250"/>
      <c r="D919" s="306"/>
      <c r="E919" s="306"/>
      <c r="F919" s="306"/>
      <c r="G919" s="306"/>
      <c r="H919" s="306"/>
      <c r="I919" s="335"/>
      <c r="J919" s="335"/>
      <c r="K919" s="307"/>
      <c r="L919" s="335"/>
      <c r="M919" s="306"/>
      <c r="N919" s="306"/>
      <c r="O919" s="306"/>
      <c r="P919" s="336"/>
      <c r="Q919" s="336"/>
      <c r="R919" s="337"/>
      <c r="S919" s="280"/>
      <c r="T919" s="281"/>
      <c r="U919" s="281"/>
      <c r="V919" s="281"/>
      <c r="W919" s="281"/>
      <c r="X919" s="281"/>
      <c r="Y919" s="281"/>
      <c r="Z919" s="281"/>
      <c r="AA919" s="281"/>
      <c r="AB919" s="282"/>
    </row>
    <row r="920" spans="2:28" customFormat="1" ht="15" customHeight="1" x14ac:dyDescent="0.25">
      <c r="B920" s="251"/>
      <c r="C920" s="250"/>
      <c r="D920" s="306"/>
      <c r="E920" s="306"/>
      <c r="F920" s="306"/>
      <c r="G920" s="306"/>
      <c r="H920" s="306"/>
      <c r="I920" s="335"/>
      <c r="J920" s="335"/>
      <c r="K920" s="307"/>
      <c r="L920" s="335"/>
      <c r="M920" s="306"/>
      <c r="N920" s="306"/>
      <c r="O920" s="306"/>
      <c r="P920" s="336"/>
      <c r="Q920" s="336"/>
      <c r="R920" s="337"/>
      <c r="S920" s="280"/>
      <c r="T920" s="281"/>
      <c r="U920" s="281"/>
      <c r="V920" s="281"/>
      <c r="W920" s="281"/>
      <c r="X920" s="281"/>
      <c r="Y920" s="281"/>
      <c r="Z920" s="281"/>
      <c r="AA920" s="281"/>
      <c r="AB920" s="282"/>
    </row>
    <row r="921" spans="2:28" customFormat="1" ht="15" customHeight="1" x14ac:dyDescent="0.25">
      <c r="B921" s="251"/>
      <c r="C921" s="250"/>
      <c r="D921" s="306"/>
      <c r="E921" s="306"/>
      <c r="F921" s="306"/>
      <c r="G921" s="306"/>
      <c r="H921" s="306"/>
      <c r="I921" s="335"/>
      <c r="J921" s="335"/>
      <c r="K921" s="307"/>
      <c r="L921" s="335"/>
      <c r="M921" s="306"/>
      <c r="N921" s="306"/>
      <c r="O921" s="306"/>
      <c r="P921" s="336"/>
      <c r="Q921" s="336"/>
      <c r="R921" s="337"/>
      <c r="S921" s="280"/>
      <c r="T921" s="281"/>
      <c r="U921" s="281"/>
      <c r="V921" s="281"/>
      <c r="W921" s="281"/>
      <c r="X921" s="281"/>
      <c r="Y921" s="281"/>
      <c r="Z921" s="281"/>
      <c r="AA921" s="281"/>
      <c r="AB921" s="282"/>
    </row>
    <row r="922" spans="2:28" customFormat="1" ht="15" customHeight="1" x14ac:dyDescent="0.25">
      <c r="B922" s="251"/>
      <c r="C922" s="250"/>
      <c r="D922" s="306"/>
      <c r="E922" s="306"/>
      <c r="F922" s="306"/>
      <c r="G922" s="306"/>
      <c r="H922" s="306"/>
      <c r="I922" s="335"/>
      <c r="J922" s="335"/>
      <c r="K922" s="307"/>
      <c r="L922" s="335"/>
      <c r="M922" s="306"/>
      <c r="N922" s="306"/>
      <c r="O922" s="306"/>
      <c r="P922" s="336"/>
      <c r="Q922" s="336"/>
      <c r="R922" s="337"/>
      <c r="S922" s="280"/>
      <c r="T922" s="281"/>
      <c r="U922" s="281"/>
      <c r="V922" s="281"/>
      <c r="W922" s="281"/>
      <c r="X922" s="281"/>
      <c r="Y922" s="281"/>
      <c r="Z922" s="281"/>
      <c r="AA922" s="281"/>
      <c r="AB922" s="282"/>
    </row>
    <row r="923" spans="2:28" customFormat="1" ht="15" customHeight="1" x14ac:dyDescent="0.25">
      <c r="B923" s="251"/>
      <c r="C923" s="250"/>
      <c r="D923" s="306"/>
      <c r="E923" s="306"/>
      <c r="F923" s="306"/>
      <c r="G923" s="306"/>
      <c r="H923" s="306"/>
      <c r="I923" s="335"/>
      <c r="J923" s="335"/>
      <c r="K923" s="307"/>
      <c r="L923" s="335"/>
      <c r="M923" s="306"/>
      <c r="N923" s="306"/>
      <c r="O923" s="306"/>
      <c r="P923" s="336"/>
      <c r="Q923" s="336"/>
      <c r="R923" s="337"/>
      <c r="S923" s="280"/>
      <c r="T923" s="281"/>
      <c r="U923" s="281"/>
      <c r="V923" s="281"/>
      <c r="W923" s="281"/>
      <c r="X923" s="281"/>
      <c r="Y923" s="281"/>
      <c r="Z923" s="281"/>
      <c r="AA923" s="281"/>
      <c r="AB923" s="282"/>
    </row>
    <row r="924" spans="2:28" customFormat="1" ht="15" customHeight="1" x14ac:dyDescent="0.25">
      <c r="B924" s="251"/>
      <c r="C924" s="250"/>
      <c r="D924" s="306"/>
      <c r="E924" s="306"/>
      <c r="F924" s="306"/>
      <c r="G924" s="306"/>
      <c r="H924" s="306"/>
      <c r="I924" s="335"/>
      <c r="J924" s="335"/>
      <c r="K924" s="307"/>
      <c r="L924" s="335"/>
      <c r="M924" s="306"/>
      <c r="N924" s="306"/>
      <c r="O924" s="306"/>
      <c r="P924" s="336"/>
      <c r="Q924" s="336"/>
      <c r="R924" s="337"/>
      <c r="S924" s="280"/>
      <c r="T924" s="281"/>
      <c r="U924" s="281"/>
      <c r="V924" s="281"/>
      <c r="W924" s="281"/>
      <c r="X924" s="281"/>
      <c r="Y924" s="281"/>
      <c r="Z924" s="281"/>
      <c r="AA924" s="281"/>
      <c r="AB924" s="282"/>
    </row>
    <row r="925" spans="2:28" customFormat="1" ht="15" customHeight="1" x14ac:dyDescent="0.25">
      <c r="B925" s="251"/>
      <c r="C925" s="250"/>
      <c r="D925" s="306"/>
      <c r="E925" s="306"/>
      <c r="F925" s="306"/>
      <c r="G925" s="306"/>
      <c r="H925" s="306"/>
      <c r="I925" s="335"/>
      <c r="J925" s="335"/>
      <c r="K925" s="307"/>
      <c r="L925" s="335"/>
      <c r="M925" s="306"/>
      <c r="N925" s="306"/>
      <c r="O925" s="306"/>
      <c r="P925" s="336"/>
      <c r="Q925" s="336"/>
      <c r="R925" s="337"/>
      <c r="S925" s="280"/>
      <c r="T925" s="281"/>
      <c r="U925" s="281"/>
      <c r="V925" s="281"/>
      <c r="W925" s="281"/>
      <c r="X925" s="281"/>
      <c r="Y925" s="281"/>
      <c r="Z925" s="281"/>
      <c r="AA925" s="281"/>
      <c r="AB925" s="282"/>
    </row>
    <row r="926" spans="2:28" customFormat="1" ht="15" customHeight="1" x14ac:dyDescent="0.25">
      <c r="B926" s="251"/>
      <c r="C926" s="250"/>
      <c r="D926" s="306"/>
      <c r="E926" s="306"/>
      <c r="F926" s="306"/>
      <c r="G926" s="306"/>
      <c r="H926" s="306"/>
      <c r="I926" s="335"/>
      <c r="J926" s="335"/>
      <c r="K926" s="307"/>
      <c r="L926" s="335"/>
      <c r="M926" s="306"/>
      <c r="N926" s="306"/>
      <c r="O926" s="306"/>
      <c r="P926" s="336"/>
      <c r="Q926" s="336"/>
      <c r="R926" s="337"/>
      <c r="S926" s="280"/>
      <c r="T926" s="281"/>
      <c r="U926" s="281"/>
      <c r="V926" s="281"/>
      <c r="W926" s="281"/>
      <c r="X926" s="281"/>
      <c r="Y926" s="281"/>
      <c r="Z926" s="281"/>
      <c r="AA926" s="281"/>
      <c r="AB926" s="282"/>
    </row>
    <row r="927" spans="2:28" customFormat="1" ht="15" customHeight="1" x14ac:dyDescent="0.25">
      <c r="B927" s="251"/>
      <c r="C927" s="250"/>
      <c r="D927" s="306"/>
      <c r="E927" s="306"/>
      <c r="F927" s="306"/>
      <c r="G927" s="306"/>
      <c r="H927" s="306"/>
      <c r="I927" s="335"/>
      <c r="J927" s="335"/>
      <c r="K927" s="307"/>
      <c r="L927" s="335"/>
      <c r="M927" s="306"/>
      <c r="N927" s="306"/>
      <c r="O927" s="306"/>
      <c r="P927" s="336"/>
      <c r="Q927" s="336"/>
      <c r="R927" s="337"/>
      <c r="S927" s="280"/>
      <c r="T927" s="281"/>
      <c r="U927" s="281"/>
      <c r="V927" s="281"/>
      <c r="W927" s="281"/>
      <c r="X927" s="281"/>
      <c r="Y927" s="281"/>
      <c r="Z927" s="281"/>
      <c r="AA927" s="281"/>
      <c r="AB927" s="282"/>
    </row>
    <row r="928" spans="2:28" customFormat="1" ht="15" customHeight="1" x14ac:dyDescent="0.25">
      <c r="B928" s="251"/>
      <c r="C928" s="250"/>
      <c r="D928" s="306"/>
      <c r="E928" s="306"/>
      <c r="F928" s="306"/>
      <c r="G928" s="306"/>
      <c r="H928" s="306"/>
      <c r="I928" s="335"/>
      <c r="J928" s="335"/>
      <c r="K928" s="307"/>
      <c r="L928" s="335"/>
      <c r="M928" s="306"/>
      <c r="N928" s="306"/>
      <c r="O928" s="306"/>
      <c r="P928" s="336"/>
      <c r="Q928" s="336"/>
      <c r="R928" s="337"/>
      <c r="S928" s="280"/>
      <c r="T928" s="281"/>
      <c r="U928" s="281"/>
      <c r="V928" s="281"/>
      <c r="W928" s="281"/>
      <c r="X928" s="281"/>
      <c r="Y928" s="281"/>
      <c r="Z928" s="281"/>
      <c r="AA928" s="281"/>
      <c r="AB928" s="282"/>
    </row>
    <row r="929" spans="2:28" customFormat="1" ht="15" customHeight="1" x14ac:dyDescent="0.25">
      <c r="B929" s="251"/>
      <c r="C929" s="250"/>
      <c r="D929" s="306"/>
      <c r="E929" s="306"/>
      <c r="F929" s="306"/>
      <c r="G929" s="306"/>
      <c r="H929" s="306"/>
      <c r="I929" s="335"/>
      <c r="J929" s="335"/>
      <c r="K929" s="307"/>
      <c r="L929" s="335"/>
      <c r="M929" s="306"/>
      <c r="N929" s="306"/>
      <c r="O929" s="306"/>
      <c r="P929" s="336"/>
      <c r="Q929" s="336"/>
      <c r="R929" s="337"/>
      <c r="S929" s="280"/>
      <c r="T929" s="281"/>
      <c r="U929" s="281"/>
      <c r="V929" s="281"/>
      <c r="W929" s="281"/>
      <c r="X929" s="281"/>
      <c r="Y929" s="281"/>
      <c r="Z929" s="281"/>
      <c r="AA929" s="281"/>
      <c r="AB929" s="282"/>
    </row>
    <row r="930" spans="2:28" customFormat="1" ht="15" customHeight="1" x14ac:dyDescent="0.25">
      <c r="B930" s="251"/>
      <c r="C930" s="250"/>
      <c r="D930" s="306"/>
      <c r="E930" s="306"/>
      <c r="F930" s="306"/>
      <c r="G930" s="306"/>
      <c r="H930" s="306"/>
      <c r="I930" s="335"/>
      <c r="J930" s="335"/>
      <c r="K930" s="307"/>
      <c r="L930" s="335"/>
      <c r="M930" s="306"/>
      <c r="N930" s="306"/>
      <c r="O930" s="306"/>
      <c r="P930" s="336"/>
      <c r="Q930" s="336"/>
      <c r="R930" s="337"/>
      <c r="S930" s="280"/>
      <c r="T930" s="281"/>
      <c r="U930" s="281"/>
      <c r="V930" s="281"/>
      <c r="W930" s="281"/>
      <c r="X930" s="281"/>
      <c r="Y930" s="281"/>
      <c r="Z930" s="281"/>
      <c r="AA930" s="281"/>
      <c r="AB930" s="282"/>
    </row>
    <row r="931" spans="2:28" customFormat="1" ht="15" customHeight="1" x14ac:dyDescent="0.25">
      <c r="B931" s="251"/>
      <c r="C931" s="250"/>
      <c r="D931" s="306"/>
      <c r="E931" s="306"/>
      <c r="F931" s="306"/>
      <c r="G931" s="306"/>
      <c r="H931" s="306"/>
      <c r="I931" s="335"/>
      <c r="J931" s="335"/>
      <c r="K931" s="307"/>
      <c r="L931" s="335"/>
      <c r="M931" s="306"/>
      <c r="N931" s="306"/>
      <c r="O931" s="306"/>
      <c r="P931" s="336"/>
      <c r="Q931" s="336"/>
      <c r="R931" s="337"/>
      <c r="S931" s="280"/>
      <c r="T931" s="281"/>
      <c r="U931" s="281"/>
      <c r="V931" s="281"/>
      <c r="W931" s="281"/>
      <c r="X931" s="281"/>
      <c r="Y931" s="281"/>
      <c r="Z931" s="281"/>
      <c r="AA931" s="281"/>
      <c r="AB931" s="282"/>
    </row>
    <row r="932" spans="2:28" customFormat="1" ht="15" customHeight="1" x14ac:dyDescent="0.25">
      <c r="B932" s="251"/>
      <c r="C932" s="250"/>
      <c r="D932" s="306"/>
      <c r="E932" s="306"/>
      <c r="F932" s="306"/>
      <c r="G932" s="306"/>
      <c r="H932" s="306"/>
      <c r="I932" s="335"/>
      <c r="J932" s="335"/>
      <c r="K932" s="307"/>
      <c r="L932" s="335"/>
      <c r="M932" s="306"/>
      <c r="N932" s="306"/>
      <c r="O932" s="306"/>
      <c r="P932" s="336"/>
      <c r="Q932" s="336"/>
      <c r="R932" s="337"/>
      <c r="S932" s="280"/>
      <c r="T932" s="281"/>
      <c r="U932" s="281"/>
      <c r="V932" s="281"/>
      <c r="W932" s="281"/>
      <c r="X932" s="281"/>
      <c r="Y932" s="281"/>
      <c r="Z932" s="281"/>
      <c r="AA932" s="281"/>
      <c r="AB932" s="282"/>
    </row>
    <row r="933" spans="2:28" customFormat="1" ht="15" customHeight="1" x14ac:dyDescent="0.25">
      <c r="B933" s="251"/>
      <c r="C933" s="250"/>
      <c r="D933" s="306"/>
      <c r="E933" s="306"/>
      <c r="F933" s="306"/>
      <c r="G933" s="306"/>
      <c r="H933" s="306"/>
      <c r="I933" s="335"/>
      <c r="J933" s="335"/>
      <c r="K933" s="307"/>
      <c r="L933" s="335"/>
      <c r="M933" s="306"/>
      <c r="N933" s="306"/>
      <c r="O933" s="306"/>
      <c r="P933" s="336"/>
      <c r="Q933" s="336"/>
      <c r="R933" s="337"/>
      <c r="S933" s="280"/>
      <c r="T933" s="281"/>
      <c r="U933" s="281"/>
      <c r="V933" s="281"/>
      <c r="W933" s="281"/>
      <c r="X933" s="281"/>
      <c r="Y933" s="281"/>
      <c r="Z933" s="281"/>
      <c r="AA933" s="281"/>
      <c r="AB933" s="282"/>
    </row>
    <row r="934" spans="2:28" customFormat="1" ht="15" customHeight="1" x14ac:dyDescent="0.25">
      <c r="B934" s="251"/>
      <c r="C934" s="250"/>
      <c r="D934" s="306"/>
      <c r="E934" s="306"/>
      <c r="F934" s="306"/>
      <c r="G934" s="306"/>
      <c r="H934" s="306"/>
      <c r="I934" s="335"/>
      <c r="J934" s="335"/>
      <c r="K934" s="307"/>
      <c r="L934" s="335"/>
      <c r="M934" s="306"/>
      <c r="N934" s="306"/>
      <c r="O934" s="306"/>
      <c r="P934" s="336"/>
      <c r="Q934" s="336"/>
      <c r="R934" s="337"/>
      <c r="S934" s="280"/>
      <c r="T934" s="281"/>
      <c r="U934" s="281"/>
      <c r="V934" s="281"/>
      <c r="W934" s="281"/>
      <c r="X934" s="281"/>
      <c r="Y934" s="281"/>
      <c r="Z934" s="281"/>
      <c r="AA934" s="281"/>
      <c r="AB934" s="282"/>
    </row>
    <row r="935" spans="2:28" customFormat="1" ht="15" customHeight="1" x14ac:dyDescent="0.25">
      <c r="B935" s="251"/>
      <c r="C935" s="250"/>
      <c r="D935" s="306"/>
      <c r="E935" s="306"/>
      <c r="F935" s="306"/>
      <c r="G935" s="306"/>
      <c r="H935" s="306"/>
      <c r="I935" s="335"/>
      <c r="J935" s="335"/>
      <c r="K935" s="307"/>
      <c r="L935" s="335"/>
      <c r="M935" s="306"/>
      <c r="N935" s="306"/>
      <c r="O935" s="306"/>
      <c r="P935" s="336"/>
      <c r="Q935" s="336"/>
      <c r="R935" s="337"/>
      <c r="S935" s="280"/>
      <c r="T935" s="281"/>
      <c r="U935" s="281"/>
      <c r="V935" s="281"/>
      <c r="W935" s="281"/>
      <c r="X935" s="281"/>
      <c r="Y935" s="281"/>
      <c r="Z935" s="281"/>
      <c r="AA935" s="281"/>
      <c r="AB935" s="282"/>
    </row>
    <row r="936" spans="2:28" customFormat="1" ht="15" customHeight="1" x14ac:dyDescent="0.25">
      <c r="B936" s="251"/>
      <c r="C936" s="250"/>
      <c r="D936" s="306"/>
      <c r="E936" s="306"/>
      <c r="F936" s="306"/>
      <c r="G936" s="306"/>
      <c r="H936" s="306"/>
      <c r="I936" s="335"/>
      <c r="J936" s="335"/>
      <c r="K936" s="307"/>
      <c r="L936" s="335"/>
      <c r="M936" s="306"/>
      <c r="N936" s="306"/>
      <c r="O936" s="306"/>
      <c r="P936" s="336"/>
      <c r="Q936" s="336"/>
      <c r="R936" s="337"/>
      <c r="S936" s="280"/>
      <c r="T936" s="281"/>
      <c r="U936" s="281"/>
      <c r="V936" s="281"/>
      <c r="W936" s="281"/>
      <c r="X936" s="281"/>
      <c r="Y936" s="281"/>
      <c r="Z936" s="281"/>
      <c r="AA936" s="281"/>
      <c r="AB936" s="282"/>
    </row>
    <row r="937" spans="2:28" customFormat="1" ht="15" customHeight="1" x14ac:dyDescent="0.25">
      <c r="B937" s="251"/>
      <c r="C937" s="250"/>
      <c r="D937" s="306"/>
      <c r="E937" s="306"/>
      <c r="F937" s="306"/>
      <c r="G937" s="306"/>
      <c r="H937" s="306"/>
      <c r="I937" s="335"/>
      <c r="J937" s="335"/>
      <c r="K937" s="307"/>
      <c r="L937" s="335"/>
      <c r="M937" s="306"/>
      <c r="N937" s="306"/>
      <c r="O937" s="306"/>
      <c r="P937" s="336"/>
      <c r="Q937" s="336"/>
      <c r="R937" s="337"/>
      <c r="S937" s="280"/>
      <c r="T937" s="281"/>
      <c r="U937" s="281"/>
      <c r="V937" s="281"/>
      <c r="W937" s="281"/>
      <c r="X937" s="281"/>
      <c r="Y937" s="281"/>
      <c r="Z937" s="281"/>
      <c r="AA937" s="281"/>
      <c r="AB937" s="282"/>
    </row>
    <row r="938" spans="2:28" customFormat="1" ht="15" customHeight="1" x14ac:dyDescent="0.25">
      <c r="B938" s="251"/>
      <c r="C938" s="250"/>
      <c r="D938" s="306"/>
      <c r="E938" s="306"/>
      <c r="F938" s="306"/>
      <c r="G938" s="306"/>
      <c r="H938" s="306"/>
      <c r="I938" s="335"/>
      <c r="J938" s="335"/>
      <c r="K938" s="307"/>
      <c r="L938" s="335"/>
      <c r="M938" s="306"/>
      <c r="N938" s="306"/>
      <c r="O938" s="306"/>
      <c r="P938" s="336"/>
      <c r="Q938" s="336"/>
      <c r="R938" s="337"/>
      <c r="S938" s="280"/>
      <c r="T938" s="281"/>
      <c r="U938" s="281"/>
      <c r="V938" s="281"/>
      <c r="W938" s="281"/>
      <c r="X938" s="281"/>
      <c r="Y938" s="281"/>
      <c r="Z938" s="281"/>
      <c r="AA938" s="281"/>
      <c r="AB938" s="282"/>
    </row>
    <row r="939" spans="2:28" customFormat="1" ht="15" customHeight="1" x14ac:dyDescent="0.25">
      <c r="B939" s="251"/>
      <c r="C939" s="250"/>
      <c r="D939" s="306"/>
      <c r="E939" s="306"/>
      <c r="F939" s="306"/>
      <c r="G939" s="306"/>
      <c r="H939" s="306"/>
      <c r="I939" s="335"/>
      <c r="J939" s="335"/>
      <c r="K939" s="307"/>
      <c r="L939" s="335"/>
      <c r="M939" s="306"/>
      <c r="N939" s="306"/>
      <c r="O939" s="306"/>
      <c r="P939" s="336"/>
      <c r="Q939" s="336"/>
      <c r="R939" s="337"/>
      <c r="S939" s="280"/>
      <c r="T939" s="281"/>
      <c r="U939" s="281"/>
      <c r="V939" s="281"/>
      <c r="W939" s="281"/>
      <c r="X939" s="281"/>
      <c r="Y939" s="281"/>
      <c r="Z939" s="281"/>
      <c r="AA939" s="281"/>
      <c r="AB939" s="282"/>
    </row>
    <row r="940" spans="2:28" customFormat="1" ht="15" customHeight="1" x14ac:dyDescent="0.25">
      <c r="B940" s="251"/>
      <c r="C940" s="250"/>
      <c r="D940" s="306"/>
      <c r="E940" s="306"/>
      <c r="F940" s="306"/>
      <c r="G940" s="306"/>
      <c r="H940" s="306"/>
      <c r="I940" s="335"/>
      <c r="J940" s="335"/>
      <c r="K940" s="307"/>
      <c r="L940" s="335"/>
      <c r="M940" s="306"/>
      <c r="N940" s="306"/>
      <c r="O940" s="306"/>
      <c r="P940" s="336"/>
      <c r="Q940" s="336"/>
      <c r="R940" s="337"/>
      <c r="S940" s="280"/>
      <c r="T940" s="281"/>
      <c r="U940" s="281"/>
      <c r="V940" s="281"/>
      <c r="W940" s="281"/>
      <c r="X940" s="281"/>
      <c r="Y940" s="281"/>
      <c r="Z940" s="281"/>
      <c r="AA940" s="281"/>
      <c r="AB940" s="282"/>
    </row>
    <row r="941" spans="2:28" customFormat="1" ht="15" customHeight="1" x14ac:dyDescent="0.25">
      <c r="B941" s="251"/>
      <c r="C941" s="250"/>
      <c r="D941" s="306"/>
      <c r="E941" s="306"/>
      <c r="F941" s="306"/>
      <c r="G941" s="306"/>
      <c r="H941" s="306"/>
      <c r="I941" s="335"/>
      <c r="J941" s="335"/>
      <c r="K941" s="307"/>
      <c r="L941" s="335"/>
      <c r="M941" s="306"/>
      <c r="N941" s="306"/>
      <c r="O941" s="306"/>
      <c r="P941" s="336"/>
      <c r="Q941" s="336"/>
      <c r="R941" s="337"/>
      <c r="S941" s="280"/>
      <c r="T941" s="281"/>
      <c r="U941" s="281"/>
      <c r="V941" s="281"/>
      <c r="W941" s="281"/>
      <c r="X941" s="281"/>
      <c r="Y941" s="281"/>
      <c r="Z941" s="281"/>
      <c r="AA941" s="281"/>
      <c r="AB941" s="282"/>
    </row>
    <row r="942" spans="2:28" customFormat="1" ht="15" customHeight="1" x14ac:dyDescent="0.25">
      <c r="B942" s="251"/>
      <c r="C942" s="250"/>
      <c r="D942" s="306"/>
      <c r="E942" s="306"/>
      <c r="F942" s="306"/>
      <c r="G942" s="306"/>
      <c r="H942" s="306"/>
      <c r="I942" s="335"/>
      <c r="J942" s="335"/>
      <c r="K942" s="307"/>
      <c r="L942" s="335"/>
      <c r="M942" s="306"/>
      <c r="N942" s="306"/>
      <c r="O942" s="306"/>
      <c r="P942" s="336"/>
      <c r="Q942" s="336"/>
      <c r="R942" s="337"/>
      <c r="S942" s="280"/>
      <c r="T942" s="281"/>
      <c r="U942" s="281"/>
      <c r="V942" s="281"/>
      <c r="W942" s="281"/>
      <c r="X942" s="281"/>
      <c r="Y942" s="281"/>
      <c r="Z942" s="281"/>
      <c r="AA942" s="281"/>
      <c r="AB942" s="282"/>
    </row>
    <row r="943" spans="2:28" customFormat="1" ht="15" customHeight="1" x14ac:dyDescent="0.25">
      <c r="B943" s="251"/>
      <c r="C943" s="250"/>
      <c r="D943" s="306"/>
      <c r="E943" s="306"/>
      <c r="F943" s="306"/>
      <c r="G943" s="306"/>
      <c r="H943" s="306"/>
      <c r="I943" s="335"/>
      <c r="J943" s="335"/>
      <c r="K943" s="307"/>
      <c r="L943" s="335"/>
      <c r="M943" s="306"/>
      <c r="N943" s="306"/>
      <c r="O943" s="306"/>
      <c r="P943" s="336"/>
      <c r="Q943" s="336"/>
      <c r="R943" s="337"/>
      <c r="S943" s="280"/>
      <c r="T943" s="281"/>
      <c r="U943" s="281"/>
      <c r="V943" s="281"/>
      <c r="W943" s="281"/>
      <c r="X943" s="281"/>
      <c r="Y943" s="281"/>
      <c r="Z943" s="281"/>
      <c r="AA943" s="281"/>
      <c r="AB943" s="282"/>
    </row>
    <row r="944" spans="2:28" customFormat="1" ht="15" customHeight="1" x14ac:dyDescent="0.25">
      <c r="B944" s="251"/>
      <c r="C944" s="250"/>
      <c r="D944" s="306"/>
      <c r="E944" s="306"/>
      <c r="F944" s="306"/>
      <c r="G944" s="306"/>
      <c r="H944" s="306"/>
      <c r="I944" s="335"/>
      <c r="J944" s="335"/>
      <c r="K944" s="307"/>
      <c r="L944" s="335"/>
      <c r="M944" s="306"/>
      <c r="N944" s="306"/>
      <c r="O944" s="306"/>
      <c r="P944" s="336"/>
      <c r="Q944" s="336"/>
      <c r="R944" s="337"/>
      <c r="S944" s="280"/>
      <c r="T944" s="281"/>
      <c r="U944" s="281"/>
      <c r="V944" s="281"/>
      <c r="W944" s="281"/>
      <c r="X944" s="281"/>
      <c r="Y944" s="281"/>
      <c r="Z944" s="281"/>
      <c r="AA944" s="281"/>
      <c r="AB944" s="282"/>
    </row>
    <row r="945" spans="2:28" customFormat="1" ht="15" customHeight="1" x14ac:dyDescent="0.25">
      <c r="B945" s="251"/>
      <c r="C945" s="250"/>
      <c r="D945" s="306"/>
      <c r="E945" s="306"/>
      <c r="F945" s="306"/>
      <c r="G945" s="306"/>
      <c r="H945" s="306"/>
      <c r="I945" s="335"/>
      <c r="J945" s="335"/>
      <c r="K945" s="307"/>
      <c r="L945" s="335"/>
      <c r="M945" s="306"/>
      <c r="N945" s="306"/>
      <c r="O945" s="306"/>
      <c r="P945" s="336"/>
      <c r="Q945" s="336"/>
      <c r="R945" s="337"/>
      <c r="S945" s="280"/>
      <c r="T945" s="281"/>
      <c r="U945" s="281"/>
      <c r="V945" s="281"/>
      <c r="W945" s="281"/>
      <c r="X945" s="281"/>
      <c r="Y945" s="281"/>
      <c r="Z945" s="281"/>
      <c r="AA945" s="281"/>
      <c r="AB945" s="282"/>
    </row>
    <row r="946" spans="2:28" customFormat="1" ht="15" customHeight="1" x14ac:dyDescent="0.25">
      <c r="B946" s="251"/>
      <c r="C946" s="250"/>
      <c r="D946" s="306"/>
      <c r="E946" s="306"/>
      <c r="F946" s="306"/>
      <c r="G946" s="306"/>
      <c r="H946" s="306"/>
      <c r="I946" s="335"/>
      <c r="J946" s="335"/>
      <c r="K946" s="307"/>
      <c r="L946" s="335"/>
      <c r="M946" s="306"/>
      <c r="N946" s="306"/>
      <c r="O946" s="306"/>
      <c r="P946" s="336"/>
      <c r="Q946" s="336"/>
      <c r="R946" s="337"/>
      <c r="S946" s="280"/>
      <c r="T946" s="281"/>
      <c r="U946" s="281"/>
      <c r="V946" s="281"/>
      <c r="W946" s="281"/>
      <c r="X946" s="281"/>
      <c r="Y946" s="281"/>
      <c r="Z946" s="281"/>
      <c r="AA946" s="281"/>
      <c r="AB946" s="282"/>
    </row>
    <row r="947" spans="2:28" customFormat="1" ht="15" customHeight="1" x14ac:dyDescent="0.25">
      <c r="B947" s="251"/>
      <c r="C947" s="250"/>
      <c r="D947" s="306"/>
      <c r="E947" s="306"/>
      <c r="F947" s="306"/>
      <c r="G947" s="306"/>
      <c r="H947" s="306"/>
      <c r="I947" s="335"/>
      <c r="J947" s="335"/>
      <c r="K947" s="307"/>
      <c r="L947" s="335"/>
      <c r="M947" s="306"/>
      <c r="N947" s="306"/>
      <c r="O947" s="306"/>
      <c r="P947" s="336"/>
      <c r="Q947" s="336"/>
      <c r="R947" s="337"/>
      <c r="S947" s="280"/>
      <c r="T947" s="281"/>
      <c r="U947" s="281"/>
      <c r="V947" s="281"/>
      <c r="W947" s="281"/>
      <c r="X947" s="281"/>
      <c r="Y947" s="281"/>
      <c r="Z947" s="281"/>
      <c r="AA947" s="281"/>
      <c r="AB947" s="282"/>
    </row>
    <row r="948" spans="2:28" customFormat="1" ht="15" customHeight="1" x14ac:dyDescent="0.25">
      <c r="B948" s="251"/>
      <c r="C948" s="250"/>
      <c r="D948" s="306"/>
      <c r="E948" s="306"/>
      <c r="F948" s="306"/>
      <c r="G948" s="306"/>
      <c r="H948" s="306"/>
      <c r="I948" s="335"/>
      <c r="J948" s="335"/>
      <c r="K948" s="307"/>
      <c r="L948" s="335"/>
      <c r="M948" s="306"/>
      <c r="N948" s="306"/>
      <c r="O948" s="306"/>
      <c r="P948" s="336"/>
      <c r="Q948" s="336"/>
      <c r="R948" s="337"/>
      <c r="S948" s="280"/>
      <c r="T948" s="281"/>
      <c r="U948" s="281"/>
      <c r="V948" s="281"/>
      <c r="W948" s="281"/>
      <c r="X948" s="281"/>
      <c r="Y948" s="281"/>
      <c r="Z948" s="281"/>
      <c r="AA948" s="281"/>
      <c r="AB948" s="282"/>
    </row>
    <row r="949" spans="2:28" customFormat="1" ht="15" customHeight="1" x14ac:dyDescent="0.25">
      <c r="B949" s="251"/>
      <c r="C949" s="250"/>
      <c r="D949" s="306"/>
      <c r="E949" s="306"/>
      <c r="F949" s="306"/>
      <c r="G949" s="306"/>
      <c r="H949" s="306"/>
      <c r="I949" s="335"/>
      <c r="J949" s="335"/>
      <c r="K949" s="307"/>
      <c r="L949" s="335"/>
      <c r="M949" s="306"/>
      <c r="N949" s="306"/>
      <c r="O949" s="306"/>
      <c r="P949" s="336"/>
      <c r="Q949" s="336"/>
      <c r="R949" s="337"/>
      <c r="S949" s="280"/>
      <c r="T949" s="281"/>
      <c r="U949" s="281"/>
      <c r="V949" s="281"/>
      <c r="W949" s="281"/>
      <c r="X949" s="281"/>
      <c r="Y949" s="281"/>
      <c r="Z949" s="281"/>
      <c r="AA949" s="281"/>
      <c r="AB949" s="282"/>
    </row>
    <row r="950" spans="2:28" customFormat="1" ht="15" customHeight="1" x14ac:dyDescent="0.25">
      <c r="B950" s="251"/>
      <c r="C950" s="250"/>
      <c r="D950" s="306"/>
      <c r="E950" s="306"/>
      <c r="F950" s="306"/>
      <c r="G950" s="306"/>
      <c r="H950" s="306"/>
      <c r="I950" s="335"/>
      <c r="J950" s="335"/>
      <c r="K950" s="307"/>
      <c r="L950" s="335"/>
      <c r="M950" s="306"/>
      <c r="N950" s="306"/>
      <c r="O950" s="306"/>
      <c r="P950" s="336"/>
      <c r="Q950" s="336"/>
      <c r="R950" s="337"/>
      <c r="S950" s="280"/>
      <c r="T950" s="281"/>
      <c r="U950" s="281"/>
      <c r="V950" s="281"/>
      <c r="W950" s="281"/>
      <c r="X950" s="281"/>
      <c r="Y950" s="281"/>
      <c r="Z950" s="281"/>
      <c r="AA950" s="281"/>
      <c r="AB950" s="282"/>
    </row>
    <row r="951" spans="2:28" customFormat="1" ht="15" customHeight="1" x14ac:dyDescent="0.25">
      <c r="B951" s="251"/>
      <c r="C951" s="250"/>
      <c r="D951" s="306"/>
      <c r="E951" s="306"/>
      <c r="F951" s="306"/>
      <c r="G951" s="306"/>
      <c r="H951" s="306"/>
      <c r="I951" s="335"/>
      <c r="J951" s="335"/>
      <c r="K951" s="307"/>
      <c r="L951" s="335"/>
      <c r="M951" s="306"/>
      <c r="N951" s="306"/>
      <c r="O951" s="306"/>
      <c r="P951" s="336"/>
      <c r="Q951" s="336"/>
      <c r="R951" s="337"/>
      <c r="S951" s="280"/>
      <c r="T951" s="281"/>
      <c r="U951" s="281"/>
      <c r="V951" s="281"/>
      <c r="W951" s="281"/>
      <c r="X951" s="281"/>
      <c r="Y951" s="281"/>
      <c r="Z951" s="281"/>
      <c r="AA951" s="281"/>
      <c r="AB951" s="282"/>
    </row>
    <row r="952" spans="2:28" customFormat="1" ht="15" customHeight="1" x14ac:dyDescent="0.25">
      <c r="B952" s="251"/>
      <c r="C952" s="250"/>
      <c r="D952" s="306"/>
      <c r="E952" s="306"/>
      <c r="F952" s="306"/>
      <c r="G952" s="306"/>
      <c r="H952" s="306"/>
      <c r="I952" s="335"/>
      <c r="J952" s="335"/>
      <c r="K952" s="307"/>
      <c r="L952" s="335"/>
      <c r="M952" s="306"/>
      <c r="N952" s="306"/>
      <c r="O952" s="306"/>
      <c r="P952" s="336"/>
      <c r="Q952" s="336"/>
      <c r="R952" s="337"/>
      <c r="S952" s="280"/>
      <c r="T952" s="281"/>
      <c r="U952" s="281"/>
      <c r="V952" s="281"/>
      <c r="W952" s="281"/>
      <c r="X952" s="281"/>
      <c r="Y952" s="281"/>
      <c r="Z952" s="281"/>
      <c r="AA952" s="281"/>
      <c r="AB952" s="282"/>
    </row>
    <row r="953" spans="2:28" customFormat="1" ht="15" customHeight="1" x14ac:dyDescent="0.25">
      <c r="B953" s="251"/>
      <c r="C953" s="250"/>
      <c r="D953" s="306"/>
      <c r="E953" s="306"/>
      <c r="F953" s="306"/>
      <c r="G953" s="306"/>
      <c r="H953" s="306"/>
      <c r="I953" s="335"/>
      <c r="J953" s="335"/>
      <c r="K953" s="307"/>
      <c r="L953" s="335"/>
      <c r="M953" s="306"/>
      <c r="N953" s="306"/>
      <c r="O953" s="306"/>
      <c r="P953" s="336"/>
      <c r="Q953" s="336"/>
      <c r="R953" s="337"/>
      <c r="S953" s="280"/>
      <c r="T953" s="281"/>
      <c r="U953" s="281"/>
      <c r="V953" s="281"/>
      <c r="W953" s="281"/>
      <c r="X953" s="281"/>
      <c r="Y953" s="281"/>
      <c r="Z953" s="281"/>
      <c r="AA953" s="281"/>
      <c r="AB953" s="282"/>
    </row>
    <row r="954" spans="2:28" customFormat="1" ht="15" customHeight="1" x14ac:dyDescent="0.25">
      <c r="B954" s="251"/>
      <c r="C954" s="250"/>
      <c r="D954" s="306"/>
      <c r="E954" s="306"/>
      <c r="F954" s="306"/>
      <c r="G954" s="306"/>
      <c r="H954" s="306"/>
      <c r="I954" s="335"/>
      <c r="J954" s="335"/>
      <c r="K954" s="307"/>
      <c r="L954" s="335"/>
      <c r="M954" s="306"/>
      <c r="N954" s="306"/>
      <c r="O954" s="306"/>
      <c r="P954" s="336"/>
      <c r="Q954" s="336"/>
      <c r="R954" s="337"/>
      <c r="S954" s="280"/>
      <c r="T954" s="281"/>
      <c r="U954" s="281"/>
      <c r="V954" s="281"/>
      <c r="W954" s="281"/>
      <c r="X954" s="281"/>
      <c r="Y954" s="281"/>
      <c r="Z954" s="281"/>
      <c r="AA954" s="281"/>
      <c r="AB954" s="282"/>
    </row>
    <row r="955" spans="2:28" customFormat="1" ht="15" customHeight="1" x14ac:dyDescent="0.25">
      <c r="B955" s="251"/>
      <c r="C955" s="250"/>
      <c r="D955" s="306"/>
      <c r="E955" s="306"/>
      <c r="F955" s="306"/>
      <c r="G955" s="306"/>
      <c r="H955" s="306"/>
      <c r="I955" s="335"/>
      <c r="J955" s="335"/>
      <c r="K955" s="307"/>
      <c r="L955" s="335"/>
      <c r="M955" s="306"/>
      <c r="N955" s="306"/>
      <c r="O955" s="306"/>
      <c r="P955" s="336"/>
      <c r="Q955" s="336"/>
      <c r="R955" s="337"/>
      <c r="S955" s="280"/>
      <c r="T955" s="281"/>
      <c r="U955" s="281"/>
      <c r="V955" s="281"/>
      <c r="W955" s="281"/>
      <c r="X955" s="281"/>
      <c r="Y955" s="281"/>
      <c r="Z955" s="281"/>
      <c r="AA955" s="281"/>
      <c r="AB955" s="282"/>
    </row>
    <row r="956" spans="2:28" customFormat="1" ht="15" customHeight="1" x14ac:dyDescent="0.25">
      <c r="B956" s="251"/>
      <c r="C956" s="250"/>
      <c r="D956" s="306"/>
      <c r="E956" s="306"/>
      <c r="F956" s="306"/>
      <c r="G956" s="306"/>
      <c r="H956" s="306"/>
      <c r="I956" s="335"/>
      <c r="J956" s="335"/>
      <c r="K956" s="307"/>
      <c r="L956" s="335"/>
      <c r="M956" s="306"/>
      <c r="N956" s="306"/>
      <c r="O956" s="306"/>
      <c r="P956" s="336"/>
      <c r="Q956" s="336"/>
      <c r="R956" s="337"/>
      <c r="S956" s="280"/>
      <c r="T956" s="281"/>
      <c r="U956" s="281"/>
      <c r="V956" s="281"/>
      <c r="W956" s="281"/>
      <c r="X956" s="281"/>
      <c r="Y956" s="281"/>
      <c r="Z956" s="281"/>
      <c r="AA956" s="281"/>
      <c r="AB956" s="282"/>
    </row>
    <row r="957" spans="2:28" customFormat="1" ht="15" customHeight="1" x14ac:dyDescent="0.25">
      <c r="B957" s="251"/>
      <c r="C957" s="250"/>
      <c r="D957" s="306"/>
      <c r="E957" s="306"/>
      <c r="F957" s="306"/>
      <c r="G957" s="306"/>
      <c r="H957" s="306"/>
      <c r="I957" s="335"/>
      <c r="J957" s="335"/>
      <c r="K957" s="307"/>
      <c r="L957" s="335"/>
      <c r="M957" s="306"/>
      <c r="N957" s="306"/>
      <c r="O957" s="306"/>
      <c r="P957" s="336"/>
      <c r="Q957" s="336"/>
      <c r="R957" s="337"/>
      <c r="S957" s="280"/>
      <c r="T957" s="281"/>
      <c r="U957" s="281"/>
      <c r="V957" s="281"/>
      <c r="W957" s="281"/>
      <c r="X957" s="281"/>
      <c r="Y957" s="281"/>
      <c r="Z957" s="281"/>
      <c r="AA957" s="281"/>
      <c r="AB957" s="282"/>
    </row>
    <row r="958" spans="2:28" customFormat="1" ht="15" customHeight="1" x14ac:dyDescent="0.25">
      <c r="B958" s="251"/>
      <c r="C958" s="250"/>
      <c r="D958" s="306"/>
      <c r="E958" s="306"/>
      <c r="F958" s="306"/>
      <c r="G958" s="306"/>
      <c r="H958" s="306"/>
      <c r="I958" s="335"/>
      <c r="J958" s="335"/>
      <c r="K958" s="307"/>
      <c r="L958" s="335"/>
      <c r="M958" s="306"/>
      <c r="N958" s="306"/>
      <c r="O958" s="306"/>
      <c r="P958" s="336"/>
      <c r="Q958" s="336"/>
      <c r="R958" s="337"/>
      <c r="S958" s="280"/>
      <c r="T958" s="281"/>
      <c r="U958" s="281"/>
      <c r="V958" s="281"/>
      <c r="W958" s="281"/>
      <c r="X958" s="281"/>
      <c r="Y958" s="281"/>
      <c r="Z958" s="281"/>
      <c r="AA958" s="281"/>
      <c r="AB958" s="282"/>
    </row>
    <row r="959" spans="2:28" customFormat="1" ht="15" customHeight="1" x14ac:dyDescent="0.25">
      <c r="B959" s="251"/>
      <c r="C959" s="250"/>
      <c r="D959" s="306"/>
      <c r="E959" s="306"/>
      <c r="F959" s="306"/>
      <c r="G959" s="306"/>
      <c r="H959" s="306"/>
      <c r="I959" s="335"/>
      <c r="J959" s="335"/>
      <c r="K959" s="307"/>
      <c r="L959" s="335"/>
      <c r="M959" s="306"/>
      <c r="N959" s="306"/>
      <c r="O959" s="306"/>
      <c r="P959" s="336"/>
      <c r="Q959" s="336"/>
      <c r="R959" s="337"/>
      <c r="S959" s="280"/>
      <c r="T959" s="281"/>
      <c r="U959" s="281"/>
      <c r="V959" s="281"/>
      <c r="W959" s="281"/>
      <c r="X959" s="281"/>
      <c r="Y959" s="281"/>
      <c r="Z959" s="281"/>
      <c r="AA959" s="281"/>
      <c r="AB959" s="282"/>
    </row>
    <row r="960" spans="2:28" customFormat="1" ht="15" customHeight="1" x14ac:dyDescent="0.25">
      <c r="B960" s="251"/>
      <c r="C960" s="250"/>
      <c r="D960" s="306"/>
      <c r="E960" s="306"/>
      <c r="F960" s="306"/>
      <c r="G960" s="306"/>
      <c r="H960" s="306"/>
      <c r="I960" s="335"/>
      <c r="J960" s="335"/>
      <c r="K960" s="307"/>
      <c r="L960" s="335"/>
      <c r="M960" s="306"/>
      <c r="N960" s="306"/>
      <c r="O960" s="306"/>
      <c r="P960" s="336"/>
      <c r="Q960" s="336"/>
      <c r="R960" s="337"/>
      <c r="S960" s="280"/>
      <c r="T960" s="281"/>
      <c r="U960" s="281"/>
      <c r="V960" s="281"/>
      <c r="W960" s="281"/>
      <c r="X960" s="281"/>
      <c r="Y960" s="281"/>
      <c r="Z960" s="281"/>
      <c r="AA960" s="281"/>
      <c r="AB960" s="282"/>
    </row>
    <row r="961" spans="2:28" customFormat="1" ht="15" customHeight="1" x14ac:dyDescent="0.25">
      <c r="B961" s="251"/>
      <c r="C961" s="250"/>
      <c r="D961" s="306"/>
      <c r="E961" s="306"/>
      <c r="F961" s="306"/>
      <c r="G961" s="306"/>
      <c r="H961" s="306"/>
      <c r="I961" s="335"/>
      <c r="J961" s="335"/>
      <c r="K961" s="307"/>
      <c r="L961" s="335"/>
      <c r="M961" s="306"/>
      <c r="N961" s="306"/>
      <c r="O961" s="306"/>
      <c r="P961" s="336"/>
      <c r="Q961" s="336"/>
      <c r="R961" s="337"/>
      <c r="S961" s="280"/>
      <c r="T961" s="281"/>
      <c r="U961" s="281"/>
      <c r="V961" s="281"/>
      <c r="W961" s="281"/>
      <c r="X961" s="281"/>
      <c r="Y961" s="281"/>
      <c r="Z961" s="281"/>
      <c r="AA961" s="281"/>
      <c r="AB961" s="282"/>
    </row>
    <row r="962" spans="2:28" customFormat="1" ht="15" customHeight="1" x14ac:dyDescent="0.25">
      <c r="B962" s="251"/>
      <c r="C962" s="250"/>
      <c r="D962" s="306"/>
      <c r="E962" s="306"/>
      <c r="F962" s="306"/>
      <c r="G962" s="306"/>
      <c r="H962" s="306"/>
      <c r="I962" s="335"/>
      <c r="J962" s="335"/>
      <c r="K962" s="307"/>
      <c r="L962" s="335"/>
      <c r="M962" s="306"/>
      <c r="N962" s="306"/>
      <c r="O962" s="306"/>
      <c r="P962" s="336"/>
      <c r="Q962" s="336"/>
      <c r="R962" s="337"/>
      <c r="S962" s="280"/>
      <c r="T962" s="281"/>
      <c r="U962" s="281"/>
      <c r="V962" s="281"/>
      <c r="W962" s="281"/>
      <c r="X962" s="281"/>
      <c r="Y962" s="281"/>
      <c r="Z962" s="281"/>
      <c r="AA962" s="281"/>
      <c r="AB962" s="282"/>
    </row>
    <row r="963" spans="2:28" customFormat="1" ht="15" customHeight="1" x14ac:dyDescent="0.25">
      <c r="B963" s="251"/>
      <c r="C963" s="250"/>
      <c r="D963" s="306"/>
      <c r="E963" s="306"/>
      <c r="F963" s="306"/>
      <c r="G963" s="306"/>
      <c r="H963" s="306"/>
      <c r="I963" s="335"/>
      <c r="J963" s="335"/>
      <c r="K963" s="307"/>
      <c r="L963" s="335"/>
      <c r="M963" s="306"/>
      <c r="N963" s="306"/>
      <c r="O963" s="306"/>
      <c r="P963" s="336"/>
      <c r="Q963" s="336"/>
      <c r="R963" s="337"/>
      <c r="S963" s="280"/>
      <c r="T963" s="281"/>
      <c r="U963" s="281"/>
      <c r="V963" s="281"/>
      <c r="W963" s="281"/>
      <c r="X963" s="281"/>
      <c r="Y963" s="281"/>
      <c r="Z963" s="281"/>
      <c r="AA963" s="281"/>
      <c r="AB963" s="282"/>
    </row>
    <row r="964" spans="2:28" customFormat="1" ht="15" customHeight="1" x14ac:dyDescent="0.25">
      <c r="B964" s="251"/>
      <c r="C964" s="250"/>
      <c r="D964" s="306"/>
      <c r="E964" s="306"/>
      <c r="F964" s="306"/>
      <c r="G964" s="306"/>
      <c r="H964" s="306"/>
      <c r="I964" s="335"/>
      <c r="J964" s="335"/>
      <c r="K964" s="307"/>
      <c r="L964" s="335"/>
      <c r="M964" s="306"/>
      <c r="N964" s="306"/>
      <c r="O964" s="306"/>
      <c r="P964" s="336"/>
      <c r="Q964" s="336"/>
      <c r="R964" s="337"/>
      <c r="S964" s="280"/>
      <c r="T964" s="281"/>
      <c r="U964" s="281"/>
      <c r="V964" s="281"/>
      <c r="W964" s="281"/>
      <c r="X964" s="281"/>
      <c r="Y964" s="281"/>
      <c r="Z964" s="281"/>
      <c r="AA964" s="281"/>
      <c r="AB964" s="282"/>
    </row>
    <row r="965" spans="2:28" customFormat="1" ht="15" customHeight="1" x14ac:dyDescent="0.25">
      <c r="B965" s="251"/>
      <c r="C965" s="250"/>
      <c r="D965" s="306"/>
      <c r="E965" s="306"/>
      <c r="F965" s="306"/>
      <c r="G965" s="306"/>
      <c r="H965" s="306"/>
      <c r="I965" s="335"/>
      <c r="J965" s="335"/>
      <c r="K965" s="307"/>
      <c r="L965" s="335"/>
      <c r="M965" s="306"/>
      <c r="N965" s="306"/>
      <c r="O965" s="306"/>
      <c r="P965" s="336"/>
      <c r="Q965" s="336"/>
      <c r="R965" s="337"/>
      <c r="S965" s="280"/>
      <c r="T965" s="281"/>
      <c r="U965" s="281"/>
      <c r="V965" s="281"/>
      <c r="W965" s="281"/>
      <c r="X965" s="281"/>
      <c r="Y965" s="281"/>
      <c r="Z965" s="281"/>
      <c r="AA965" s="281"/>
      <c r="AB965" s="282"/>
    </row>
    <row r="966" spans="2:28" customFormat="1" ht="15" customHeight="1" x14ac:dyDescent="0.25">
      <c r="B966" s="251"/>
      <c r="C966" s="250"/>
      <c r="D966" s="306"/>
      <c r="E966" s="306"/>
      <c r="F966" s="306"/>
      <c r="G966" s="306"/>
      <c r="H966" s="306"/>
      <c r="I966" s="335"/>
      <c r="J966" s="335"/>
      <c r="K966" s="307"/>
      <c r="L966" s="335"/>
      <c r="M966" s="306"/>
      <c r="N966" s="306"/>
      <c r="O966" s="306"/>
      <c r="P966" s="336"/>
      <c r="Q966" s="336"/>
      <c r="R966" s="337"/>
      <c r="S966" s="280"/>
      <c r="T966" s="281"/>
      <c r="U966" s="281"/>
      <c r="V966" s="281"/>
      <c r="W966" s="281"/>
      <c r="X966" s="281"/>
      <c r="Y966" s="281"/>
      <c r="Z966" s="281"/>
      <c r="AA966" s="281"/>
      <c r="AB966" s="282"/>
    </row>
    <row r="967" spans="2:28" customFormat="1" ht="15" customHeight="1" x14ac:dyDescent="0.25">
      <c r="B967" s="251"/>
      <c r="C967" s="250"/>
      <c r="D967" s="306"/>
      <c r="E967" s="306"/>
      <c r="F967" s="306"/>
      <c r="G967" s="306"/>
      <c r="H967" s="306"/>
      <c r="I967" s="335"/>
      <c r="J967" s="335"/>
      <c r="K967" s="307"/>
      <c r="L967" s="335"/>
      <c r="M967" s="306"/>
      <c r="N967" s="306"/>
      <c r="O967" s="306"/>
      <c r="P967" s="336"/>
      <c r="Q967" s="336"/>
      <c r="R967" s="337"/>
      <c r="S967" s="280"/>
      <c r="T967" s="281"/>
      <c r="U967" s="281"/>
      <c r="V967" s="281"/>
      <c r="W967" s="281"/>
      <c r="X967" s="281"/>
      <c r="Y967" s="281"/>
      <c r="Z967" s="281"/>
      <c r="AA967" s="281"/>
      <c r="AB967" s="282"/>
    </row>
    <row r="968" spans="2:28" customFormat="1" ht="15" customHeight="1" x14ac:dyDescent="0.25">
      <c r="B968" s="251"/>
      <c r="C968" s="250"/>
      <c r="D968" s="306"/>
      <c r="E968" s="306"/>
      <c r="F968" s="306"/>
      <c r="G968" s="306"/>
      <c r="H968" s="306"/>
      <c r="I968" s="335"/>
      <c r="J968" s="335"/>
      <c r="K968" s="307"/>
      <c r="L968" s="335"/>
      <c r="M968" s="306"/>
      <c r="N968" s="306"/>
      <c r="O968" s="306"/>
      <c r="P968" s="336"/>
      <c r="Q968" s="336"/>
      <c r="R968" s="337"/>
      <c r="S968" s="280"/>
      <c r="T968" s="281"/>
      <c r="U968" s="281"/>
      <c r="V968" s="281"/>
      <c r="W968" s="281"/>
      <c r="X968" s="281"/>
      <c r="Y968" s="281"/>
      <c r="Z968" s="281"/>
      <c r="AA968" s="281"/>
      <c r="AB968" s="282"/>
    </row>
    <row r="969" spans="2:28" customFormat="1" ht="15" customHeight="1" x14ac:dyDescent="0.25">
      <c r="B969" s="251"/>
      <c r="C969" s="250"/>
      <c r="D969" s="306"/>
      <c r="E969" s="306"/>
      <c r="F969" s="306"/>
      <c r="G969" s="306"/>
      <c r="H969" s="306"/>
      <c r="I969" s="335"/>
      <c r="J969" s="335"/>
      <c r="K969" s="307"/>
      <c r="L969" s="335"/>
      <c r="M969" s="306"/>
      <c r="N969" s="306"/>
      <c r="O969" s="306"/>
      <c r="P969" s="336"/>
      <c r="Q969" s="336"/>
      <c r="R969" s="337"/>
      <c r="S969" s="280"/>
      <c r="T969" s="281"/>
      <c r="U969" s="281"/>
      <c r="V969" s="281"/>
      <c r="W969" s="281"/>
      <c r="X969" s="281"/>
      <c r="Y969" s="281"/>
      <c r="Z969" s="281"/>
      <c r="AA969" s="281"/>
      <c r="AB969" s="282"/>
    </row>
    <row r="970" spans="2:28" customFormat="1" ht="15" customHeight="1" x14ac:dyDescent="0.25">
      <c r="B970" s="251"/>
      <c r="C970" s="250"/>
      <c r="D970" s="306"/>
      <c r="E970" s="306"/>
      <c r="F970" s="306"/>
      <c r="G970" s="306"/>
      <c r="H970" s="306"/>
      <c r="I970" s="335"/>
      <c r="J970" s="335"/>
      <c r="K970" s="307"/>
      <c r="L970" s="335"/>
      <c r="M970" s="306"/>
      <c r="N970" s="306"/>
      <c r="O970" s="306"/>
      <c r="P970" s="336"/>
      <c r="Q970" s="336"/>
      <c r="R970" s="337"/>
      <c r="S970" s="280"/>
      <c r="T970" s="281"/>
      <c r="U970" s="281"/>
      <c r="V970" s="281"/>
      <c r="W970" s="281"/>
      <c r="X970" s="281"/>
      <c r="Y970" s="281"/>
      <c r="Z970" s="281"/>
      <c r="AA970" s="281"/>
      <c r="AB970" s="282"/>
    </row>
    <row r="971" spans="2:28" customFormat="1" ht="15" customHeight="1" x14ac:dyDescent="0.25">
      <c r="B971" s="251"/>
      <c r="C971" s="250"/>
      <c r="D971" s="306"/>
      <c r="E971" s="306"/>
      <c r="F971" s="306"/>
      <c r="G971" s="306"/>
      <c r="H971" s="306"/>
      <c r="I971" s="335"/>
      <c r="J971" s="335"/>
      <c r="K971" s="307"/>
      <c r="L971" s="335"/>
      <c r="M971" s="306"/>
      <c r="N971" s="306"/>
      <c r="O971" s="306"/>
      <c r="P971" s="336"/>
      <c r="Q971" s="336"/>
      <c r="R971" s="337"/>
      <c r="S971" s="280"/>
      <c r="T971" s="281"/>
      <c r="U971" s="281"/>
      <c r="V971" s="281"/>
      <c r="W971" s="281"/>
      <c r="X971" s="281"/>
      <c r="Y971" s="281"/>
      <c r="Z971" s="281"/>
      <c r="AA971" s="281"/>
      <c r="AB971" s="282"/>
    </row>
    <row r="972" spans="2:28" customFormat="1" ht="15" customHeight="1" x14ac:dyDescent="0.25">
      <c r="B972" s="251"/>
      <c r="C972" s="250"/>
      <c r="D972" s="306"/>
      <c r="E972" s="306"/>
      <c r="F972" s="306"/>
      <c r="G972" s="306"/>
      <c r="H972" s="306"/>
      <c r="I972" s="335"/>
      <c r="J972" s="335"/>
      <c r="K972" s="307"/>
      <c r="L972" s="335"/>
      <c r="M972" s="306"/>
      <c r="N972" s="306"/>
      <c r="O972" s="306"/>
      <c r="P972" s="336"/>
      <c r="Q972" s="336"/>
      <c r="R972" s="337"/>
      <c r="S972" s="280"/>
      <c r="T972" s="281"/>
      <c r="U972" s="281"/>
      <c r="V972" s="281"/>
      <c r="W972" s="281"/>
      <c r="X972" s="281"/>
      <c r="Y972" s="281"/>
      <c r="Z972" s="281"/>
      <c r="AA972" s="281"/>
      <c r="AB972" s="282"/>
    </row>
    <row r="973" spans="2:28" customFormat="1" ht="15" customHeight="1" x14ac:dyDescent="0.25">
      <c r="B973" s="251"/>
      <c r="C973" s="250"/>
      <c r="D973" s="306"/>
      <c r="E973" s="306"/>
      <c r="F973" s="306"/>
      <c r="G973" s="306"/>
      <c r="H973" s="306"/>
      <c r="I973" s="335"/>
      <c r="J973" s="335"/>
      <c r="K973" s="307"/>
      <c r="L973" s="335"/>
      <c r="M973" s="306"/>
      <c r="N973" s="306"/>
      <c r="O973" s="306"/>
      <c r="P973" s="336"/>
      <c r="Q973" s="336"/>
      <c r="R973" s="337"/>
      <c r="S973" s="280"/>
      <c r="T973" s="281"/>
      <c r="U973" s="281"/>
      <c r="V973" s="281"/>
      <c r="W973" s="281"/>
      <c r="X973" s="281"/>
      <c r="Y973" s="281"/>
      <c r="Z973" s="281"/>
      <c r="AA973" s="281"/>
      <c r="AB973" s="282"/>
    </row>
    <row r="974" spans="2:28" customFormat="1" ht="15" customHeight="1" x14ac:dyDescent="0.25">
      <c r="B974" s="251"/>
      <c r="C974" s="250"/>
      <c r="D974" s="306"/>
      <c r="E974" s="306"/>
      <c r="F974" s="306"/>
      <c r="G974" s="306"/>
      <c r="H974" s="306"/>
      <c r="I974" s="335"/>
      <c r="J974" s="335"/>
      <c r="K974" s="307"/>
      <c r="L974" s="335"/>
      <c r="M974" s="306"/>
      <c r="N974" s="306"/>
      <c r="O974" s="306"/>
      <c r="P974" s="336"/>
      <c r="Q974" s="336"/>
      <c r="R974" s="337"/>
      <c r="S974" s="280"/>
      <c r="T974" s="281"/>
      <c r="U974" s="281"/>
      <c r="V974" s="281"/>
      <c r="W974" s="281"/>
      <c r="X974" s="281"/>
      <c r="Y974" s="281"/>
      <c r="Z974" s="281"/>
      <c r="AA974" s="281"/>
      <c r="AB974" s="282"/>
    </row>
    <row r="975" spans="2:28" customFormat="1" ht="15" customHeight="1" x14ac:dyDescent="0.25">
      <c r="B975" s="251"/>
      <c r="C975" s="250"/>
      <c r="D975" s="306"/>
      <c r="E975" s="306"/>
      <c r="F975" s="306"/>
      <c r="G975" s="306"/>
      <c r="H975" s="306"/>
      <c r="I975" s="335"/>
      <c r="J975" s="335"/>
      <c r="K975" s="307"/>
      <c r="L975" s="335"/>
      <c r="M975" s="306"/>
      <c r="N975" s="306"/>
      <c r="O975" s="306"/>
      <c r="P975" s="336"/>
      <c r="Q975" s="336"/>
      <c r="R975" s="337"/>
      <c r="S975" s="280"/>
      <c r="T975" s="281"/>
      <c r="U975" s="281"/>
      <c r="V975" s="281"/>
      <c r="W975" s="281"/>
      <c r="X975" s="281"/>
      <c r="Y975" s="281"/>
      <c r="Z975" s="281"/>
      <c r="AA975" s="281"/>
      <c r="AB975" s="282"/>
    </row>
    <row r="976" spans="2:28" customFormat="1" ht="15" customHeight="1" x14ac:dyDescent="0.25">
      <c r="B976" s="251"/>
      <c r="C976" s="250"/>
      <c r="D976" s="306"/>
      <c r="E976" s="306"/>
      <c r="F976" s="306"/>
      <c r="G976" s="306"/>
      <c r="H976" s="306"/>
      <c r="I976" s="335"/>
      <c r="J976" s="335"/>
      <c r="K976" s="307"/>
      <c r="L976" s="335"/>
      <c r="M976" s="306"/>
      <c r="N976" s="306"/>
      <c r="O976" s="306"/>
      <c r="P976" s="336"/>
      <c r="Q976" s="336"/>
      <c r="R976" s="337"/>
      <c r="S976" s="280"/>
      <c r="T976" s="281"/>
      <c r="U976" s="281"/>
      <c r="V976" s="281"/>
      <c r="W976" s="281"/>
      <c r="X976" s="281"/>
      <c r="Y976" s="281"/>
      <c r="Z976" s="281"/>
      <c r="AA976" s="281"/>
      <c r="AB976" s="282"/>
    </row>
    <row r="977" spans="2:28" customFormat="1" ht="15" customHeight="1" x14ac:dyDescent="0.25">
      <c r="B977" s="251"/>
      <c r="C977" s="250"/>
      <c r="D977" s="306"/>
      <c r="E977" s="306"/>
      <c r="F977" s="306"/>
      <c r="G977" s="306"/>
      <c r="H977" s="306"/>
      <c r="I977" s="335"/>
      <c r="J977" s="335"/>
      <c r="K977" s="307"/>
      <c r="L977" s="335"/>
      <c r="M977" s="306"/>
      <c r="N977" s="306"/>
      <c r="O977" s="306"/>
      <c r="P977" s="336"/>
      <c r="Q977" s="336"/>
      <c r="R977" s="337"/>
      <c r="S977" s="280"/>
      <c r="T977" s="281"/>
      <c r="U977" s="281"/>
      <c r="V977" s="281"/>
      <c r="W977" s="281"/>
      <c r="X977" s="281"/>
      <c r="Y977" s="281"/>
      <c r="Z977" s="281"/>
      <c r="AA977" s="281"/>
      <c r="AB977" s="282"/>
    </row>
    <row r="978" spans="2:28" customFormat="1" ht="15" customHeight="1" x14ac:dyDescent="0.25">
      <c r="B978" s="251"/>
      <c r="C978" s="250"/>
      <c r="D978" s="306"/>
      <c r="E978" s="306"/>
      <c r="F978" s="306"/>
      <c r="G978" s="306"/>
      <c r="H978" s="306"/>
      <c r="I978" s="335"/>
      <c r="J978" s="335"/>
      <c r="K978" s="307"/>
      <c r="L978" s="335"/>
      <c r="M978" s="306"/>
      <c r="N978" s="306"/>
      <c r="O978" s="306"/>
      <c r="P978" s="336"/>
      <c r="Q978" s="336"/>
      <c r="R978" s="337"/>
      <c r="S978" s="280"/>
      <c r="T978" s="281"/>
      <c r="U978" s="281"/>
      <c r="V978" s="281"/>
      <c r="W978" s="281"/>
      <c r="X978" s="281"/>
      <c r="Y978" s="281"/>
      <c r="Z978" s="281"/>
      <c r="AA978" s="281"/>
      <c r="AB978" s="282"/>
    </row>
    <row r="979" spans="2:28" customFormat="1" ht="15" customHeight="1" x14ac:dyDescent="0.25">
      <c r="B979" s="251"/>
      <c r="C979" s="250"/>
      <c r="D979" s="306"/>
      <c r="E979" s="306"/>
      <c r="F979" s="306"/>
      <c r="G979" s="306"/>
      <c r="H979" s="306"/>
      <c r="I979" s="335"/>
      <c r="J979" s="335"/>
      <c r="K979" s="307"/>
      <c r="L979" s="335"/>
      <c r="M979" s="306"/>
      <c r="N979" s="306"/>
      <c r="O979" s="306"/>
      <c r="P979" s="336"/>
      <c r="Q979" s="336"/>
      <c r="R979" s="337"/>
      <c r="S979" s="280"/>
      <c r="T979" s="281"/>
      <c r="U979" s="281"/>
      <c r="V979" s="281"/>
      <c r="W979" s="281"/>
      <c r="X979" s="281"/>
      <c r="Y979" s="281"/>
      <c r="Z979" s="281"/>
      <c r="AA979" s="281"/>
      <c r="AB979" s="282"/>
    </row>
    <row r="980" spans="2:28" customFormat="1" ht="15" customHeight="1" x14ac:dyDescent="0.25">
      <c r="B980" s="251"/>
      <c r="C980" s="250"/>
      <c r="D980" s="306"/>
      <c r="E980" s="306"/>
      <c r="F980" s="306"/>
      <c r="G980" s="306"/>
      <c r="H980" s="306"/>
      <c r="I980" s="335"/>
      <c r="J980" s="335"/>
      <c r="K980" s="307"/>
      <c r="L980" s="335"/>
      <c r="M980" s="306"/>
      <c r="N980" s="306"/>
      <c r="O980" s="306"/>
      <c r="P980" s="336"/>
      <c r="Q980" s="336"/>
      <c r="R980" s="337"/>
      <c r="S980" s="280"/>
      <c r="T980" s="281"/>
      <c r="U980" s="281"/>
      <c r="V980" s="281"/>
      <c r="W980" s="281"/>
      <c r="X980" s="281"/>
      <c r="Y980" s="281"/>
      <c r="Z980" s="281"/>
      <c r="AA980" s="281"/>
      <c r="AB980" s="282"/>
    </row>
    <row r="981" spans="2:28" customFormat="1" ht="15" customHeight="1" x14ac:dyDescent="0.25">
      <c r="B981" s="251"/>
      <c r="C981" s="250"/>
      <c r="D981" s="306"/>
      <c r="E981" s="306"/>
      <c r="F981" s="306"/>
      <c r="G981" s="306"/>
      <c r="H981" s="306"/>
      <c r="I981" s="335"/>
      <c r="J981" s="335"/>
      <c r="K981" s="307"/>
      <c r="L981" s="335"/>
      <c r="M981" s="306"/>
      <c r="N981" s="306"/>
      <c r="O981" s="306"/>
      <c r="P981" s="336"/>
      <c r="Q981" s="336"/>
      <c r="R981" s="337"/>
      <c r="S981" s="280"/>
      <c r="T981" s="281"/>
      <c r="U981" s="281"/>
      <c r="V981" s="281"/>
      <c r="W981" s="281"/>
      <c r="X981" s="281"/>
      <c r="Y981" s="281"/>
      <c r="Z981" s="281"/>
      <c r="AA981" s="281"/>
      <c r="AB981" s="282"/>
    </row>
    <row r="982" spans="2:28" customFormat="1" ht="15" customHeight="1" x14ac:dyDescent="0.25">
      <c r="B982" s="251"/>
      <c r="C982" s="250"/>
      <c r="D982" s="306"/>
      <c r="E982" s="306"/>
      <c r="F982" s="306"/>
      <c r="G982" s="306"/>
      <c r="H982" s="306"/>
      <c r="I982" s="335"/>
      <c r="J982" s="335"/>
      <c r="K982" s="307"/>
      <c r="L982" s="335"/>
      <c r="M982" s="306"/>
      <c r="N982" s="306"/>
      <c r="O982" s="306"/>
      <c r="P982" s="336"/>
      <c r="Q982" s="336"/>
      <c r="R982" s="337"/>
      <c r="S982" s="280"/>
      <c r="T982" s="281"/>
      <c r="U982" s="281"/>
      <c r="V982" s="281"/>
      <c r="W982" s="281"/>
      <c r="X982" s="281"/>
      <c r="Y982" s="281"/>
      <c r="Z982" s="281"/>
      <c r="AA982" s="281"/>
      <c r="AB982" s="282"/>
    </row>
    <row r="983" spans="2:28" customFormat="1" ht="15" customHeight="1" x14ac:dyDescent="0.25">
      <c r="B983" s="251"/>
      <c r="C983" s="250"/>
      <c r="D983" s="306"/>
      <c r="E983" s="306"/>
      <c r="F983" s="306"/>
      <c r="G983" s="306"/>
      <c r="H983" s="306"/>
      <c r="I983" s="335"/>
      <c r="J983" s="335"/>
      <c r="K983" s="307"/>
      <c r="L983" s="335"/>
      <c r="M983" s="306"/>
      <c r="N983" s="306"/>
      <c r="O983" s="306"/>
      <c r="P983" s="336"/>
      <c r="Q983" s="336"/>
      <c r="R983" s="337"/>
      <c r="S983" s="280"/>
      <c r="T983" s="281"/>
      <c r="U983" s="281"/>
      <c r="V983" s="281"/>
      <c r="W983" s="281"/>
      <c r="X983" s="281"/>
      <c r="Y983" s="281"/>
      <c r="Z983" s="281"/>
      <c r="AA983" s="281"/>
      <c r="AB983" s="282"/>
    </row>
    <row r="984" spans="2:28" customFormat="1" ht="15" customHeight="1" x14ac:dyDescent="0.25">
      <c r="B984" s="251"/>
      <c r="C984" s="250"/>
      <c r="D984" s="306"/>
      <c r="E984" s="306"/>
      <c r="F984" s="306"/>
      <c r="G984" s="306"/>
      <c r="H984" s="306"/>
      <c r="I984" s="335"/>
      <c r="J984" s="335"/>
      <c r="K984" s="307"/>
      <c r="L984" s="335"/>
      <c r="M984" s="306"/>
      <c r="N984" s="306"/>
      <c r="O984" s="306"/>
      <c r="P984" s="336"/>
      <c r="Q984" s="336"/>
      <c r="R984" s="337"/>
      <c r="S984" s="280"/>
      <c r="T984" s="281"/>
      <c r="U984" s="281"/>
      <c r="V984" s="281"/>
      <c r="W984" s="281"/>
      <c r="X984" s="281"/>
      <c r="Y984" s="281"/>
      <c r="Z984" s="281"/>
      <c r="AA984" s="281"/>
      <c r="AB984" s="282"/>
    </row>
    <row r="985" spans="2:28" customFormat="1" ht="15" customHeight="1" x14ac:dyDescent="0.25">
      <c r="B985" s="251"/>
      <c r="C985" s="250"/>
      <c r="D985" s="306"/>
      <c r="E985" s="306"/>
      <c r="F985" s="306"/>
      <c r="G985" s="306"/>
      <c r="H985" s="306"/>
      <c r="I985" s="335"/>
      <c r="J985" s="335"/>
      <c r="K985" s="307"/>
      <c r="L985" s="335"/>
      <c r="M985" s="306"/>
      <c r="N985" s="306"/>
      <c r="O985" s="306"/>
      <c r="P985" s="336"/>
      <c r="Q985" s="336"/>
      <c r="R985" s="337"/>
      <c r="S985" s="280"/>
      <c r="T985" s="281"/>
      <c r="U985" s="281"/>
      <c r="V985" s="281"/>
      <c r="W985" s="281"/>
      <c r="X985" s="281"/>
      <c r="Y985" s="281"/>
      <c r="Z985" s="281"/>
      <c r="AA985" s="281"/>
      <c r="AB985" s="282"/>
    </row>
    <row r="986" spans="2:28" customFormat="1" ht="15" customHeight="1" x14ac:dyDescent="0.25">
      <c r="B986" s="251"/>
      <c r="C986" s="250"/>
      <c r="D986" s="306"/>
      <c r="E986" s="306"/>
      <c r="F986" s="306"/>
      <c r="G986" s="306"/>
      <c r="H986" s="306"/>
      <c r="I986" s="335"/>
      <c r="J986" s="335"/>
      <c r="K986" s="307"/>
      <c r="L986" s="335"/>
      <c r="M986" s="306"/>
      <c r="N986" s="306"/>
      <c r="O986" s="306"/>
      <c r="P986" s="336"/>
      <c r="Q986" s="336"/>
      <c r="R986" s="337"/>
      <c r="S986" s="280"/>
      <c r="T986" s="281"/>
      <c r="U986" s="281"/>
      <c r="V986" s="281"/>
      <c r="W986" s="281"/>
      <c r="X986" s="281"/>
      <c r="Y986" s="281"/>
      <c r="Z986" s="281"/>
      <c r="AA986" s="281"/>
      <c r="AB986" s="282"/>
    </row>
    <row r="987" spans="2:28" customFormat="1" ht="15" customHeight="1" x14ac:dyDescent="0.25">
      <c r="B987" s="251"/>
      <c r="C987" s="250"/>
      <c r="D987" s="306"/>
      <c r="E987" s="306"/>
      <c r="F987" s="306"/>
      <c r="G987" s="306"/>
      <c r="H987" s="306"/>
      <c r="I987" s="335"/>
      <c r="J987" s="335"/>
      <c r="K987" s="307"/>
      <c r="L987" s="335"/>
      <c r="M987" s="306"/>
      <c r="N987" s="306"/>
      <c r="O987" s="306"/>
      <c r="P987" s="336"/>
      <c r="Q987" s="336"/>
      <c r="R987" s="337"/>
      <c r="S987" s="280"/>
      <c r="T987" s="281"/>
      <c r="U987" s="281"/>
      <c r="V987" s="281"/>
      <c r="W987" s="281"/>
      <c r="X987" s="281"/>
      <c r="Y987" s="281"/>
      <c r="Z987" s="281"/>
      <c r="AA987" s="281"/>
      <c r="AB987" s="282"/>
    </row>
    <row r="988" spans="2:28" customFormat="1" ht="15" customHeight="1" x14ac:dyDescent="0.25">
      <c r="B988" s="251"/>
      <c r="C988" s="250"/>
      <c r="D988" s="306"/>
      <c r="E988" s="306"/>
      <c r="F988" s="306"/>
      <c r="G988" s="306"/>
      <c r="H988" s="306"/>
      <c r="I988" s="335"/>
      <c r="J988" s="335"/>
      <c r="K988" s="307"/>
      <c r="L988" s="335"/>
      <c r="M988" s="306"/>
      <c r="N988" s="306"/>
      <c r="O988" s="306"/>
      <c r="P988" s="336"/>
      <c r="Q988" s="336"/>
      <c r="R988" s="337"/>
      <c r="S988" s="280"/>
      <c r="T988" s="281"/>
      <c r="U988" s="281"/>
      <c r="V988" s="281"/>
      <c r="W988" s="281"/>
      <c r="X988" s="281"/>
      <c r="Y988" s="281"/>
      <c r="Z988" s="281"/>
      <c r="AA988" s="281"/>
      <c r="AB988" s="282"/>
    </row>
    <row r="989" spans="2:28" customFormat="1" ht="15" customHeight="1" x14ac:dyDescent="0.25">
      <c r="B989" s="251"/>
      <c r="C989" s="250"/>
      <c r="D989" s="306"/>
      <c r="E989" s="306"/>
      <c r="F989" s="306"/>
      <c r="G989" s="306"/>
      <c r="H989" s="306"/>
      <c r="I989" s="335"/>
      <c r="J989" s="335"/>
      <c r="K989" s="307"/>
      <c r="L989" s="335"/>
      <c r="M989" s="306"/>
      <c r="N989" s="306"/>
      <c r="O989" s="306"/>
      <c r="P989" s="336"/>
      <c r="Q989" s="336"/>
      <c r="R989" s="337"/>
      <c r="S989" s="280"/>
      <c r="T989" s="281"/>
      <c r="U989" s="281"/>
      <c r="V989" s="281"/>
      <c r="W989" s="281"/>
      <c r="X989" s="281"/>
      <c r="Y989" s="281"/>
      <c r="Z989" s="281"/>
      <c r="AA989" s="281"/>
      <c r="AB989" s="282"/>
    </row>
    <row r="990" spans="2:28" customFormat="1" ht="15" customHeight="1" x14ac:dyDescent="0.25">
      <c r="B990" s="251"/>
      <c r="C990" s="250"/>
      <c r="D990" s="306"/>
      <c r="E990" s="306"/>
      <c r="F990" s="306"/>
      <c r="G990" s="306"/>
      <c r="H990" s="306"/>
      <c r="I990" s="335"/>
      <c r="J990" s="335"/>
      <c r="K990" s="307"/>
      <c r="L990" s="335"/>
      <c r="M990" s="306"/>
      <c r="N990" s="306"/>
      <c r="O990" s="306"/>
      <c r="P990" s="336"/>
      <c r="Q990" s="336"/>
      <c r="R990" s="337"/>
      <c r="S990" s="280"/>
      <c r="T990" s="281"/>
      <c r="U990" s="281"/>
      <c r="V990" s="281"/>
      <c r="W990" s="281"/>
      <c r="X990" s="281"/>
      <c r="Y990" s="281"/>
      <c r="Z990" s="281"/>
      <c r="AA990" s="281"/>
      <c r="AB990" s="282"/>
    </row>
    <row r="991" spans="2:28" customFormat="1" ht="15" customHeight="1" x14ac:dyDescent="0.25">
      <c r="B991" s="251"/>
      <c r="C991" s="250"/>
      <c r="D991" s="306"/>
      <c r="E991" s="306"/>
      <c r="F991" s="306"/>
      <c r="G991" s="306"/>
      <c r="H991" s="306"/>
      <c r="I991" s="335"/>
      <c r="J991" s="335"/>
      <c r="K991" s="307"/>
      <c r="L991" s="335"/>
      <c r="M991" s="306"/>
      <c r="N991" s="306"/>
      <c r="O991" s="306"/>
      <c r="P991" s="336"/>
      <c r="Q991" s="336"/>
      <c r="R991" s="337"/>
      <c r="S991" s="280"/>
      <c r="T991" s="281"/>
      <c r="U991" s="281"/>
      <c r="V991" s="281"/>
      <c r="W991" s="281"/>
      <c r="X991" s="281"/>
      <c r="Y991" s="281"/>
      <c r="Z991" s="281"/>
      <c r="AA991" s="281"/>
      <c r="AB991" s="282"/>
    </row>
    <row r="992" spans="2:28" customFormat="1" ht="15" customHeight="1" x14ac:dyDescent="0.25">
      <c r="B992" s="251"/>
      <c r="C992" s="250"/>
      <c r="D992" s="306"/>
      <c r="E992" s="306"/>
      <c r="F992" s="306"/>
      <c r="G992" s="306"/>
      <c r="H992" s="306"/>
      <c r="I992" s="335"/>
      <c r="J992" s="335"/>
      <c r="K992" s="307"/>
      <c r="L992" s="335"/>
      <c r="M992" s="306"/>
      <c r="N992" s="306"/>
      <c r="O992" s="306"/>
      <c r="P992" s="336"/>
      <c r="Q992" s="336"/>
      <c r="R992" s="337"/>
      <c r="S992" s="280"/>
      <c r="T992" s="281"/>
      <c r="U992" s="281"/>
      <c r="V992" s="281"/>
      <c r="W992" s="281"/>
      <c r="X992" s="281"/>
      <c r="Y992" s="281"/>
      <c r="Z992" s="281"/>
      <c r="AA992" s="281"/>
      <c r="AB992" s="282"/>
    </row>
    <row r="993" spans="2:28" customFormat="1" ht="15" customHeight="1" x14ac:dyDescent="0.25">
      <c r="B993" s="251"/>
      <c r="C993" s="250"/>
      <c r="D993" s="306"/>
      <c r="E993" s="306"/>
      <c r="F993" s="306"/>
      <c r="G993" s="306"/>
      <c r="H993" s="306"/>
      <c r="I993" s="335"/>
      <c r="J993" s="335"/>
      <c r="K993" s="307"/>
      <c r="L993" s="335"/>
      <c r="M993" s="306"/>
      <c r="N993" s="306"/>
      <c r="O993" s="306"/>
      <c r="P993" s="336"/>
      <c r="Q993" s="336"/>
      <c r="R993" s="337"/>
      <c r="S993" s="280"/>
      <c r="T993" s="281"/>
      <c r="U993" s="281"/>
      <c r="V993" s="281"/>
      <c r="W993" s="281"/>
      <c r="X993" s="281"/>
      <c r="Y993" s="281"/>
      <c r="Z993" s="281"/>
      <c r="AA993" s="281"/>
      <c r="AB993" s="282"/>
    </row>
    <row r="994" spans="2:28" customFormat="1" ht="15" customHeight="1" x14ac:dyDescent="0.25">
      <c r="B994" s="251"/>
      <c r="C994" s="250"/>
      <c r="D994" s="306"/>
      <c r="E994" s="306"/>
      <c r="F994" s="306"/>
      <c r="G994" s="306"/>
      <c r="H994" s="306"/>
      <c r="I994" s="335"/>
      <c r="J994" s="335"/>
      <c r="K994" s="307"/>
      <c r="L994" s="335"/>
      <c r="M994" s="306"/>
      <c r="N994" s="306"/>
      <c r="O994" s="306"/>
      <c r="P994" s="336"/>
      <c r="Q994" s="336"/>
      <c r="R994" s="337"/>
      <c r="S994" s="280"/>
      <c r="T994" s="281"/>
      <c r="U994" s="281"/>
      <c r="V994" s="281"/>
      <c r="W994" s="281"/>
      <c r="X994" s="281"/>
      <c r="Y994" s="281"/>
      <c r="Z994" s="281"/>
      <c r="AA994" s="281"/>
      <c r="AB994" s="282"/>
    </row>
    <row r="995" spans="2:28" customFormat="1" ht="15" customHeight="1" x14ac:dyDescent="0.25">
      <c r="B995" s="251"/>
      <c r="C995" s="250"/>
      <c r="D995" s="306"/>
      <c r="E995" s="306"/>
      <c r="F995" s="306"/>
      <c r="G995" s="306"/>
      <c r="H995" s="306"/>
      <c r="I995" s="335"/>
      <c r="J995" s="335"/>
      <c r="K995" s="307"/>
      <c r="L995" s="335"/>
      <c r="M995" s="306"/>
      <c r="N995" s="306"/>
      <c r="O995" s="306"/>
      <c r="P995" s="336"/>
      <c r="Q995" s="336"/>
      <c r="R995" s="337"/>
      <c r="S995" s="280"/>
      <c r="T995" s="281"/>
      <c r="U995" s="281"/>
      <c r="V995" s="281"/>
      <c r="W995" s="281"/>
      <c r="X995" s="281"/>
      <c r="Y995" s="281"/>
      <c r="Z995" s="281"/>
      <c r="AA995" s="281"/>
      <c r="AB995" s="282"/>
    </row>
    <row r="996" spans="2:28" customFormat="1" ht="15" customHeight="1" x14ac:dyDescent="0.25">
      <c r="B996" s="251"/>
      <c r="C996" s="250"/>
      <c r="D996" s="306"/>
      <c r="E996" s="306"/>
      <c r="F996" s="306"/>
      <c r="G996" s="306"/>
      <c r="H996" s="306"/>
      <c r="I996" s="335"/>
      <c r="J996" s="335"/>
      <c r="K996" s="307"/>
      <c r="L996" s="335"/>
      <c r="M996" s="306"/>
      <c r="N996" s="306"/>
      <c r="O996" s="306"/>
      <c r="P996" s="336"/>
      <c r="Q996" s="336"/>
      <c r="R996" s="337"/>
      <c r="S996" s="280"/>
      <c r="T996" s="281"/>
      <c r="U996" s="281"/>
      <c r="V996" s="281"/>
      <c r="W996" s="281"/>
      <c r="X996" s="281"/>
      <c r="Y996" s="281"/>
      <c r="Z996" s="281"/>
      <c r="AA996" s="281"/>
      <c r="AB996" s="282"/>
    </row>
    <row r="997" spans="2:28" customFormat="1" ht="15" customHeight="1" x14ac:dyDescent="0.25">
      <c r="B997" s="251"/>
      <c r="C997" s="250"/>
      <c r="D997" s="306"/>
      <c r="E997" s="306"/>
      <c r="F997" s="306"/>
      <c r="G997" s="306"/>
      <c r="H997" s="306"/>
      <c r="I997" s="335"/>
      <c r="J997" s="335"/>
      <c r="K997" s="307"/>
      <c r="L997" s="335"/>
      <c r="M997" s="306"/>
      <c r="N997" s="306"/>
      <c r="O997" s="306"/>
      <c r="P997" s="336"/>
      <c r="Q997" s="336"/>
      <c r="R997" s="337"/>
      <c r="S997" s="280"/>
      <c r="T997" s="281"/>
      <c r="U997" s="281"/>
      <c r="V997" s="281"/>
      <c r="W997" s="281"/>
      <c r="X997" s="281"/>
      <c r="Y997" s="281"/>
      <c r="Z997" s="281"/>
      <c r="AA997" s="281"/>
      <c r="AB997" s="282"/>
    </row>
    <row r="998" spans="2:28" customFormat="1" ht="15" customHeight="1" x14ac:dyDescent="0.25">
      <c r="B998" s="251"/>
      <c r="C998" s="250"/>
      <c r="D998" s="306"/>
      <c r="E998" s="306"/>
      <c r="F998" s="306"/>
      <c r="G998" s="306"/>
      <c r="H998" s="306"/>
      <c r="I998" s="335"/>
      <c r="J998" s="335"/>
      <c r="K998" s="307"/>
      <c r="L998" s="335"/>
      <c r="M998" s="306"/>
      <c r="N998" s="306"/>
      <c r="O998" s="306"/>
      <c r="P998" s="336"/>
      <c r="Q998" s="336"/>
      <c r="R998" s="337"/>
      <c r="S998" s="280"/>
      <c r="T998" s="281"/>
      <c r="U998" s="281"/>
      <c r="V998" s="281"/>
      <c r="W998" s="281"/>
      <c r="X998" s="281"/>
      <c r="Y998" s="281"/>
      <c r="Z998" s="281"/>
      <c r="AA998" s="281"/>
      <c r="AB998" s="282"/>
    </row>
    <row r="999" spans="2:28" customFormat="1" ht="15" customHeight="1" x14ac:dyDescent="0.25">
      <c r="B999" s="251"/>
      <c r="C999" s="250"/>
      <c r="D999" s="306"/>
      <c r="E999" s="306"/>
      <c r="F999" s="306"/>
      <c r="G999" s="306"/>
      <c r="H999" s="306"/>
      <c r="I999" s="335"/>
      <c r="J999" s="335"/>
      <c r="K999" s="307"/>
      <c r="L999" s="335"/>
      <c r="M999" s="306"/>
      <c r="N999" s="306"/>
      <c r="O999" s="306"/>
      <c r="P999" s="336"/>
      <c r="Q999" s="336"/>
      <c r="R999" s="337"/>
      <c r="S999" s="280"/>
      <c r="T999" s="281"/>
      <c r="U999" s="281"/>
      <c r="V999" s="281"/>
      <c r="W999" s="281"/>
      <c r="X999" s="281"/>
      <c r="Y999" s="281"/>
      <c r="Z999" s="281"/>
      <c r="AA999" s="281"/>
      <c r="AB999" s="282"/>
    </row>
    <row r="1000" spans="2:28" customFormat="1" ht="15" customHeight="1" x14ac:dyDescent="0.25">
      <c r="B1000" s="251"/>
      <c r="C1000" s="250"/>
      <c r="D1000" s="306"/>
      <c r="E1000" s="306"/>
      <c r="F1000" s="306"/>
      <c r="G1000" s="306"/>
      <c r="H1000" s="306"/>
      <c r="I1000" s="335"/>
      <c r="J1000" s="335"/>
      <c r="K1000" s="307"/>
      <c r="L1000" s="335"/>
      <c r="M1000" s="306"/>
      <c r="N1000" s="306"/>
      <c r="O1000" s="306"/>
      <c r="P1000" s="336"/>
      <c r="Q1000" s="336"/>
      <c r="R1000" s="337"/>
      <c r="S1000" s="280"/>
      <c r="T1000" s="281"/>
      <c r="U1000" s="281"/>
      <c r="V1000" s="281"/>
      <c r="W1000" s="281"/>
      <c r="X1000" s="281"/>
      <c r="Y1000" s="281"/>
      <c r="Z1000" s="281"/>
      <c r="AA1000" s="281"/>
      <c r="AB1000" s="282"/>
    </row>
    <row r="1001" spans="2:28" customFormat="1" ht="15" customHeight="1" x14ac:dyDescent="0.25">
      <c r="B1001" s="251"/>
      <c r="C1001" s="250"/>
      <c r="D1001" s="306"/>
      <c r="E1001" s="306"/>
      <c r="F1001" s="306"/>
      <c r="G1001" s="306"/>
      <c r="H1001" s="306"/>
      <c r="I1001" s="335"/>
      <c r="J1001" s="335"/>
      <c r="K1001" s="307"/>
      <c r="L1001" s="335"/>
      <c r="M1001" s="306"/>
      <c r="N1001" s="306"/>
      <c r="O1001" s="306"/>
      <c r="P1001" s="336"/>
      <c r="Q1001" s="336"/>
      <c r="R1001" s="337"/>
      <c r="S1001" s="280"/>
      <c r="T1001" s="281"/>
      <c r="U1001" s="281"/>
      <c r="V1001" s="281"/>
      <c r="W1001" s="281"/>
      <c r="X1001" s="281"/>
      <c r="Y1001" s="281"/>
      <c r="Z1001" s="281"/>
      <c r="AA1001" s="281"/>
      <c r="AB1001" s="282"/>
    </row>
    <row r="1002" spans="2:28" customFormat="1" ht="15" customHeight="1" x14ac:dyDescent="0.25">
      <c r="B1002" s="251"/>
      <c r="C1002" s="250"/>
      <c r="D1002" s="306"/>
      <c r="E1002" s="306"/>
      <c r="F1002" s="306"/>
      <c r="G1002" s="306"/>
      <c r="H1002" s="306"/>
      <c r="I1002" s="335"/>
      <c r="J1002" s="335"/>
      <c r="K1002" s="307"/>
      <c r="L1002" s="335"/>
      <c r="M1002" s="306"/>
      <c r="N1002" s="306"/>
      <c r="O1002" s="306"/>
      <c r="P1002" s="336"/>
      <c r="Q1002" s="336"/>
      <c r="R1002" s="337"/>
      <c r="S1002" s="280"/>
      <c r="T1002" s="281"/>
      <c r="U1002" s="281"/>
      <c r="V1002" s="281"/>
      <c r="W1002" s="281"/>
      <c r="X1002" s="281"/>
      <c r="Y1002" s="281"/>
      <c r="Z1002" s="281"/>
      <c r="AA1002" s="281"/>
      <c r="AB1002" s="282"/>
    </row>
    <row r="1003" spans="2:28" customFormat="1" ht="15" customHeight="1" x14ac:dyDescent="0.25">
      <c r="B1003" s="251"/>
      <c r="C1003" s="250"/>
      <c r="D1003" s="306"/>
      <c r="E1003" s="306"/>
      <c r="F1003" s="306"/>
      <c r="G1003" s="306"/>
      <c r="H1003" s="306"/>
      <c r="I1003" s="335"/>
      <c r="J1003" s="335"/>
      <c r="K1003" s="307"/>
      <c r="L1003" s="335"/>
      <c r="M1003" s="306"/>
      <c r="N1003" s="306"/>
      <c r="O1003" s="306"/>
      <c r="P1003" s="336"/>
      <c r="Q1003" s="336"/>
      <c r="R1003" s="337"/>
      <c r="S1003" s="280"/>
      <c r="T1003" s="281"/>
      <c r="U1003" s="281"/>
      <c r="V1003" s="281"/>
      <c r="W1003" s="281"/>
      <c r="X1003" s="281"/>
      <c r="Y1003" s="281"/>
      <c r="Z1003" s="281"/>
      <c r="AA1003" s="281"/>
      <c r="AB1003" s="282"/>
    </row>
    <row r="1004" spans="2:28" customFormat="1" ht="15" customHeight="1" x14ac:dyDescent="0.25">
      <c r="B1004" s="251"/>
      <c r="C1004" s="250"/>
      <c r="D1004" s="306"/>
      <c r="E1004" s="306"/>
      <c r="F1004" s="306"/>
      <c r="G1004" s="306"/>
      <c r="H1004" s="306"/>
      <c r="I1004" s="335"/>
      <c r="J1004" s="335"/>
      <c r="K1004" s="307"/>
      <c r="L1004" s="335"/>
      <c r="M1004" s="306"/>
      <c r="N1004" s="306"/>
      <c r="O1004" s="306"/>
      <c r="P1004" s="336"/>
      <c r="Q1004" s="336"/>
      <c r="R1004" s="337"/>
      <c r="S1004" s="280"/>
      <c r="T1004" s="281"/>
      <c r="U1004" s="281"/>
      <c r="V1004" s="281"/>
      <c r="W1004" s="281"/>
      <c r="X1004" s="281"/>
      <c r="Y1004" s="281"/>
      <c r="Z1004" s="281"/>
      <c r="AA1004" s="281"/>
      <c r="AB1004" s="282"/>
    </row>
    <row r="1005" spans="2:28" customFormat="1" ht="15" customHeight="1" x14ac:dyDescent="0.25">
      <c r="B1005" s="251"/>
      <c r="C1005" s="250"/>
      <c r="D1005" s="306"/>
      <c r="E1005" s="306"/>
      <c r="F1005" s="306"/>
      <c r="G1005" s="306"/>
      <c r="H1005" s="306"/>
      <c r="I1005" s="335"/>
      <c r="J1005" s="335"/>
      <c r="K1005" s="307"/>
      <c r="L1005" s="335"/>
      <c r="M1005" s="306"/>
      <c r="N1005" s="306"/>
      <c r="O1005" s="306"/>
      <c r="P1005" s="336"/>
      <c r="Q1005" s="336"/>
      <c r="R1005" s="337"/>
      <c r="S1005" s="280"/>
      <c r="T1005" s="281"/>
      <c r="U1005" s="281"/>
      <c r="V1005" s="281"/>
      <c r="W1005" s="281"/>
      <c r="X1005" s="281"/>
      <c r="Y1005" s="281"/>
      <c r="Z1005" s="281"/>
      <c r="AA1005" s="281"/>
      <c r="AB1005" s="282"/>
    </row>
    <row r="1006" spans="2:28" customFormat="1" ht="15" customHeight="1" x14ac:dyDescent="0.25">
      <c r="B1006" s="251"/>
      <c r="C1006" s="250"/>
      <c r="D1006" s="306"/>
      <c r="E1006" s="306"/>
      <c r="F1006" s="306"/>
      <c r="G1006" s="306"/>
      <c r="H1006" s="306"/>
      <c r="I1006" s="335"/>
      <c r="J1006" s="335"/>
      <c r="K1006" s="307"/>
      <c r="L1006" s="335"/>
      <c r="M1006" s="306"/>
      <c r="N1006" s="306"/>
      <c r="O1006" s="306"/>
      <c r="P1006" s="336"/>
      <c r="Q1006" s="336"/>
      <c r="R1006" s="337"/>
      <c r="S1006" s="280"/>
      <c r="T1006" s="281"/>
      <c r="U1006" s="281"/>
      <c r="V1006" s="281"/>
      <c r="W1006" s="281"/>
      <c r="X1006" s="281"/>
      <c r="Y1006" s="281"/>
      <c r="Z1006" s="281"/>
      <c r="AA1006" s="281"/>
      <c r="AB1006" s="282"/>
    </row>
    <row r="1007" spans="2:28" customFormat="1" ht="15" customHeight="1" x14ac:dyDescent="0.25">
      <c r="B1007" s="251"/>
      <c r="C1007" s="250"/>
      <c r="D1007" s="306"/>
      <c r="E1007" s="306"/>
      <c r="F1007" s="306"/>
      <c r="G1007" s="306"/>
      <c r="H1007" s="306"/>
      <c r="I1007" s="335"/>
      <c r="J1007" s="335"/>
      <c r="K1007" s="307"/>
      <c r="L1007" s="335"/>
      <c r="M1007" s="306"/>
      <c r="N1007" s="306"/>
      <c r="O1007" s="306"/>
      <c r="P1007" s="336"/>
      <c r="Q1007" s="336"/>
      <c r="R1007" s="337"/>
      <c r="S1007" s="280"/>
      <c r="T1007" s="281"/>
      <c r="U1007" s="281"/>
      <c r="V1007" s="281"/>
      <c r="W1007" s="281"/>
      <c r="X1007" s="281"/>
      <c r="Y1007" s="281"/>
      <c r="Z1007" s="281"/>
      <c r="AA1007" s="281"/>
      <c r="AB1007" s="282"/>
    </row>
    <row r="1008" spans="2:28" customFormat="1" ht="15" customHeight="1" x14ac:dyDescent="0.25">
      <c r="B1008" s="251"/>
      <c r="C1008" s="250"/>
      <c r="D1008" s="306"/>
      <c r="E1008" s="306"/>
      <c r="F1008" s="306"/>
      <c r="G1008" s="306"/>
      <c r="H1008" s="306"/>
      <c r="I1008" s="335"/>
      <c r="J1008" s="335"/>
      <c r="K1008" s="307"/>
      <c r="L1008" s="335"/>
      <c r="M1008" s="306"/>
      <c r="N1008" s="306"/>
      <c r="O1008" s="306"/>
      <c r="P1008" s="336"/>
      <c r="Q1008" s="336"/>
      <c r="R1008" s="337"/>
      <c r="S1008" s="280"/>
      <c r="T1008" s="281"/>
      <c r="U1008" s="281"/>
      <c r="V1008" s="281"/>
      <c r="W1008" s="281"/>
      <c r="X1008" s="281"/>
      <c r="Y1008" s="281"/>
      <c r="Z1008" s="281"/>
      <c r="AA1008" s="281"/>
      <c r="AB1008" s="282"/>
    </row>
    <row r="1009" spans="2:28" customFormat="1" ht="15" customHeight="1" x14ac:dyDescent="0.25">
      <c r="B1009" s="251"/>
      <c r="C1009" s="250"/>
      <c r="D1009" s="306"/>
      <c r="E1009" s="306"/>
      <c r="F1009" s="306"/>
      <c r="G1009" s="306"/>
      <c r="H1009" s="306"/>
      <c r="I1009" s="335"/>
      <c r="J1009" s="335"/>
      <c r="K1009" s="307"/>
      <c r="L1009" s="335"/>
      <c r="M1009" s="306"/>
      <c r="N1009" s="306"/>
      <c r="O1009" s="306"/>
      <c r="P1009" s="336"/>
      <c r="Q1009" s="336"/>
      <c r="R1009" s="337"/>
      <c r="S1009" s="280"/>
      <c r="T1009" s="281"/>
      <c r="U1009" s="281"/>
      <c r="V1009" s="281"/>
      <c r="W1009" s="281"/>
      <c r="X1009" s="281"/>
      <c r="Y1009" s="281"/>
      <c r="Z1009" s="281"/>
      <c r="AA1009" s="281"/>
      <c r="AB1009" s="282"/>
    </row>
    <row r="1010" spans="2:28" customFormat="1" ht="15" customHeight="1" x14ac:dyDescent="0.25">
      <c r="B1010" s="251"/>
      <c r="C1010" s="250"/>
      <c r="D1010" s="306"/>
      <c r="E1010" s="306"/>
      <c r="F1010" s="306"/>
      <c r="G1010" s="306"/>
      <c r="H1010" s="306"/>
      <c r="I1010" s="335"/>
      <c r="J1010" s="335"/>
      <c r="K1010" s="307"/>
      <c r="L1010" s="335"/>
      <c r="M1010" s="306"/>
      <c r="N1010" s="306"/>
      <c r="O1010" s="306"/>
      <c r="P1010" s="336"/>
      <c r="Q1010" s="336"/>
      <c r="R1010" s="337"/>
      <c r="S1010" s="280"/>
      <c r="T1010" s="281"/>
      <c r="U1010" s="281"/>
      <c r="V1010" s="281"/>
      <c r="W1010" s="281"/>
      <c r="X1010" s="281"/>
      <c r="Y1010" s="281"/>
      <c r="Z1010" s="281"/>
      <c r="AA1010" s="281"/>
      <c r="AB1010" s="282"/>
    </row>
    <row r="1011" spans="2:28" customFormat="1" ht="15" customHeight="1" x14ac:dyDescent="0.25">
      <c r="B1011" s="251"/>
      <c r="C1011" s="250"/>
      <c r="D1011" s="306"/>
      <c r="E1011" s="306"/>
      <c r="F1011" s="306"/>
      <c r="G1011" s="306"/>
      <c r="H1011" s="306"/>
      <c r="I1011" s="335"/>
      <c r="J1011" s="335"/>
      <c r="K1011" s="307"/>
      <c r="L1011" s="335"/>
      <c r="M1011" s="306"/>
      <c r="N1011" s="306"/>
      <c r="O1011" s="306"/>
      <c r="P1011" s="336"/>
      <c r="Q1011" s="336"/>
      <c r="R1011" s="337"/>
      <c r="S1011" s="280"/>
      <c r="T1011" s="281"/>
      <c r="U1011" s="281"/>
      <c r="V1011" s="281"/>
      <c r="W1011" s="281"/>
      <c r="X1011" s="281"/>
      <c r="Y1011" s="281"/>
      <c r="Z1011" s="281"/>
      <c r="AA1011" s="281"/>
      <c r="AB1011" s="282"/>
    </row>
    <row r="1012" spans="2:28" customFormat="1" ht="15" customHeight="1" x14ac:dyDescent="0.25">
      <c r="B1012" s="251"/>
      <c r="C1012" s="250"/>
      <c r="D1012" s="306"/>
      <c r="E1012" s="306"/>
      <c r="F1012" s="306"/>
      <c r="G1012" s="306"/>
      <c r="H1012" s="306"/>
      <c r="I1012" s="335"/>
      <c r="J1012" s="335"/>
      <c r="K1012" s="307"/>
      <c r="L1012" s="335"/>
      <c r="M1012" s="306"/>
      <c r="N1012" s="306"/>
      <c r="O1012" s="306"/>
      <c r="P1012" s="336"/>
      <c r="Q1012" s="336"/>
      <c r="R1012" s="337"/>
      <c r="S1012" s="280"/>
      <c r="T1012" s="281"/>
      <c r="U1012" s="281"/>
      <c r="V1012" s="281"/>
      <c r="W1012" s="281"/>
      <c r="X1012" s="281"/>
      <c r="Y1012" s="281"/>
      <c r="Z1012" s="281"/>
      <c r="AA1012" s="281"/>
      <c r="AB1012" s="282"/>
    </row>
    <row r="1013" spans="2:28" customFormat="1" ht="15" customHeight="1" x14ac:dyDescent="0.25">
      <c r="B1013" s="251"/>
      <c r="C1013" s="250"/>
      <c r="D1013" s="306"/>
      <c r="E1013" s="306"/>
      <c r="F1013" s="306"/>
      <c r="G1013" s="306"/>
      <c r="H1013" s="306"/>
      <c r="I1013" s="335"/>
      <c r="J1013" s="335"/>
      <c r="K1013" s="307"/>
      <c r="L1013" s="335"/>
      <c r="M1013" s="306"/>
      <c r="N1013" s="306"/>
      <c r="O1013" s="306"/>
      <c r="P1013" s="336"/>
      <c r="Q1013" s="336"/>
      <c r="R1013" s="337"/>
      <c r="S1013" s="280"/>
      <c r="T1013" s="281"/>
      <c r="U1013" s="281"/>
      <c r="V1013" s="281"/>
      <c r="W1013" s="281"/>
      <c r="X1013" s="281"/>
      <c r="Y1013" s="281"/>
      <c r="Z1013" s="281"/>
      <c r="AA1013" s="281"/>
      <c r="AB1013" s="282"/>
    </row>
    <row r="1014" spans="2:28" customFormat="1" ht="15" customHeight="1" x14ac:dyDescent="0.25">
      <c r="B1014" s="251"/>
      <c r="C1014" s="250"/>
      <c r="D1014" s="306"/>
      <c r="E1014" s="306"/>
      <c r="F1014" s="306"/>
      <c r="G1014" s="306"/>
      <c r="H1014" s="306"/>
      <c r="I1014" s="335"/>
      <c r="J1014" s="335"/>
      <c r="K1014" s="307"/>
      <c r="L1014" s="335"/>
      <c r="M1014" s="306"/>
      <c r="N1014" s="306"/>
      <c r="O1014" s="306"/>
      <c r="P1014" s="336"/>
      <c r="Q1014" s="336"/>
      <c r="R1014" s="337"/>
      <c r="S1014" s="280"/>
      <c r="T1014" s="281"/>
      <c r="U1014" s="281"/>
      <c r="V1014" s="281"/>
      <c r="W1014" s="281"/>
      <c r="X1014" s="281"/>
      <c r="Y1014" s="281"/>
      <c r="Z1014" s="281"/>
      <c r="AA1014" s="281"/>
      <c r="AB1014" s="282"/>
    </row>
    <row r="1015" spans="2:28" customFormat="1" ht="15" customHeight="1" x14ac:dyDescent="0.25">
      <c r="B1015" s="251"/>
      <c r="C1015" s="250"/>
      <c r="D1015" s="306"/>
      <c r="E1015" s="306"/>
      <c r="F1015" s="306"/>
      <c r="G1015" s="306"/>
      <c r="H1015" s="306"/>
      <c r="I1015" s="335"/>
      <c r="J1015" s="335"/>
      <c r="K1015" s="307"/>
      <c r="L1015" s="335"/>
      <c r="M1015" s="306"/>
      <c r="N1015" s="306"/>
      <c r="O1015" s="306"/>
      <c r="P1015" s="336"/>
      <c r="Q1015" s="336"/>
      <c r="R1015" s="337"/>
      <c r="S1015" s="280"/>
      <c r="T1015" s="281"/>
      <c r="U1015" s="281"/>
      <c r="V1015" s="281"/>
      <c r="W1015" s="281"/>
      <c r="X1015" s="281"/>
      <c r="Y1015" s="281"/>
      <c r="Z1015" s="281"/>
      <c r="AA1015" s="281"/>
      <c r="AB1015" s="282"/>
    </row>
    <row r="1016" spans="2:28" customFormat="1" ht="15" customHeight="1" x14ac:dyDescent="0.25">
      <c r="B1016" s="251"/>
      <c r="C1016" s="250"/>
      <c r="D1016" s="306"/>
      <c r="E1016" s="306"/>
      <c r="F1016" s="306"/>
      <c r="G1016" s="306"/>
      <c r="H1016" s="306"/>
      <c r="I1016" s="335"/>
      <c r="J1016" s="335"/>
      <c r="K1016" s="307"/>
      <c r="L1016" s="335"/>
      <c r="M1016" s="306"/>
      <c r="N1016" s="306"/>
      <c r="O1016" s="306"/>
      <c r="P1016" s="336"/>
      <c r="Q1016" s="336"/>
      <c r="R1016" s="337"/>
      <c r="S1016" s="280"/>
      <c r="T1016" s="281"/>
      <c r="U1016" s="281"/>
      <c r="V1016" s="281"/>
      <c r="W1016" s="281"/>
      <c r="X1016" s="281"/>
      <c r="Y1016" s="281"/>
      <c r="Z1016" s="281"/>
      <c r="AA1016" s="281"/>
      <c r="AB1016" s="282"/>
    </row>
    <row r="1017" spans="2:28" customFormat="1" ht="15" customHeight="1" x14ac:dyDescent="0.25">
      <c r="B1017" s="251"/>
      <c r="C1017" s="250"/>
      <c r="D1017" s="306"/>
      <c r="E1017" s="306"/>
      <c r="F1017" s="306"/>
      <c r="G1017" s="306"/>
      <c r="H1017" s="306"/>
      <c r="I1017" s="335"/>
      <c r="J1017" s="335"/>
      <c r="K1017" s="307"/>
      <c r="L1017" s="335"/>
      <c r="M1017" s="306"/>
      <c r="N1017" s="306"/>
      <c r="O1017" s="306"/>
      <c r="P1017" s="336"/>
      <c r="Q1017" s="336"/>
      <c r="R1017" s="337"/>
      <c r="S1017" s="280"/>
      <c r="T1017" s="281"/>
      <c r="U1017" s="281"/>
      <c r="V1017" s="281"/>
      <c r="W1017" s="281"/>
      <c r="X1017" s="281"/>
      <c r="Y1017" s="281"/>
      <c r="Z1017" s="281"/>
      <c r="AA1017" s="281"/>
      <c r="AB1017" s="282"/>
    </row>
    <row r="1018" spans="2:28" customFormat="1" ht="15" customHeight="1" x14ac:dyDescent="0.25">
      <c r="B1018" s="251"/>
      <c r="C1018" s="250"/>
      <c r="D1018" s="306"/>
      <c r="E1018" s="306"/>
      <c r="F1018" s="306"/>
      <c r="G1018" s="306"/>
      <c r="H1018" s="306"/>
      <c r="I1018" s="335"/>
      <c r="J1018" s="335"/>
      <c r="K1018" s="307"/>
      <c r="L1018" s="335"/>
      <c r="M1018" s="306"/>
      <c r="N1018" s="306"/>
      <c r="O1018" s="306"/>
      <c r="P1018" s="336"/>
      <c r="Q1018" s="336"/>
      <c r="R1018" s="337"/>
      <c r="S1018" s="280"/>
      <c r="T1018" s="281"/>
      <c r="U1018" s="281"/>
      <c r="V1018" s="281"/>
      <c r="W1018" s="281"/>
      <c r="X1018" s="281"/>
      <c r="Y1018" s="281"/>
      <c r="Z1018" s="281"/>
      <c r="AA1018" s="281"/>
      <c r="AB1018" s="282"/>
    </row>
    <row r="1019" spans="2:28" customFormat="1" ht="15" customHeight="1" x14ac:dyDescent="0.25">
      <c r="B1019" s="251"/>
      <c r="C1019" s="250"/>
      <c r="D1019" s="306"/>
      <c r="E1019" s="306"/>
      <c r="F1019" s="306"/>
      <c r="G1019" s="306"/>
      <c r="H1019" s="306"/>
      <c r="I1019" s="335"/>
      <c r="J1019" s="335"/>
      <c r="K1019" s="307"/>
      <c r="L1019" s="335"/>
      <c r="M1019" s="306"/>
      <c r="N1019" s="306"/>
      <c r="O1019" s="306"/>
      <c r="P1019" s="336"/>
      <c r="Q1019" s="336"/>
      <c r="R1019" s="337"/>
      <c r="S1019" s="280"/>
      <c r="T1019" s="281"/>
      <c r="U1019" s="281"/>
      <c r="V1019" s="281"/>
      <c r="W1019" s="281"/>
      <c r="X1019" s="281"/>
      <c r="Y1019" s="281"/>
      <c r="Z1019" s="281"/>
      <c r="AA1019" s="281"/>
      <c r="AB1019" s="282"/>
    </row>
    <row r="1020" spans="2:28" customFormat="1" ht="15" customHeight="1" x14ac:dyDescent="0.25">
      <c r="B1020" s="251"/>
      <c r="C1020" s="250"/>
      <c r="D1020" s="306"/>
      <c r="E1020" s="306"/>
      <c r="F1020" s="306"/>
      <c r="G1020" s="306"/>
      <c r="H1020" s="306"/>
      <c r="I1020" s="335"/>
      <c r="J1020" s="335"/>
      <c r="K1020" s="307"/>
      <c r="L1020" s="335"/>
      <c r="M1020" s="306"/>
      <c r="N1020" s="306"/>
      <c r="O1020" s="306"/>
      <c r="P1020" s="336"/>
      <c r="Q1020" s="336"/>
      <c r="R1020" s="337"/>
      <c r="S1020" s="280"/>
      <c r="T1020" s="281"/>
      <c r="U1020" s="281"/>
      <c r="V1020" s="281"/>
      <c r="W1020" s="281"/>
      <c r="X1020" s="281"/>
      <c r="Y1020" s="281"/>
      <c r="Z1020" s="281"/>
      <c r="AA1020" s="281"/>
      <c r="AB1020" s="282"/>
    </row>
    <row r="1021" spans="2:28" customFormat="1" ht="15" customHeight="1" x14ac:dyDescent="0.25">
      <c r="B1021" s="251"/>
      <c r="C1021" s="250"/>
      <c r="D1021" s="306"/>
      <c r="E1021" s="306"/>
      <c r="F1021" s="306"/>
      <c r="G1021" s="306"/>
      <c r="H1021" s="306"/>
      <c r="I1021" s="335"/>
      <c r="J1021" s="335"/>
      <c r="K1021" s="307"/>
      <c r="L1021" s="335"/>
      <c r="M1021" s="306"/>
      <c r="N1021" s="306"/>
      <c r="O1021" s="306"/>
      <c r="P1021" s="336"/>
      <c r="Q1021" s="336"/>
      <c r="R1021" s="337"/>
      <c r="S1021" s="280"/>
      <c r="T1021" s="281"/>
      <c r="U1021" s="281"/>
      <c r="V1021" s="281"/>
      <c r="W1021" s="281"/>
      <c r="X1021" s="281"/>
      <c r="Y1021" s="281"/>
      <c r="Z1021" s="281"/>
      <c r="AA1021" s="281"/>
      <c r="AB1021" s="282"/>
    </row>
    <row r="1022" spans="2:28" customFormat="1" ht="15" customHeight="1" x14ac:dyDescent="0.25">
      <c r="B1022" s="251"/>
      <c r="C1022" s="250"/>
      <c r="D1022" s="306"/>
      <c r="E1022" s="306"/>
      <c r="F1022" s="306"/>
      <c r="G1022" s="306"/>
      <c r="H1022" s="306"/>
      <c r="I1022" s="335"/>
      <c r="J1022" s="335"/>
      <c r="K1022" s="307"/>
      <c r="L1022" s="335"/>
      <c r="M1022" s="306"/>
      <c r="N1022" s="306"/>
      <c r="O1022" s="306"/>
      <c r="P1022" s="336"/>
      <c r="Q1022" s="336"/>
      <c r="R1022" s="337"/>
      <c r="S1022" s="280"/>
      <c r="T1022" s="281"/>
      <c r="U1022" s="281"/>
      <c r="V1022" s="281"/>
      <c r="W1022" s="281"/>
      <c r="X1022" s="281"/>
      <c r="Y1022" s="281"/>
      <c r="Z1022" s="281"/>
      <c r="AA1022" s="281"/>
      <c r="AB1022" s="282"/>
    </row>
    <row r="1023" spans="2:28" customFormat="1" ht="15" customHeight="1" x14ac:dyDescent="0.25">
      <c r="B1023" s="251"/>
      <c r="C1023" s="250"/>
      <c r="D1023" s="306"/>
      <c r="E1023" s="306"/>
      <c r="F1023" s="306"/>
      <c r="G1023" s="306"/>
      <c r="H1023" s="306"/>
      <c r="I1023" s="335"/>
      <c r="J1023" s="335"/>
      <c r="K1023" s="307"/>
      <c r="L1023" s="335"/>
      <c r="M1023" s="306"/>
      <c r="N1023" s="306"/>
      <c r="O1023" s="306"/>
      <c r="P1023" s="336"/>
      <c r="Q1023" s="336"/>
      <c r="R1023" s="337"/>
      <c r="S1023" s="280"/>
      <c r="T1023" s="281"/>
      <c r="U1023" s="281"/>
      <c r="V1023" s="281"/>
      <c r="W1023" s="281"/>
      <c r="X1023" s="281"/>
      <c r="Y1023" s="281"/>
      <c r="Z1023" s="281"/>
      <c r="AA1023" s="281"/>
      <c r="AB1023" s="282"/>
    </row>
    <row r="1024" spans="2:28" customFormat="1" ht="15" customHeight="1" x14ac:dyDescent="0.25">
      <c r="B1024" s="251"/>
      <c r="C1024" s="250"/>
      <c r="D1024" s="306"/>
      <c r="E1024" s="306"/>
      <c r="F1024" s="306"/>
      <c r="G1024" s="306"/>
      <c r="H1024" s="306"/>
      <c r="I1024" s="335"/>
      <c r="J1024" s="335"/>
      <c r="K1024" s="307"/>
      <c r="L1024" s="335"/>
      <c r="M1024" s="306"/>
      <c r="N1024" s="306"/>
      <c r="O1024" s="306"/>
      <c r="P1024" s="336"/>
      <c r="Q1024" s="336"/>
      <c r="R1024" s="337"/>
      <c r="S1024" s="280"/>
      <c r="T1024" s="281"/>
      <c r="U1024" s="281"/>
      <c r="V1024" s="281"/>
      <c r="W1024" s="281"/>
      <c r="X1024" s="281"/>
      <c r="Y1024" s="281"/>
      <c r="Z1024" s="281"/>
      <c r="AA1024" s="281"/>
      <c r="AB1024" s="282"/>
    </row>
    <row r="1025" spans="2:28" customFormat="1" ht="15" customHeight="1" x14ac:dyDescent="0.25">
      <c r="B1025" s="251"/>
      <c r="C1025" s="250"/>
      <c r="D1025" s="306"/>
      <c r="E1025" s="306"/>
      <c r="F1025" s="306"/>
      <c r="G1025" s="306"/>
      <c r="H1025" s="306"/>
      <c r="I1025" s="335"/>
      <c r="J1025" s="335"/>
      <c r="K1025" s="307"/>
      <c r="L1025" s="335"/>
      <c r="M1025" s="306"/>
      <c r="N1025" s="306"/>
      <c r="O1025" s="306"/>
      <c r="P1025" s="336"/>
      <c r="Q1025" s="336"/>
      <c r="R1025" s="337"/>
      <c r="S1025" s="280"/>
      <c r="T1025" s="281"/>
      <c r="U1025" s="281"/>
      <c r="V1025" s="281"/>
      <c r="W1025" s="281"/>
      <c r="X1025" s="281"/>
      <c r="Y1025" s="281"/>
      <c r="Z1025" s="281"/>
      <c r="AA1025" s="281"/>
      <c r="AB1025" s="282"/>
    </row>
    <row r="1026" spans="2:28" customFormat="1" ht="15" customHeight="1" x14ac:dyDescent="0.25">
      <c r="B1026" s="251"/>
      <c r="C1026" s="250"/>
      <c r="D1026" s="306"/>
      <c r="E1026" s="306"/>
      <c r="F1026" s="306"/>
      <c r="G1026" s="306"/>
      <c r="H1026" s="306"/>
      <c r="I1026" s="335"/>
      <c r="J1026" s="335"/>
      <c r="K1026" s="307"/>
      <c r="L1026" s="335"/>
      <c r="M1026" s="306"/>
      <c r="N1026" s="306"/>
      <c r="O1026" s="306"/>
      <c r="P1026" s="336"/>
      <c r="Q1026" s="336"/>
      <c r="R1026" s="337"/>
      <c r="S1026" s="280"/>
      <c r="T1026" s="281"/>
      <c r="U1026" s="281"/>
      <c r="V1026" s="281"/>
      <c r="W1026" s="281"/>
      <c r="X1026" s="281"/>
      <c r="Y1026" s="281"/>
      <c r="Z1026" s="281"/>
      <c r="AA1026" s="281"/>
      <c r="AB1026" s="282"/>
    </row>
    <row r="1027" spans="2:28" customFormat="1" ht="15" customHeight="1" x14ac:dyDescent="0.25">
      <c r="B1027" s="251"/>
      <c r="C1027" s="250"/>
      <c r="D1027" s="306"/>
      <c r="E1027" s="306"/>
      <c r="F1027" s="306"/>
      <c r="G1027" s="306"/>
      <c r="H1027" s="306"/>
      <c r="I1027" s="335"/>
      <c r="J1027" s="335"/>
      <c r="K1027" s="307"/>
      <c r="L1027" s="335"/>
      <c r="M1027" s="306"/>
      <c r="N1027" s="306"/>
      <c r="O1027" s="306"/>
      <c r="P1027" s="336"/>
      <c r="Q1027" s="336"/>
      <c r="R1027" s="337"/>
      <c r="S1027" s="280"/>
      <c r="T1027" s="281"/>
      <c r="U1027" s="281"/>
      <c r="V1027" s="281"/>
      <c r="W1027" s="281"/>
      <c r="X1027" s="281"/>
      <c r="Y1027" s="281"/>
      <c r="Z1027" s="281"/>
      <c r="AA1027" s="281"/>
      <c r="AB1027" s="282"/>
    </row>
    <row r="1028" spans="2:28" customFormat="1" ht="15" customHeight="1" x14ac:dyDescent="0.25">
      <c r="B1028" s="251"/>
      <c r="C1028" s="250"/>
      <c r="D1028" s="306"/>
      <c r="E1028" s="306"/>
      <c r="F1028" s="306"/>
      <c r="G1028" s="306"/>
      <c r="H1028" s="306"/>
      <c r="I1028" s="335"/>
      <c r="J1028" s="335"/>
      <c r="K1028" s="307"/>
      <c r="L1028" s="335"/>
      <c r="M1028" s="306"/>
      <c r="N1028" s="306"/>
      <c r="O1028" s="306"/>
      <c r="P1028" s="336"/>
      <c r="Q1028" s="336"/>
      <c r="R1028" s="337"/>
      <c r="S1028" s="280"/>
      <c r="T1028" s="281"/>
      <c r="U1028" s="281"/>
      <c r="V1028" s="281"/>
      <c r="W1028" s="281"/>
      <c r="X1028" s="281"/>
      <c r="Y1028" s="281"/>
      <c r="Z1028" s="281"/>
      <c r="AA1028" s="281"/>
      <c r="AB1028" s="282"/>
    </row>
    <row r="1029" spans="2:28" customFormat="1" ht="15" customHeight="1" x14ac:dyDescent="0.25">
      <c r="B1029" s="251"/>
      <c r="C1029" s="250"/>
      <c r="D1029" s="306"/>
      <c r="E1029" s="306"/>
      <c r="F1029" s="306"/>
      <c r="G1029" s="306"/>
      <c r="H1029" s="306"/>
      <c r="I1029" s="335"/>
      <c r="J1029" s="335"/>
      <c r="K1029" s="307"/>
      <c r="L1029" s="335"/>
      <c r="M1029" s="306"/>
      <c r="N1029" s="306"/>
      <c r="O1029" s="306"/>
      <c r="P1029" s="336"/>
      <c r="Q1029" s="336"/>
      <c r="R1029" s="337"/>
      <c r="S1029" s="280"/>
      <c r="T1029" s="281"/>
      <c r="U1029" s="281"/>
      <c r="V1029" s="281"/>
      <c r="W1029" s="281"/>
      <c r="X1029" s="281"/>
      <c r="Y1029" s="281"/>
      <c r="Z1029" s="281"/>
      <c r="AA1029" s="281"/>
      <c r="AB1029" s="282"/>
    </row>
    <row r="1030" spans="2:28" customFormat="1" ht="15" customHeight="1" x14ac:dyDescent="0.25">
      <c r="B1030" s="251"/>
      <c r="C1030" s="250"/>
      <c r="D1030" s="306"/>
      <c r="E1030" s="306"/>
      <c r="F1030" s="306"/>
      <c r="G1030" s="306"/>
      <c r="H1030" s="306"/>
      <c r="I1030" s="335"/>
      <c r="J1030" s="335"/>
      <c r="K1030" s="307"/>
      <c r="L1030" s="335"/>
      <c r="M1030" s="306"/>
      <c r="N1030" s="306"/>
      <c r="O1030" s="306"/>
      <c r="P1030" s="336"/>
      <c r="Q1030" s="336"/>
      <c r="R1030" s="337"/>
      <c r="S1030" s="280"/>
      <c r="T1030" s="281"/>
      <c r="U1030" s="281"/>
      <c r="V1030" s="281"/>
      <c r="W1030" s="281"/>
      <c r="X1030" s="281"/>
      <c r="Y1030" s="281"/>
      <c r="Z1030" s="281"/>
      <c r="AA1030" s="281"/>
      <c r="AB1030" s="282"/>
    </row>
    <row r="1031" spans="2:28" customFormat="1" ht="15" customHeight="1" x14ac:dyDescent="0.25">
      <c r="B1031" s="251"/>
      <c r="C1031" s="250"/>
      <c r="D1031" s="306"/>
      <c r="E1031" s="306"/>
      <c r="F1031" s="306"/>
      <c r="G1031" s="306"/>
      <c r="H1031" s="306"/>
      <c r="I1031" s="335"/>
      <c r="J1031" s="335"/>
      <c r="K1031" s="307"/>
      <c r="L1031" s="335"/>
      <c r="M1031" s="306"/>
      <c r="N1031" s="306"/>
      <c r="O1031" s="306"/>
      <c r="P1031" s="336"/>
      <c r="Q1031" s="336"/>
      <c r="R1031" s="337"/>
      <c r="S1031" s="280"/>
      <c r="T1031" s="281"/>
      <c r="U1031" s="281"/>
      <c r="V1031" s="281"/>
      <c r="W1031" s="281"/>
      <c r="X1031" s="281"/>
      <c r="Y1031" s="281"/>
      <c r="Z1031" s="281"/>
      <c r="AA1031" s="281"/>
      <c r="AB1031" s="282"/>
    </row>
    <row r="1032" spans="2:28" customFormat="1" ht="15" customHeight="1" x14ac:dyDescent="0.25">
      <c r="B1032" s="251"/>
      <c r="C1032" s="250"/>
      <c r="D1032" s="306"/>
      <c r="E1032" s="306"/>
      <c r="F1032" s="306"/>
      <c r="G1032" s="306"/>
      <c r="H1032" s="306"/>
      <c r="I1032" s="335"/>
      <c r="J1032" s="335"/>
      <c r="K1032" s="307"/>
      <c r="L1032" s="335"/>
      <c r="M1032" s="306"/>
      <c r="N1032" s="306"/>
      <c r="O1032" s="306"/>
      <c r="P1032" s="336"/>
      <c r="Q1032" s="336"/>
      <c r="R1032" s="337"/>
      <c r="S1032" s="280"/>
      <c r="T1032" s="281"/>
      <c r="U1032" s="281"/>
      <c r="V1032" s="281"/>
      <c r="W1032" s="281"/>
      <c r="X1032" s="281"/>
      <c r="Y1032" s="281"/>
      <c r="Z1032" s="281"/>
      <c r="AA1032" s="281"/>
      <c r="AB1032" s="282"/>
    </row>
    <row r="1033" spans="2:28" customFormat="1" ht="15" customHeight="1" x14ac:dyDescent="0.25">
      <c r="B1033" s="251"/>
      <c r="C1033" s="250"/>
      <c r="D1033" s="306"/>
      <c r="E1033" s="306"/>
      <c r="F1033" s="306"/>
      <c r="G1033" s="306"/>
      <c r="H1033" s="306"/>
      <c r="I1033" s="335"/>
      <c r="J1033" s="335"/>
      <c r="K1033" s="307"/>
      <c r="L1033" s="335"/>
      <c r="M1033" s="306"/>
      <c r="N1033" s="306"/>
      <c r="O1033" s="306"/>
      <c r="P1033" s="336"/>
      <c r="Q1033" s="336"/>
      <c r="R1033" s="337"/>
      <c r="S1033" s="280"/>
      <c r="T1033" s="281"/>
      <c r="U1033" s="281"/>
      <c r="V1033" s="281"/>
      <c r="W1033" s="281"/>
      <c r="X1033" s="281"/>
      <c r="Y1033" s="281"/>
      <c r="Z1033" s="281"/>
      <c r="AA1033" s="281"/>
      <c r="AB1033" s="282"/>
    </row>
    <row r="1034" spans="2:28" customFormat="1" ht="15" customHeight="1" x14ac:dyDescent="0.25">
      <c r="B1034" s="251"/>
      <c r="C1034" s="250"/>
      <c r="D1034" s="306"/>
      <c r="E1034" s="306"/>
      <c r="F1034" s="306"/>
      <c r="G1034" s="306"/>
      <c r="H1034" s="306"/>
      <c r="I1034" s="335"/>
      <c r="J1034" s="335"/>
      <c r="K1034" s="307"/>
      <c r="L1034" s="335"/>
      <c r="M1034" s="306"/>
      <c r="N1034" s="306"/>
      <c r="O1034" s="306"/>
      <c r="P1034" s="336"/>
      <c r="Q1034" s="336"/>
      <c r="R1034" s="337"/>
      <c r="S1034" s="280"/>
      <c r="T1034" s="281"/>
      <c r="U1034" s="281"/>
      <c r="V1034" s="281"/>
      <c r="W1034" s="281"/>
      <c r="X1034" s="281"/>
      <c r="Y1034" s="281"/>
      <c r="Z1034" s="281"/>
      <c r="AA1034" s="281"/>
      <c r="AB1034" s="282"/>
    </row>
    <row r="1035" spans="2:28" customFormat="1" ht="15" customHeight="1" x14ac:dyDescent="0.25">
      <c r="B1035" s="251"/>
      <c r="C1035" s="250"/>
      <c r="D1035" s="306"/>
      <c r="E1035" s="306"/>
      <c r="F1035" s="306"/>
      <c r="G1035" s="306"/>
      <c r="H1035" s="306"/>
      <c r="I1035" s="335"/>
      <c r="J1035" s="335"/>
      <c r="K1035" s="307"/>
      <c r="L1035" s="335"/>
      <c r="M1035" s="306"/>
      <c r="N1035" s="306"/>
      <c r="O1035" s="306"/>
      <c r="P1035" s="336"/>
      <c r="Q1035" s="336"/>
      <c r="R1035" s="337"/>
      <c r="S1035" s="280"/>
      <c r="T1035" s="281"/>
      <c r="U1035" s="281"/>
      <c r="V1035" s="281"/>
      <c r="W1035" s="281"/>
      <c r="X1035" s="281"/>
      <c r="Y1035" s="281"/>
      <c r="Z1035" s="281"/>
      <c r="AA1035" s="281"/>
      <c r="AB1035" s="282"/>
    </row>
    <row r="1036" spans="2:28" customFormat="1" ht="15" customHeight="1" x14ac:dyDescent="0.25">
      <c r="B1036" s="251"/>
      <c r="C1036" s="250"/>
      <c r="D1036" s="306"/>
      <c r="E1036" s="306"/>
      <c r="F1036" s="306"/>
      <c r="G1036" s="306"/>
      <c r="H1036" s="306"/>
      <c r="I1036" s="335"/>
      <c r="J1036" s="335"/>
      <c r="K1036" s="307"/>
      <c r="L1036" s="335"/>
      <c r="M1036" s="306"/>
      <c r="N1036" s="306"/>
      <c r="O1036" s="306"/>
      <c r="P1036" s="336"/>
      <c r="Q1036" s="336"/>
      <c r="R1036" s="337"/>
      <c r="S1036" s="280"/>
      <c r="T1036" s="281"/>
      <c r="U1036" s="281"/>
      <c r="V1036" s="281"/>
      <c r="W1036" s="281"/>
      <c r="X1036" s="281"/>
      <c r="Y1036" s="281"/>
      <c r="Z1036" s="281"/>
      <c r="AA1036" s="281"/>
      <c r="AB1036" s="282"/>
    </row>
    <row r="1037" spans="2:28" customFormat="1" ht="15" customHeight="1" x14ac:dyDescent="0.25">
      <c r="B1037" s="251"/>
      <c r="C1037" s="250"/>
      <c r="D1037" s="306"/>
      <c r="E1037" s="306"/>
      <c r="F1037" s="306"/>
      <c r="G1037" s="306"/>
      <c r="H1037" s="306"/>
      <c r="I1037" s="335"/>
      <c r="J1037" s="335"/>
      <c r="K1037" s="307"/>
      <c r="L1037" s="335"/>
      <c r="M1037" s="306"/>
      <c r="N1037" s="306"/>
      <c r="O1037" s="306"/>
      <c r="P1037" s="336"/>
      <c r="Q1037" s="336"/>
      <c r="R1037" s="337"/>
      <c r="S1037" s="280"/>
      <c r="T1037" s="281"/>
      <c r="U1037" s="281"/>
      <c r="V1037" s="281"/>
      <c r="W1037" s="281"/>
      <c r="X1037" s="281"/>
      <c r="Y1037" s="281"/>
      <c r="Z1037" s="281"/>
      <c r="AA1037" s="281"/>
      <c r="AB1037" s="282"/>
    </row>
    <row r="1038" spans="2:28" customFormat="1" ht="15" customHeight="1" x14ac:dyDescent="0.25">
      <c r="B1038" s="251"/>
      <c r="C1038" s="250"/>
      <c r="D1038" s="306"/>
      <c r="E1038" s="306"/>
      <c r="F1038" s="306"/>
      <c r="G1038" s="306"/>
      <c r="H1038" s="306"/>
      <c r="I1038" s="335"/>
      <c r="J1038" s="335"/>
      <c r="K1038" s="307"/>
      <c r="L1038" s="335"/>
      <c r="M1038" s="306"/>
      <c r="N1038" s="306"/>
      <c r="O1038" s="306"/>
      <c r="P1038" s="336"/>
      <c r="Q1038" s="336"/>
      <c r="R1038" s="337"/>
      <c r="S1038" s="280"/>
      <c r="T1038" s="281"/>
      <c r="U1038" s="281"/>
      <c r="V1038" s="281"/>
      <c r="W1038" s="281"/>
      <c r="X1038" s="281"/>
      <c r="Y1038" s="281"/>
      <c r="Z1038" s="281"/>
      <c r="AA1038" s="281"/>
      <c r="AB1038" s="282"/>
    </row>
    <row r="1039" spans="2:28" customFormat="1" ht="15" customHeight="1" x14ac:dyDescent="0.25">
      <c r="B1039" s="251"/>
      <c r="C1039" s="250"/>
      <c r="D1039" s="306"/>
      <c r="E1039" s="306"/>
      <c r="F1039" s="306"/>
      <c r="G1039" s="306"/>
      <c r="H1039" s="306"/>
      <c r="I1039" s="335"/>
      <c r="J1039" s="335"/>
      <c r="K1039" s="307"/>
      <c r="L1039" s="335"/>
      <c r="M1039" s="306"/>
      <c r="N1039" s="306"/>
      <c r="O1039" s="306"/>
      <c r="P1039" s="336"/>
      <c r="Q1039" s="336"/>
      <c r="R1039" s="337"/>
      <c r="S1039" s="280"/>
      <c r="T1039" s="281"/>
      <c r="U1039" s="281"/>
      <c r="V1039" s="281"/>
      <c r="W1039" s="281"/>
      <c r="X1039" s="281"/>
      <c r="Y1039" s="281"/>
      <c r="Z1039" s="281"/>
      <c r="AA1039" s="281"/>
      <c r="AB1039" s="282"/>
    </row>
    <row r="1040" spans="2:28" customFormat="1" ht="15" customHeight="1" x14ac:dyDescent="0.25">
      <c r="B1040" s="251"/>
      <c r="C1040" s="250"/>
      <c r="D1040" s="306"/>
      <c r="E1040" s="306"/>
      <c r="F1040" s="306"/>
      <c r="G1040" s="306"/>
      <c r="H1040" s="306"/>
      <c r="I1040" s="335"/>
      <c r="J1040" s="335"/>
      <c r="K1040" s="307"/>
      <c r="L1040" s="335"/>
      <c r="M1040" s="306"/>
      <c r="N1040" s="306"/>
      <c r="O1040" s="306"/>
      <c r="P1040" s="336"/>
      <c r="Q1040" s="336"/>
      <c r="R1040" s="337"/>
      <c r="S1040" s="280"/>
      <c r="T1040" s="281"/>
      <c r="U1040" s="281"/>
      <c r="V1040" s="281"/>
      <c r="W1040" s="281"/>
      <c r="X1040" s="281"/>
      <c r="Y1040" s="281"/>
      <c r="Z1040" s="281"/>
      <c r="AA1040" s="281"/>
      <c r="AB1040" s="282"/>
    </row>
    <row r="1041" spans="2:28" customFormat="1" ht="15" customHeight="1" x14ac:dyDescent="0.25">
      <c r="B1041" s="251"/>
      <c r="C1041" s="250"/>
      <c r="D1041" s="306"/>
      <c r="E1041" s="306"/>
      <c r="F1041" s="306"/>
      <c r="G1041" s="306"/>
      <c r="H1041" s="306"/>
      <c r="I1041" s="335"/>
      <c r="J1041" s="335"/>
      <c r="K1041" s="307"/>
      <c r="L1041" s="335"/>
      <c r="M1041" s="306"/>
      <c r="N1041" s="306"/>
      <c r="O1041" s="306"/>
      <c r="P1041" s="336"/>
      <c r="Q1041" s="336"/>
      <c r="R1041" s="337"/>
      <c r="S1041" s="280"/>
      <c r="T1041" s="281"/>
      <c r="U1041" s="281"/>
      <c r="V1041" s="281"/>
      <c r="W1041" s="281"/>
      <c r="X1041" s="281"/>
      <c r="Y1041" s="281"/>
      <c r="Z1041" s="281"/>
      <c r="AA1041" s="281"/>
      <c r="AB1041" s="282"/>
    </row>
    <row r="1042" spans="2:28" customFormat="1" ht="15" customHeight="1" x14ac:dyDescent="0.25">
      <c r="B1042" s="251"/>
      <c r="C1042" s="250"/>
      <c r="D1042" s="306"/>
      <c r="E1042" s="306"/>
      <c r="F1042" s="306"/>
      <c r="G1042" s="306"/>
      <c r="H1042" s="306"/>
      <c r="I1042" s="335"/>
      <c r="J1042" s="335"/>
      <c r="K1042" s="307"/>
      <c r="L1042" s="335"/>
      <c r="M1042" s="306"/>
      <c r="N1042" s="306"/>
      <c r="O1042" s="306"/>
      <c r="P1042" s="336"/>
      <c r="Q1042" s="336"/>
      <c r="R1042" s="337"/>
      <c r="S1042" s="280"/>
      <c r="T1042" s="281"/>
      <c r="U1042" s="281"/>
      <c r="V1042" s="281"/>
      <c r="W1042" s="281"/>
      <c r="X1042" s="281"/>
      <c r="Y1042" s="281"/>
      <c r="Z1042" s="281"/>
      <c r="AA1042" s="281"/>
      <c r="AB1042" s="282"/>
    </row>
    <row r="1043" spans="2:28" customFormat="1" ht="15" customHeight="1" x14ac:dyDescent="0.25">
      <c r="B1043" s="251"/>
      <c r="C1043" s="250"/>
      <c r="D1043" s="306"/>
      <c r="E1043" s="306"/>
      <c r="F1043" s="306"/>
      <c r="G1043" s="306"/>
      <c r="H1043" s="306"/>
      <c r="I1043" s="335"/>
      <c r="J1043" s="335"/>
      <c r="K1043" s="307"/>
      <c r="L1043" s="335"/>
      <c r="M1043" s="306"/>
      <c r="N1043" s="306"/>
      <c r="O1043" s="306"/>
      <c r="P1043" s="336"/>
      <c r="Q1043" s="336"/>
      <c r="R1043" s="337"/>
      <c r="S1043" s="280"/>
      <c r="T1043" s="281"/>
      <c r="U1043" s="281"/>
      <c r="V1043" s="281"/>
      <c r="W1043" s="281"/>
      <c r="X1043" s="281"/>
      <c r="Y1043" s="281"/>
      <c r="Z1043" s="281"/>
      <c r="AA1043" s="281"/>
      <c r="AB1043" s="282"/>
    </row>
    <row r="1044" spans="2:28" customFormat="1" ht="15" customHeight="1" x14ac:dyDescent="0.25">
      <c r="B1044" s="251"/>
      <c r="C1044" s="250"/>
      <c r="D1044" s="306"/>
      <c r="E1044" s="306"/>
      <c r="F1044" s="306"/>
      <c r="G1044" s="306"/>
      <c r="H1044" s="306"/>
      <c r="I1044" s="335"/>
      <c r="J1044" s="335"/>
      <c r="K1044" s="307"/>
      <c r="L1044" s="335"/>
      <c r="M1044" s="306"/>
      <c r="N1044" s="306"/>
      <c r="O1044" s="306"/>
      <c r="P1044" s="336"/>
      <c r="Q1044" s="336"/>
      <c r="R1044" s="337"/>
      <c r="S1044" s="280"/>
      <c r="T1044" s="281"/>
      <c r="U1044" s="281"/>
      <c r="V1044" s="281"/>
      <c r="W1044" s="281"/>
      <c r="X1044" s="281"/>
      <c r="Y1044" s="281"/>
      <c r="Z1044" s="281"/>
      <c r="AA1044" s="281"/>
      <c r="AB1044" s="282"/>
    </row>
    <row r="1045" spans="2:28" customFormat="1" ht="15" customHeight="1" x14ac:dyDescent="0.25">
      <c r="B1045" s="251"/>
      <c r="C1045" s="250"/>
      <c r="D1045" s="306"/>
      <c r="E1045" s="306"/>
      <c r="F1045" s="306"/>
      <c r="G1045" s="306"/>
      <c r="H1045" s="306"/>
      <c r="I1045" s="335"/>
      <c r="J1045" s="335"/>
      <c r="K1045" s="307"/>
      <c r="L1045" s="335"/>
      <c r="M1045" s="306"/>
      <c r="N1045" s="306"/>
      <c r="O1045" s="306"/>
      <c r="P1045" s="336"/>
      <c r="Q1045" s="336"/>
      <c r="R1045" s="337"/>
      <c r="S1045" s="280"/>
      <c r="T1045" s="281"/>
      <c r="U1045" s="281"/>
      <c r="V1045" s="281"/>
      <c r="W1045" s="281"/>
      <c r="X1045" s="281"/>
      <c r="Y1045" s="281"/>
      <c r="Z1045" s="281"/>
      <c r="AA1045" s="281"/>
      <c r="AB1045" s="282"/>
    </row>
    <row r="1046" spans="2:28" customFormat="1" ht="15" customHeight="1" x14ac:dyDescent="0.25">
      <c r="B1046" s="251"/>
      <c r="C1046" s="250"/>
      <c r="D1046" s="306"/>
      <c r="E1046" s="306"/>
      <c r="F1046" s="306"/>
      <c r="G1046" s="306"/>
      <c r="H1046" s="306"/>
      <c r="I1046" s="335"/>
      <c r="J1046" s="335"/>
      <c r="K1046" s="307"/>
      <c r="L1046" s="335"/>
      <c r="M1046" s="306"/>
      <c r="N1046" s="306"/>
      <c r="O1046" s="306"/>
      <c r="P1046" s="336"/>
      <c r="Q1046" s="336"/>
      <c r="R1046" s="337"/>
      <c r="S1046" s="280"/>
      <c r="T1046" s="281"/>
      <c r="U1046" s="281"/>
      <c r="V1046" s="281"/>
      <c r="W1046" s="281"/>
      <c r="X1046" s="281"/>
      <c r="Y1046" s="281"/>
      <c r="Z1046" s="281"/>
      <c r="AA1046" s="281"/>
      <c r="AB1046" s="282"/>
    </row>
    <row r="1047" spans="2:28" customFormat="1" ht="15" customHeight="1" x14ac:dyDescent="0.25">
      <c r="B1047" s="251"/>
      <c r="C1047" s="250"/>
      <c r="D1047" s="306"/>
      <c r="E1047" s="306"/>
      <c r="F1047" s="306"/>
      <c r="G1047" s="306"/>
      <c r="H1047" s="306"/>
      <c r="I1047" s="335"/>
      <c r="J1047" s="335"/>
      <c r="K1047" s="307"/>
      <c r="L1047" s="335"/>
      <c r="M1047" s="306"/>
      <c r="N1047" s="306"/>
      <c r="O1047" s="306"/>
      <c r="P1047" s="336"/>
      <c r="Q1047" s="336"/>
      <c r="R1047" s="337"/>
      <c r="S1047" s="280"/>
      <c r="T1047" s="281"/>
      <c r="U1047" s="281"/>
      <c r="V1047" s="281"/>
      <c r="W1047" s="281"/>
      <c r="X1047" s="281"/>
      <c r="Y1047" s="281"/>
      <c r="Z1047" s="281"/>
      <c r="AA1047" s="281"/>
      <c r="AB1047" s="282"/>
    </row>
    <row r="1048" spans="2:28" customFormat="1" ht="15" customHeight="1" x14ac:dyDescent="0.25">
      <c r="B1048" s="251"/>
      <c r="C1048" s="250"/>
      <c r="D1048" s="306"/>
      <c r="E1048" s="306"/>
      <c r="F1048" s="306"/>
      <c r="G1048" s="306"/>
      <c r="H1048" s="306"/>
      <c r="I1048" s="335"/>
      <c r="J1048" s="335"/>
      <c r="K1048" s="307"/>
      <c r="L1048" s="335"/>
      <c r="M1048" s="306"/>
      <c r="N1048" s="306"/>
      <c r="O1048" s="306"/>
      <c r="P1048" s="336"/>
      <c r="Q1048" s="336"/>
      <c r="R1048" s="337"/>
      <c r="S1048" s="280"/>
      <c r="T1048" s="281"/>
      <c r="U1048" s="281"/>
      <c r="V1048" s="281"/>
      <c r="W1048" s="281"/>
      <c r="X1048" s="281"/>
      <c r="Y1048" s="281"/>
      <c r="Z1048" s="281"/>
      <c r="AA1048" s="281"/>
      <c r="AB1048" s="282"/>
    </row>
    <row r="1049" spans="2:28" customFormat="1" ht="15" customHeight="1" x14ac:dyDescent="0.25">
      <c r="B1049" s="251"/>
      <c r="C1049" s="250"/>
      <c r="D1049" s="306"/>
      <c r="E1049" s="306"/>
      <c r="F1049" s="306"/>
      <c r="G1049" s="306"/>
      <c r="H1049" s="306"/>
      <c r="I1049" s="335"/>
      <c r="J1049" s="335"/>
      <c r="K1049" s="307"/>
      <c r="L1049" s="335"/>
      <c r="M1049" s="306"/>
      <c r="N1049" s="306"/>
      <c r="O1049" s="306"/>
      <c r="P1049" s="336"/>
      <c r="Q1049" s="336"/>
      <c r="R1049" s="337"/>
      <c r="S1049" s="280"/>
      <c r="T1049" s="281"/>
      <c r="U1049" s="281"/>
      <c r="V1049" s="281"/>
      <c r="W1049" s="281"/>
      <c r="X1049" s="281"/>
      <c r="Y1049" s="281"/>
      <c r="Z1049" s="281"/>
      <c r="AA1049" s="281"/>
      <c r="AB1049" s="282"/>
    </row>
    <row r="1050" spans="2:28" customFormat="1" ht="15" customHeight="1" x14ac:dyDescent="0.25">
      <c r="B1050" s="251"/>
      <c r="C1050" s="250"/>
      <c r="D1050" s="306"/>
      <c r="E1050" s="306"/>
      <c r="F1050" s="306"/>
      <c r="G1050" s="306"/>
      <c r="H1050" s="306"/>
      <c r="I1050" s="335"/>
      <c r="J1050" s="335"/>
      <c r="K1050" s="307"/>
      <c r="L1050" s="335"/>
      <c r="M1050" s="306"/>
      <c r="N1050" s="306"/>
      <c r="O1050" s="306"/>
      <c r="P1050" s="336"/>
      <c r="Q1050" s="336"/>
      <c r="R1050" s="337"/>
      <c r="S1050" s="280"/>
      <c r="T1050" s="281"/>
      <c r="U1050" s="281"/>
      <c r="V1050" s="281"/>
      <c r="W1050" s="281"/>
      <c r="X1050" s="281"/>
      <c r="Y1050" s="281"/>
      <c r="Z1050" s="281"/>
      <c r="AA1050" s="281"/>
      <c r="AB1050" s="282"/>
    </row>
    <row r="1051" spans="2:28" customFormat="1" ht="15" customHeight="1" x14ac:dyDescent="0.25">
      <c r="B1051" s="251"/>
      <c r="C1051" s="250"/>
      <c r="D1051" s="306"/>
      <c r="E1051" s="306"/>
      <c r="F1051" s="306"/>
      <c r="G1051" s="306"/>
      <c r="H1051" s="306"/>
      <c r="I1051" s="335"/>
      <c r="J1051" s="335"/>
      <c r="K1051" s="307"/>
      <c r="L1051" s="335"/>
      <c r="M1051" s="306"/>
      <c r="N1051" s="306"/>
      <c r="O1051" s="306"/>
      <c r="P1051" s="336"/>
      <c r="Q1051" s="336"/>
      <c r="R1051" s="337"/>
      <c r="S1051" s="280"/>
      <c r="T1051" s="281"/>
      <c r="U1051" s="281"/>
      <c r="V1051" s="281"/>
      <c r="W1051" s="281"/>
      <c r="X1051" s="281"/>
      <c r="Y1051" s="281"/>
      <c r="Z1051" s="281"/>
      <c r="AA1051" s="281"/>
      <c r="AB1051" s="282"/>
    </row>
    <row r="1052" spans="2:28" customFormat="1" ht="15" customHeight="1" x14ac:dyDescent="0.25">
      <c r="B1052" s="251"/>
      <c r="C1052" s="250"/>
      <c r="D1052" s="306"/>
      <c r="E1052" s="306"/>
      <c r="F1052" s="306"/>
      <c r="G1052" s="306"/>
      <c r="H1052" s="306"/>
      <c r="I1052" s="335"/>
      <c r="J1052" s="335"/>
      <c r="K1052" s="307"/>
      <c r="L1052" s="335"/>
      <c r="M1052" s="306"/>
      <c r="N1052" s="306"/>
      <c r="O1052" s="306"/>
      <c r="P1052" s="336"/>
      <c r="Q1052" s="336"/>
      <c r="R1052" s="337"/>
      <c r="S1052" s="280"/>
      <c r="T1052" s="281"/>
      <c r="U1052" s="281"/>
      <c r="V1052" s="281"/>
      <c r="W1052" s="281"/>
      <c r="X1052" s="281"/>
      <c r="Y1052" s="281"/>
      <c r="Z1052" s="281"/>
      <c r="AA1052" s="281"/>
      <c r="AB1052" s="282"/>
    </row>
    <row r="1053" spans="2:28" customFormat="1" ht="15" customHeight="1" x14ac:dyDescent="0.25">
      <c r="B1053" s="251"/>
      <c r="C1053" s="250"/>
      <c r="D1053" s="306"/>
      <c r="E1053" s="306"/>
      <c r="F1053" s="306"/>
      <c r="G1053" s="306"/>
      <c r="H1053" s="306"/>
      <c r="I1053" s="335"/>
      <c r="J1053" s="335"/>
      <c r="K1053" s="307"/>
      <c r="L1053" s="335"/>
      <c r="M1053" s="306"/>
      <c r="N1053" s="306"/>
      <c r="O1053" s="306"/>
      <c r="P1053" s="336"/>
      <c r="Q1053" s="336"/>
      <c r="R1053" s="337"/>
      <c r="S1053" s="280"/>
      <c r="T1053" s="281"/>
      <c r="U1053" s="281"/>
      <c r="V1053" s="281"/>
      <c r="W1053" s="281"/>
      <c r="X1053" s="281"/>
      <c r="Y1053" s="281"/>
      <c r="Z1053" s="281"/>
      <c r="AA1053" s="281"/>
      <c r="AB1053" s="282"/>
    </row>
    <row r="1054" spans="2:28" customFormat="1" ht="15" customHeight="1" x14ac:dyDescent="0.25">
      <c r="B1054" s="251"/>
      <c r="C1054" s="250"/>
      <c r="D1054" s="306"/>
      <c r="E1054" s="306"/>
      <c r="F1054" s="306"/>
      <c r="G1054" s="306"/>
      <c r="H1054" s="306"/>
      <c r="I1054" s="335"/>
      <c r="J1054" s="335"/>
      <c r="K1054" s="307"/>
      <c r="L1054" s="335"/>
      <c r="M1054" s="306"/>
      <c r="N1054" s="306"/>
      <c r="O1054" s="306"/>
      <c r="P1054" s="336"/>
      <c r="Q1054" s="336"/>
      <c r="R1054" s="337"/>
      <c r="S1054" s="280"/>
      <c r="T1054" s="281"/>
      <c r="U1054" s="281"/>
      <c r="V1054" s="281"/>
      <c r="W1054" s="281"/>
      <c r="X1054" s="281"/>
      <c r="Y1054" s="281"/>
      <c r="Z1054" s="281"/>
      <c r="AA1054" s="281"/>
      <c r="AB1054" s="282"/>
    </row>
    <row r="1055" spans="2:28" customFormat="1" ht="15" customHeight="1" x14ac:dyDescent="0.25">
      <c r="B1055" s="251"/>
      <c r="C1055" s="250"/>
      <c r="D1055" s="306"/>
      <c r="E1055" s="306"/>
      <c r="F1055" s="306"/>
      <c r="G1055" s="306"/>
      <c r="H1055" s="306"/>
      <c r="I1055" s="335"/>
      <c r="J1055" s="335"/>
      <c r="K1055" s="307"/>
      <c r="L1055" s="335"/>
      <c r="M1055" s="306"/>
      <c r="N1055" s="306"/>
      <c r="O1055" s="306"/>
      <c r="P1055" s="336"/>
      <c r="Q1055" s="336"/>
      <c r="R1055" s="337"/>
      <c r="S1055" s="280"/>
      <c r="T1055" s="281"/>
      <c r="U1055" s="281"/>
      <c r="V1055" s="281"/>
      <c r="W1055" s="281"/>
      <c r="X1055" s="281"/>
      <c r="Y1055" s="281"/>
      <c r="Z1055" s="281"/>
      <c r="AA1055" s="281"/>
      <c r="AB1055" s="282"/>
    </row>
    <row r="1056" spans="2:28" customFormat="1" ht="15" customHeight="1" x14ac:dyDescent="0.25">
      <c r="B1056" s="251"/>
      <c r="C1056" s="250"/>
      <c r="D1056" s="306"/>
      <c r="E1056" s="306"/>
      <c r="F1056" s="306"/>
      <c r="G1056" s="306"/>
      <c r="H1056" s="306"/>
      <c r="I1056" s="335"/>
      <c r="J1056" s="335"/>
      <c r="K1056" s="307"/>
      <c r="L1056" s="335"/>
      <c r="M1056" s="306"/>
      <c r="N1056" s="306"/>
      <c r="O1056" s="306"/>
      <c r="P1056" s="336"/>
      <c r="Q1056" s="336"/>
      <c r="R1056" s="337"/>
      <c r="S1056" s="280"/>
      <c r="T1056" s="281"/>
      <c r="U1056" s="281"/>
      <c r="V1056" s="281"/>
      <c r="W1056" s="281"/>
      <c r="X1056" s="281"/>
      <c r="Y1056" s="281"/>
      <c r="Z1056" s="281"/>
      <c r="AA1056" s="281"/>
      <c r="AB1056" s="282"/>
    </row>
    <row r="1057" spans="2:28" customFormat="1" ht="15" customHeight="1" x14ac:dyDescent="0.25">
      <c r="B1057" s="251"/>
      <c r="C1057" s="250"/>
      <c r="D1057" s="306"/>
      <c r="E1057" s="306"/>
      <c r="F1057" s="306"/>
      <c r="G1057" s="306"/>
      <c r="H1057" s="306"/>
      <c r="I1057" s="335"/>
      <c r="J1057" s="335"/>
      <c r="K1057" s="307"/>
      <c r="L1057" s="335"/>
      <c r="M1057" s="306"/>
      <c r="N1057" s="306"/>
      <c r="O1057" s="306"/>
      <c r="P1057" s="336"/>
      <c r="Q1057" s="336"/>
      <c r="R1057" s="337"/>
      <c r="S1057" s="280"/>
      <c r="T1057" s="281"/>
      <c r="U1057" s="281"/>
      <c r="V1057" s="281"/>
      <c r="W1057" s="281"/>
      <c r="X1057" s="281"/>
      <c r="Y1057" s="281"/>
      <c r="Z1057" s="281"/>
      <c r="AA1057" s="281"/>
      <c r="AB1057" s="282"/>
    </row>
    <row r="1058" spans="2:28" customFormat="1" ht="15" customHeight="1" x14ac:dyDescent="0.25">
      <c r="B1058" s="251"/>
      <c r="C1058" s="250"/>
      <c r="D1058" s="306"/>
      <c r="E1058" s="306"/>
      <c r="F1058" s="306"/>
      <c r="G1058" s="306"/>
      <c r="H1058" s="306"/>
      <c r="I1058" s="335"/>
      <c r="J1058" s="335"/>
      <c r="K1058" s="307"/>
      <c r="L1058" s="335"/>
      <c r="M1058" s="306"/>
      <c r="N1058" s="306"/>
      <c r="O1058" s="306"/>
      <c r="P1058" s="336"/>
      <c r="Q1058" s="336"/>
      <c r="R1058" s="337"/>
      <c r="S1058" s="280"/>
      <c r="T1058" s="281"/>
      <c r="U1058" s="281"/>
      <c r="V1058" s="281"/>
      <c r="W1058" s="281"/>
      <c r="X1058" s="281"/>
      <c r="Y1058" s="281"/>
      <c r="Z1058" s="281"/>
      <c r="AA1058" s="281"/>
      <c r="AB1058" s="282"/>
    </row>
    <row r="1059" spans="2:28" customFormat="1" ht="15" customHeight="1" x14ac:dyDescent="0.25">
      <c r="B1059" s="251"/>
      <c r="C1059" s="250"/>
      <c r="D1059" s="306"/>
      <c r="E1059" s="306"/>
      <c r="F1059" s="306"/>
      <c r="G1059" s="306"/>
      <c r="H1059" s="306"/>
      <c r="I1059" s="335"/>
      <c r="J1059" s="335"/>
      <c r="K1059" s="307"/>
      <c r="L1059" s="335"/>
      <c r="M1059" s="306"/>
      <c r="N1059" s="306"/>
      <c r="O1059" s="306"/>
      <c r="P1059" s="336"/>
      <c r="Q1059" s="336"/>
      <c r="R1059" s="337"/>
      <c r="S1059" s="280"/>
      <c r="T1059" s="281"/>
      <c r="U1059" s="281"/>
      <c r="V1059" s="281"/>
      <c r="W1059" s="281"/>
      <c r="X1059" s="281"/>
      <c r="Y1059" s="281"/>
      <c r="Z1059" s="281"/>
      <c r="AA1059" s="281"/>
      <c r="AB1059" s="282"/>
    </row>
    <row r="1060" spans="2:28" customFormat="1" ht="15" customHeight="1" x14ac:dyDescent="0.25">
      <c r="B1060" s="251"/>
      <c r="C1060" s="250"/>
      <c r="D1060" s="306"/>
      <c r="E1060" s="306"/>
      <c r="F1060" s="306"/>
      <c r="G1060" s="306"/>
      <c r="H1060" s="306"/>
      <c r="I1060" s="335"/>
      <c r="J1060" s="335"/>
      <c r="K1060" s="307"/>
      <c r="L1060" s="335"/>
      <c r="M1060" s="306"/>
      <c r="N1060" s="306"/>
      <c r="O1060" s="306"/>
      <c r="P1060" s="336"/>
      <c r="Q1060" s="336"/>
      <c r="R1060" s="337"/>
      <c r="S1060" s="280"/>
      <c r="T1060" s="281"/>
      <c r="U1060" s="281"/>
      <c r="V1060" s="281"/>
      <c r="W1060" s="281"/>
      <c r="X1060" s="281"/>
      <c r="Y1060" s="281"/>
      <c r="Z1060" s="281"/>
      <c r="AA1060" s="281"/>
      <c r="AB1060" s="282"/>
    </row>
    <row r="1061" spans="2:28" customFormat="1" ht="15" customHeight="1" x14ac:dyDescent="0.25">
      <c r="B1061" s="251"/>
      <c r="C1061" s="250"/>
      <c r="D1061" s="306"/>
      <c r="E1061" s="306"/>
      <c r="F1061" s="306"/>
      <c r="G1061" s="306"/>
      <c r="H1061" s="306"/>
      <c r="I1061" s="335"/>
      <c r="J1061" s="335"/>
      <c r="K1061" s="307"/>
      <c r="L1061" s="335"/>
      <c r="M1061" s="306"/>
      <c r="N1061" s="306"/>
      <c r="O1061" s="306"/>
      <c r="P1061" s="336"/>
      <c r="Q1061" s="336"/>
      <c r="R1061" s="337"/>
      <c r="S1061" s="280"/>
      <c r="T1061" s="281"/>
      <c r="U1061" s="281"/>
      <c r="V1061" s="281"/>
      <c r="W1061" s="281"/>
      <c r="X1061" s="281"/>
      <c r="Y1061" s="281"/>
      <c r="Z1061" s="281"/>
      <c r="AA1061" s="281"/>
      <c r="AB1061" s="282"/>
    </row>
    <row r="1062" spans="2:28" customFormat="1" ht="15" customHeight="1" x14ac:dyDescent="0.25">
      <c r="B1062" s="251"/>
      <c r="C1062" s="250"/>
      <c r="D1062" s="306"/>
      <c r="E1062" s="306"/>
      <c r="F1062" s="306"/>
      <c r="G1062" s="306"/>
      <c r="H1062" s="306"/>
      <c r="I1062" s="335"/>
      <c r="J1062" s="335"/>
      <c r="K1062" s="307"/>
      <c r="L1062" s="335"/>
      <c r="M1062" s="306"/>
      <c r="N1062" s="306"/>
      <c r="O1062" s="306"/>
      <c r="P1062" s="336"/>
      <c r="Q1062" s="336"/>
      <c r="R1062" s="337"/>
      <c r="S1062" s="280"/>
      <c r="T1062" s="281"/>
      <c r="U1062" s="281"/>
      <c r="V1062" s="281"/>
      <c r="W1062" s="281"/>
      <c r="X1062" s="281"/>
      <c r="Y1062" s="281"/>
      <c r="Z1062" s="281"/>
      <c r="AA1062" s="281"/>
      <c r="AB1062" s="282"/>
    </row>
    <row r="1063" spans="2:28" customFormat="1" ht="15" customHeight="1" x14ac:dyDescent="0.25">
      <c r="B1063" s="251"/>
      <c r="C1063" s="250"/>
      <c r="D1063" s="306"/>
      <c r="E1063" s="306"/>
      <c r="F1063" s="306"/>
      <c r="G1063" s="306"/>
      <c r="H1063" s="306"/>
      <c r="I1063" s="335"/>
      <c r="J1063" s="335"/>
      <c r="K1063" s="307"/>
      <c r="L1063" s="335"/>
      <c r="M1063" s="306"/>
      <c r="N1063" s="306"/>
      <c r="O1063" s="306"/>
      <c r="P1063" s="336"/>
      <c r="Q1063" s="336"/>
      <c r="R1063" s="337"/>
      <c r="S1063" s="280"/>
      <c r="T1063" s="281"/>
      <c r="U1063" s="281"/>
      <c r="V1063" s="281"/>
      <c r="W1063" s="281"/>
      <c r="X1063" s="281"/>
      <c r="Y1063" s="281"/>
      <c r="Z1063" s="281"/>
      <c r="AA1063" s="281"/>
      <c r="AB1063" s="282"/>
    </row>
    <row r="1064" spans="2:28" customFormat="1" ht="15" customHeight="1" x14ac:dyDescent="0.25">
      <c r="B1064" s="251"/>
      <c r="C1064" s="250"/>
      <c r="D1064" s="306"/>
      <c r="E1064" s="306"/>
      <c r="F1064" s="306"/>
      <c r="G1064" s="306"/>
      <c r="H1064" s="306"/>
      <c r="I1064" s="335"/>
      <c r="J1064" s="335"/>
      <c r="K1064" s="307"/>
      <c r="L1064" s="335"/>
      <c r="M1064" s="306"/>
      <c r="N1064" s="306"/>
      <c r="O1064" s="306"/>
      <c r="P1064" s="336"/>
      <c r="Q1064" s="336"/>
      <c r="R1064" s="337"/>
      <c r="S1064" s="280"/>
      <c r="T1064" s="281"/>
      <c r="U1064" s="281"/>
      <c r="V1064" s="281"/>
      <c r="W1064" s="281"/>
      <c r="X1064" s="281"/>
      <c r="Y1064" s="281"/>
      <c r="Z1064" s="281"/>
      <c r="AA1064" s="281"/>
      <c r="AB1064" s="282"/>
    </row>
    <row r="1065" spans="2:28" customFormat="1" ht="15" customHeight="1" x14ac:dyDescent="0.25">
      <c r="B1065" s="251"/>
      <c r="C1065" s="250"/>
      <c r="D1065" s="306"/>
      <c r="E1065" s="306"/>
      <c r="F1065" s="306"/>
      <c r="G1065" s="306"/>
      <c r="H1065" s="306"/>
      <c r="I1065" s="335"/>
      <c r="J1065" s="335"/>
      <c r="K1065" s="307"/>
      <c r="L1065" s="335"/>
      <c r="M1065" s="306"/>
      <c r="N1065" s="306"/>
      <c r="O1065" s="306"/>
      <c r="P1065" s="336"/>
      <c r="Q1065" s="336"/>
      <c r="R1065" s="337"/>
      <c r="S1065" s="280"/>
      <c r="T1065" s="281"/>
      <c r="U1065" s="281"/>
      <c r="V1065" s="281"/>
      <c r="W1065" s="281"/>
      <c r="X1065" s="281"/>
      <c r="Y1065" s="281"/>
      <c r="Z1065" s="281"/>
      <c r="AA1065" s="281"/>
      <c r="AB1065" s="282"/>
    </row>
    <row r="1066" spans="2:28" customFormat="1" ht="15" customHeight="1" x14ac:dyDescent="0.25">
      <c r="B1066" s="251"/>
      <c r="C1066" s="250"/>
      <c r="D1066" s="306"/>
      <c r="E1066" s="306"/>
      <c r="F1066" s="306"/>
      <c r="G1066" s="306"/>
      <c r="H1066" s="306"/>
      <c r="I1066" s="335"/>
      <c r="J1066" s="335"/>
      <c r="K1066" s="307"/>
      <c r="L1066" s="335"/>
      <c r="M1066" s="306"/>
      <c r="N1066" s="306"/>
      <c r="O1066" s="306"/>
      <c r="P1066" s="336"/>
      <c r="Q1066" s="336"/>
      <c r="R1066" s="337"/>
      <c r="S1066" s="280"/>
      <c r="T1066" s="281"/>
      <c r="U1066" s="281"/>
      <c r="V1066" s="281"/>
      <c r="W1066" s="281"/>
      <c r="X1066" s="281"/>
      <c r="Y1066" s="281"/>
      <c r="Z1066" s="281"/>
      <c r="AA1066" s="281"/>
      <c r="AB1066" s="282"/>
    </row>
    <row r="1067" spans="2:28" customFormat="1" ht="15" customHeight="1" x14ac:dyDescent="0.25">
      <c r="B1067" s="251"/>
      <c r="C1067" s="250"/>
      <c r="D1067" s="306"/>
      <c r="E1067" s="306"/>
      <c r="F1067" s="306"/>
      <c r="G1067" s="306"/>
      <c r="H1067" s="306"/>
      <c r="I1067" s="335"/>
      <c r="J1067" s="335"/>
      <c r="K1067" s="307"/>
      <c r="L1067" s="335"/>
      <c r="M1067" s="306"/>
      <c r="N1067" s="306"/>
      <c r="O1067" s="306"/>
      <c r="P1067" s="336"/>
      <c r="Q1067" s="336"/>
      <c r="R1067" s="337"/>
      <c r="S1067" s="280"/>
      <c r="T1067" s="281"/>
      <c r="U1067" s="281"/>
      <c r="V1067" s="281"/>
      <c r="W1067" s="281"/>
      <c r="X1067" s="281"/>
      <c r="Y1067" s="281"/>
      <c r="Z1067" s="281"/>
      <c r="AA1067" s="281"/>
      <c r="AB1067" s="282"/>
    </row>
    <row r="1068" spans="2:28" customFormat="1" ht="15" customHeight="1" x14ac:dyDescent="0.25">
      <c r="B1068" s="251"/>
      <c r="C1068" s="250"/>
      <c r="D1068" s="306"/>
      <c r="E1068" s="306"/>
      <c r="F1068" s="306"/>
      <c r="G1068" s="306"/>
      <c r="H1068" s="306"/>
      <c r="I1068" s="335"/>
      <c r="J1068" s="335"/>
      <c r="K1068" s="307"/>
      <c r="L1068" s="335"/>
      <c r="M1068" s="306"/>
      <c r="N1068" s="306"/>
      <c r="O1068" s="306"/>
      <c r="P1068" s="336"/>
      <c r="Q1068" s="336"/>
      <c r="R1068" s="337"/>
      <c r="S1068" s="280"/>
      <c r="T1068" s="281"/>
      <c r="U1068" s="281"/>
      <c r="V1068" s="281"/>
      <c r="W1068" s="281"/>
      <c r="X1068" s="281"/>
      <c r="Y1068" s="281"/>
      <c r="Z1068" s="281"/>
      <c r="AA1068" s="281"/>
      <c r="AB1068" s="282"/>
    </row>
    <row r="1069" spans="2:28" customFormat="1" ht="15" customHeight="1" x14ac:dyDescent="0.25">
      <c r="B1069" s="251"/>
      <c r="C1069" s="250"/>
      <c r="D1069" s="306"/>
      <c r="E1069" s="306"/>
      <c r="F1069" s="306"/>
      <c r="G1069" s="306"/>
      <c r="H1069" s="306"/>
      <c r="I1069" s="335"/>
      <c r="J1069" s="335"/>
      <c r="K1069" s="307"/>
      <c r="L1069" s="335"/>
      <c r="M1069" s="306"/>
      <c r="N1069" s="306"/>
      <c r="O1069" s="306"/>
      <c r="P1069" s="336"/>
      <c r="Q1069" s="336"/>
      <c r="R1069" s="337"/>
      <c r="S1069" s="280"/>
      <c r="T1069" s="281"/>
      <c r="U1069" s="281"/>
      <c r="V1069" s="281"/>
      <c r="W1069" s="281"/>
      <c r="X1069" s="281"/>
      <c r="Y1069" s="281"/>
      <c r="Z1069" s="281"/>
      <c r="AA1069" s="281"/>
      <c r="AB1069" s="282"/>
    </row>
    <row r="1070" spans="2:28" customFormat="1" ht="15" customHeight="1" x14ac:dyDescent="0.25">
      <c r="B1070" s="251"/>
      <c r="C1070" s="250"/>
      <c r="D1070" s="306"/>
      <c r="E1070" s="306"/>
      <c r="F1070" s="306"/>
      <c r="G1070" s="306"/>
      <c r="H1070" s="306"/>
      <c r="I1070" s="335"/>
      <c r="J1070" s="335"/>
      <c r="K1070" s="307"/>
      <c r="L1070" s="335"/>
      <c r="M1070" s="306"/>
      <c r="N1070" s="306"/>
      <c r="O1070" s="306"/>
      <c r="P1070" s="336"/>
      <c r="Q1070" s="336"/>
      <c r="R1070" s="337"/>
      <c r="S1070" s="280"/>
      <c r="T1070" s="281"/>
      <c r="U1070" s="281"/>
      <c r="V1070" s="281"/>
      <c r="W1070" s="281"/>
      <c r="X1070" s="281"/>
      <c r="Y1070" s="281"/>
      <c r="Z1070" s="281"/>
      <c r="AA1070" s="281"/>
      <c r="AB1070" s="282"/>
    </row>
    <row r="1071" spans="2:28" customFormat="1" ht="15" customHeight="1" x14ac:dyDescent="0.25">
      <c r="B1071" s="251"/>
      <c r="C1071" s="250"/>
      <c r="D1071" s="306"/>
      <c r="E1071" s="306"/>
      <c r="F1071" s="306"/>
      <c r="G1071" s="306"/>
      <c r="H1071" s="306"/>
      <c r="I1071" s="335"/>
      <c r="J1071" s="335"/>
      <c r="K1071" s="307"/>
      <c r="L1071" s="335"/>
      <c r="M1071" s="306"/>
      <c r="N1071" s="306"/>
      <c r="O1071" s="306"/>
      <c r="P1071" s="336"/>
      <c r="Q1071" s="336"/>
      <c r="R1071" s="337"/>
      <c r="S1071" s="280"/>
      <c r="T1071" s="281"/>
      <c r="U1071" s="281"/>
      <c r="V1071" s="281"/>
      <c r="W1071" s="281"/>
      <c r="X1071" s="281"/>
      <c r="Y1071" s="281"/>
      <c r="Z1071" s="281"/>
      <c r="AA1071" s="281"/>
      <c r="AB1071" s="282"/>
    </row>
    <row r="1072" spans="2:28" customFormat="1" ht="15" customHeight="1" x14ac:dyDescent="0.25">
      <c r="B1072" s="251"/>
      <c r="C1072" s="250"/>
      <c r="D1072" s="306"/>
      <c r="E1072" s="306"/>
      <c r="F1072" s="306"/>
      <c r="G1072" s="306"/>
      <c r="H1072" s="306"/>
      <c r="I1072" s="335"/>
      <c r="J1072" s="335"/>
      <c r="K1072" s="307"/>
      <c r="L1072" s="335"/>
      <c r="M1072" s="306"/>
      <c r="N1072" s="306"/>
      <c r="O1072" s="306"/>
      <c r="P1072" s="336"/>
      <c r="Q1072" s="336"/>
      <c r="R1072" s="337"/>
      <c r="S1072" s="280"/>
      <c r="T1072" s="281"/>
      <c r="U1072" s="281"/>
      <c r="V1072" s="281"/>
      <c r="W1072" s="281"/>
      <c r="X1072" s="281"/>
      <c r="Y1072" s="281"/>
      <c r="Z1072" s="281"/>
      <c r="AA1072" s="281"/>
      <c r="AB1072" s="282"/>
    </row>
    <row r="1073" spans="2:28" customFormat="1" ht="15" customHeight="1" x14ac:dyDescent="0.25">
      <c r="B1073" s="251"/>
      <c r="C1073" s="250"/>
      <c r="D1073" s="306"/>
      <c r="E1073" s="306"/>
      <c r="F1073" s="306"/>
      <c r="G1073" s="306"/>
      <c r="H1073" s="306"/>
      <c r="I1073" s="335"/>
      <c r="J1073" s="335"/>
      <c r="K1073" s="307"/>
      <c r="L1073" s="335"/>
      <c r="M1073" s="306"/>
      <c r="N1073" s="306"/>
      <c r="O1073" s="306"/>
      <c r="P1073" s="336"/>
      <c r="Q1073" s="336"/>
      <c r="R1073" s="337"/>
      <c r="S1073" s="280"/>
      <c r="T1073" s="281"/>
      <c r="U1073" s="281"/>
      <c r="V1073" s="281"/>
      <c r="W1073" s="281"/>
      <c r="X1073" s="281"/>
      <c r="Y1073" s="281"/>
      <c r="Z1073" s="281"/>
      <c r="AA1073" s="281"/>
      <c r="AB1073" s="282"/>
    </row>
    <row r="1074" spans="2:28" customFormat="1" ht="15" customHeight="1" x14ac:dyDescent="0.25">
      <c r="B1074" s="251"/>
      <c r="C1074" s="250"/>
      <c r="D1074" s="306"/>
      <c r="E1074" s="306"/>
      <c r="F1074" s="306"/>
      <c r="G1074" s="306"/>
      <c r="H1074" s="306"/>
      <c r="I1074" s="335"/>
      <c r="J1074" s="335"/>
      <c r="K1074" s="307"/>
      <c r="L1074" s="335"/>
      <c r="M1074" s="306"/>
      <c r="N1074" s="306"/>
      <c r="O1074" s="306"/>
      <c r="P1074" s="336"/>
      <c r="Q1074" s="336"/>
      <c r="R1074" s="337"/>
      <c r="S1074" s="280"/>
      <c r="T1074" s="281"/>
      <c r="U1074" s="281"/>
      <c r="V1074" s="281"/>
      <c r="W1074" s="281"/>
      <c r="X1074" s="281"/>
      <c r="Y1074" s="281"/>
      <c r="Z1074" s="281"/>
      <c r="AA1074" s="281"/>
      <c r="AB1074" s="282"/>
    </row>
    <row r="1075" spans="2:28" customFormat="1" ht="15" customHeight="1" x14ac:dyDescent="0.25">
      <c r="B1075" s="251"/>
      <c r="C1075" s="250"/>
      <c r="D1075" s="306"/>
      <c r="E1075" s="306"/>
      <c r="F1075" s="306"/>
      <c r="G1075" s="306"/>
      <c r="H1075" s="306"/>
      <c r="I1075" s="335"/>
      <c r="J1075" s="335"/>
      <c r="K1075" s="307"/>
      <c r="L1075" s="335"/>
      <c r="M1075" s="306"/>
      <c r="N1075" s="306"/>
      <c r="O1075" s="306"/>
      <c r="P1075" s="336"/>
      <c r="Q1075" s="336"/>
      <c r="R1075" s="337"/>
      <c r="S1075" s="280"/>
      <c r="T1075" s="281"/>
      <c r="U1075" s="281"/>
      <c r="V1075" s="281"/>
      <c r="W1075" s="281"/>
      <c r="X1075" s="281"/>
      <c r="Y1075" s="281"/>
      <c r="Z1075" s="281"/>
      <c r="AA1075" s="281"/>
      <c r="AB1075" s="282"/>
    </row>
    <row r="1076" spans="2:28" customFormat="1" ht="15" customHeight="1" x14ac:dyDescent="0.25">
      <c r="B1076" s="251"/>
      <c r="C1076" s="250"/>
      <c r="D1076" s="306"/>
      <c r="E1076" s="306"/>
      <c r="F1076" s="306"/>
      <c r="G1076" s="306"/>
      <c r="H1076" s="306"/>
      <c r="I1076" s="335"/>
      <c r="J1076" s="335"/>
      <c r="K1076" s="307"/>
      <c r="L1076" s="335"/>
      <c r="M1076" s="306"/>
      <c r="N1076" s="306"/>
      <c r="O1076" s="306"/>
      <c r="P1076" s="336"/>
      <c r="Q1076" s="336"/>
      <c r="R1076" s="337"/>
      <c r="S1076" s="280"/>
      <c r="T1076" s="281"/>
      <c r="U1076" s="281"/>
      <c r="V1076" s="281"/>
      <c r="W1076" s="281"/>
      <c r="X1076" s="281"/>
      <c r="Y1076" s="281"/>
      <c r="Z1076" s="281"/>
      <c r="AA1076" s="281"/>
      <c r="AB1076" s="282"/>
    </row>
    <row r="1077" spans="2:28" customFormat="1" ht="15" customHeight="1" x14ac:dyDescent="0.25">
      <c r="B1077" s="251"/>
      <c r="C1077" s="250"/>
      <c r="D1077" s="306"/>
      <c r="E1077" s="306"/>
      <c r="F1077" s="306"/>
      <c r="G1077" s="306"/>
      <c r="H1077" s="306"/>
      <c r="I1077" s="335"/>
      <c r="J1077" s="335"/>
      <c r="K1077" s="307"/>
      <c r="L1077" s="335"/>
      <c r="M1077" s="306"/>
      <c r="N1077" s="306"/>
      <c r="O1077" s="306"/>
      <c r="P1077" s="336"/>
      <c r="Q1077" s="336"/>
      <c r="R1077" s="337"/>
      <c r="S1077" s="280"/>
      <c r="T1077" s="281"/>
      <c r="U1077" s="281"/>
      <c r="V1077" s="281"/>
      <c r="W1077" s="281"/>
      <c r="X1077" s="281"/>
      <c r="Y1077" s="281"/>
      <c r="Z1077" s="281"/>
      <c r="AA1077" s="281"/>
      <c r="AB1077" s="282"/>
    </row>
    <row r="1078" spans="2:28" customFormat="1" ht="15" customHeight="1" x14ac:dyDescent="0.25">
      <c r="B1078" s="251"/>
      <c r="C1078" s="250"/>
      <c r="D1078" s="306"/>
      <c r="E1078" s="306"/>
      <c r="F1078" s="306"/>
      <c r="G1078" s="306"/>
      <c r="H1078" s="306"/>
      <c r="I1078" s="335"/>
      <c r="J1078" s="335"/>
      <c r="K1078" s="307"/>
      <c r="L1078" s="335"/>
      <c r="M1078" s="306"/>
      <c r="N1078" s="306"/>
      <c r="O1078" s="306"/>
      <c r="P1078" s="336"/>
      <c r="Q1078" s="336"/>
      <c r="R1078" s="337"/>
      <c r="S1078" s="280"/>
      <c r="T1078" s="281"/>
      <c r="U1078" s="281"/>
      <c r="V1078" s="281"/>
      <c r="W1078" s="281"/>
      <c r="X1078" s="281"/>
      <c r="Y1078" s="281"/>
      <c r="Z1078" s="281"/>
      <c r="AA1078" s="281"/>
      <c r="AB1078" s="282"/>
    </row>
    <row r="1079" spans="2:28" customFormat="1" ht="15" customHeight="1" x14ac:dyDescent="0.25">
      <c r="B1079" s="251"/>
      <c r="C1079" s="250"/>
      <c r="D1079" s="306"/>
      <c r="E1079" s="306"/>
      <c r="F1079" s="306"/>
      <c r="G1079" s="306"/>
      <c r="H1079" s="306"/>
      <c r="I1079" s="335"/>
      <c r="J1079" s="335"/>
      <c r="K1079" s="307"/>
      <c r="L1079" s="335"/>
      <c r="M1079" s="306"/>
      <c r="N1079" s="306"/>
      <c r="O1079" s="306"/>
      <c r="P1079" s="336"/>
      <c r="Q1079" s="336"/>
      <c r="R1079" s="337"/>
      <c r="S1079" s="280"/>
      <c r="T1079" s="281"/>
      <c r="U1079" s="281"/>
      <c r="V1079" s="281"/>
      <c r="W1079" s="281"/>
      <c r="X1079" s="281"/>
      <c r="Y1079" s="281"/>
      <c r="Z1079" s="281"/>
      <c r="AA1079" s="281"/>
      <c r="AB1079" s="282"/>
    </row>
    <row r="1080" spans="2:28" customFormat="1" ht="15" customHeight="1" x14ac:dyDescent="0.25">
      <c r="B1080" s="251"/>
      <c r="C1080" s="250"/>
      <c r="D1080" s="306"/>
      <c r="E1080" s="306"/>
      <c r="F1080" s="306"/>
      <c r="G1080" s="306"/>
      <c r="H1080" s="306"/>
      <c r="I1080" s="335"/>
      <c r="J1080" s="335"/>
      <c r="K1080" s="307"/>
      <c r="L1080" s="335"/>
      <c r="M1080" s="306"/>
      <c r="N1080" s="306"/>
      <c r="O1080" s="306"/>
      <c r="P1080" s="336"/>
      <c r="Q1080" s="336"/>
      <c r="R1080" s="337"/>
      <c r="S1080" s="280"/>
      <c r="T1080" s="281"/>
      <c r="U1080" s="281"/>
      <c r="V1080" s="281"/>
      <c r="W1080" s="281"/>
      <c r="X1080" s="281"/>
      <c r="Y1080" s="281"/>
      <c r="Z1080" s="281"/>
      <c r="AA1080" s="281"/>
      <c r="AB1080" s="282"/>
    </row>
    <row r="1081" spans="2:28" customFormat="1" ht="15" customHeight="1" x14ac:dyDescent="0.25">
      <c r="B1081" s="251"/>
      <c r="C1081" s="250"/>
      <c r="D1081" s="306"/>
      <c r="E1081" s="306"/>
      <c r="F1081" s="306"/>
      <c r="G1081" s="306"/>
      <c r="H1081" s="306"/>
      <c r="I1081" s="335"/>
      <c r="J1081" s="335"/>
      <c r="K1081" s="307"/>
      <c r="L1081" s="335"/>
      <c r="M1081" s="306"/>
      <c r="N1081" s="306"/>
      <c r="O1081" s="306"/>
      <c r="P1081" s="336"/>
      <c r="Q1081" s="336"/>
      <c r="R1081" s="337"/>
      <c r="S1081" s="280"/>
      <c r="T1081" s="281"/>
      <c r="U1081" s="281"/>
      <c r="V1081" s="281"/>
      <c r="W1081" s="281"/>
      <c r="X1081" s="281"/>
      <c r="Y1081" s="281"/>
      <c r="Z1081" s="281"/>
      <c r="AA1081" s="281"/>
      <c r="AB1081" s="282"/>
    </row>
    <row r="1082" spans="2:28" customFormat="1" ht="15" customHeight="1" x14ac:dyDescent="0.25">
      <c r="B1082" s="251"/>
      <c r="C1082" s="250"/>
      <c r="D1082" s="306"/>
      <c r="E1082" s="306"/>
      <c r="F1082" s="306"/>
      <c r="G1082" s="306"/>
      <c r="H1082" s="306"/>
      <c r="I1082" s="335"/>
      <c r="J1082" s="335"/>
      <c r="K1082" s="307"/>
      <c r="L1082" s="335"/>
      <c r="M1082" s="306"/>
      <c r="N1082" s="306"/>
      <c r="O1082" s="306"/>
      <c r="P1082" s="336"/>
      <c r="Q1082" s="336"/>
      <c r="R1082" s="337"/>
      <c r="S1082" s="280"/>
      <c r="T1082" s="281"/>
      <c r="U1082" s="281"/>
      <c r="V1082" s="281"/>
      <c r="W1082" s="281"/>
      <c r="X1082" s="281"/>
      <c r="Y1082" s="281"/>
      <c r="Z1082" s="281"/>
      <c r="AA1082" s="281"/>
      <c r="AB1082" s="282"/>
    </row>
    <row r="1083" spans="2:28" customFormat="1" ht="15" customHeight="1" x14ac:dyDescent="0.25">
      <c r="B1083" s="251"/>
      <c r="C1083" s="250"/>
      <c r="D1083" s="306"/>
      <c r="E1083" s="306"/>
      <c r="F1083" s="306"/>
      <c r="G1083" s="306"/>
      <c r="H1083" s="306"/>
      <c r="I1083" s="335"/>
      <c r="J1083" s="335"/>
      <c r="K1083" s="307"/>
      <c r="L1083" s="335"/>
      <c r="M1083" s="306"/>
      <c r="N1083" s="306"/>
      <c r="O1083" s="306"/>
      <c r="P1083" s="336"/>
      <c r="Q1083" s="336"/>
      <c r="R1083" s="337"/>
      <c r="S1083" s="280"/>
      <c r="T1083" s="281"/>
      <c r="U1083" s="281"/>
      <c r="V1083" s="281"/>
      <c r="W1083" s="281"/>
      <c r="X1083" s="281"/>
      <c r="Y1083" s="281"/>
      <c r="Z1083" s="281"/>
      <c r="AA1083" s="281"/>
      <c r="AB1083" s="282"/>
    </row>
    <row r="1084" spans="2:28" customFormat="1" ht="15" customHeight="1" x14ac:dyDescent="0.25">
      <c r="B1084" s="251"/>
      <c r="C1084" s="250"/>
      <c r="D1084" s="306"/>
      <c r="E1084" s="306"/>
      <c r="F1084" s="306"/>
      <c r="G1084" s="306"/>
      <c r="H1084" s="306"/>
      <c r="I1084" s="335"/>
      <c r="J1084" s="335"/>
      <c r="K1084" s="307"/>
      <c r="L1084" s="335"/>
      <c r="M1084" s="306"/>
      <c r="N1084" s="306"/>
      <c r="O1084" s="306"/>
      <c r="P1084" s="336"/>
      <c r="Q1084" s="336"/>
      <c r="R1084" s="337"/>
      <c r="S1084" s="280"/>
      <c r="T1084" s="281"/>
      <c r="U1084" s="281"/>
      <c r="V1084" s="281"/>
      <c r="W1084" s="281"/>
      <c r="X1084" s="281"/>
      <c r="Y1084" s="281"/>
      <c r="Z1084" s="281"/>
      <c r="AA1084" s="281"/>
      <c r="AB1084" s="282"/>
    </row>
    <row r="1085" spans="2:28" customFormat="1" ht="15" customHeight="1" x14ac:dyDescent="0.25">
      <c r="B1085" s="251"/>
      <c r="C1085" s="250"/>
      <c r="D1085" s="306"/>
      <c r="E1085" s="306"/>
      <c r="F1085" s="306"/>
      <c r="G1085" s="306"/>
      <c r="H1085" s="306"/>
      <c r="I1085" s="335"/>
      <c r="J1085" s="335"/>
      <c r="K1085" s="307"/>
      <c r="L1085" s="335"/>
      <c r="M1085" s="306"/>
      <c r="N1085" s="306"/>
      <c r="O1085" s="306"/>
      <c r="P1085" s="336"/>
      <c r="Q1085" s="336"/>
      <c r="R1085" s="337"/>
      <c r="S1085" s="280"/>
      <c r="T1085" s="281"/>
      <c r="U1085" s="281"/>
      <c r="V1085" s="281"/>
      <c r="W1085" s="281"/>
      <c r="X1085" s="281"/>
      <c r="Y1085" s="281"/>
      <c r="Z1085" s="281"/>
      <c r="AA1085" s="281"/>
      <c r="AB1085" s="282"/>
    </row>
    <row r="1086" spans="2:28" customFormat="1" ht="15" customHeight="1" x14ac:dyDescent="0.25">
      <c r="B1086" s="251"/>
      <c r="C1086" s="250"/>
      <c r="D1086" s="306"/>
      <c r="E1086" s="306"/>
      <c r="F1086" s="306"/>
      <c r="G1086" s="306"/>
      <c r="H1086" s="306"/>
      <c r="I1086" s="335"/>
      <c r="J1086" s="335"/>
      <c r="K1086" s="307"/>
      <c r="L1086" s="335"/>
      <c r="M1086" s="306"/>
      <c r="N1086" s="306"/>
      <c r="O1086" s="306"/>
      <c r="P1086" s="336"/>
      <c r="Q1086" s="336"/>
      <c r="R1086" s="337"/>
      <c r="S1086" s="280"/>
      <c r="T1086" s="281"/>
      <c r="U1086" s="281"/>
      <c r="V1086" s="281"/>
      <c r="W1086" s="281"/>
      <c r="X1086" s="281"/>
      <c r="Y1086" s="281"/>
      <c r="Z1086" s="281"/>
      <c r="AA1086" s="281"/>
      <c r="AB1086" s="282"/>
    </row>
    <row r="1087" spans="2:28" customFormat="1" ht="15" customHeight="1" x14ac:dyDescent="0.25">
      <c r="B1087" s="251"/>
      <c r="C1087" s="250"/>
      <c r="D1087" s="306"/>
      <c r="E1087" s="306"/>
      <c r="F1087" s="306"/>
      <c r="G1087" s="306"/>
      <c r="H1087" s="306"/>
      <c r="I1087" s="335"/>
      <c r="J1087" s="335"/>
      <c r="K1087" s="307"/>
      <c r="L1087" s="335"/>
      <c r="M1087" s="306"/>
      <c r="N1087" s="306"/>
      <c r="O1087" s="306"/>
      <c r="P1087" s="336"/>
      <c r="Q1087" s="336"/>
      <c r="R1087" s="337"/>
      <c r="S1087" s="280"/>
      <c r="T1087" s="281"/>
      <c r="U1087" s="281"/>
      <c r="V1087" s="281"/>
      <c r="W1087" s="281"/>
      <c r="X1087" s="281"/>
      <c r="Y1087" s="281"/>
      <c r="Z1087" s="281"/>
      <c r="AA1087" s="281"/>
      <c r="AB1087" s="282"/>
    </row>
    <row r="1088" spans="2:28" customFormat="1" ht="15" customHeight="1" x14ac:dyDescent="0.25">
      <c r="B1088" s="251"/>
      <c r="C1088" s="250"/>
      <c r="D1088" s="306"/>
      <c r="E1088" s="306"/>
      <c r="F1088" s="306"/>
      <c r="G1088" s="306"/>
      <c r="H1088" s="306"/>
      <c r="I1088" s="335"/>
      <c r="J1088" s="335"/>
      <c r="K1088" s="307"/>
      <c r="L1088" s="335"/>
      <c r="M1088" s="306"/>
      <c r="N1088" s="306"/>
      <c r="O1088" s="306"/>
      <c r="P1088" s="336"/>
      <c r="Q1088" s="336"/>
      <c r="R1088" s="337"/>
      <c r="S1088" s="280"/>
      <c r="T1088" s="281"/>
      <c r="U1088" s="281"/>
      <c r="V1088" s="281"/>
      <c r="W1088" s="281"/>
      <c r="X1088" s="281"/>
      <c r="Y1088" s="281"/>
      <c r="Z1088" s="281"/>
      <c r="AA1088" s="281"/>
      <c r="AB1088" s="282"/>
    </row>
    <row r="1089" spans="2:28" customFormat="1" ht="15" customHeight="1" x14ac:dyDescent="0.25">
      <c r="B1089" s="251"/>
      <c r="C1089" s="250"/>
      <c r="D1089" s="306"/>
      <c r="E1089" s="306"/>
      <c r="F1089" s="306"/>
      <c r="G1089" s="306"/>
      <c r="H1089" s="306"/>
      <c r="I1089" s="335"/>
      <c r="J1089" s="335"/>
      <c r="K1089" s="307"/>
      <c r="L1089" s="335"/>
      <c r="M1089" s="306"/>
      <c r="N1089" s="306"/>
      <c r="O1089" s="306"/>
      <c r="P1089" s="336"/>
      <c r="Q1089" s="336"/>
      <c r="R1089" s="337"/>
      <c r="S1089" s="280"/>
      <c r="T1089" s="281"/>
      <c r="U1089" s="281"/>
      <c r="V1089" s="281"/>
      <c r="W1089" s="281"/>
      <c r="X1089" s="281"/>
      <c r="Y1089" s="281"/>
      <c r="Z1089" s="281"/>
      <c r="AA1089" s="281"/>
      <c r="AB1089" s="282"/>
    </row>
    <row r="1090" spans="2:28" customFormat="1" ht="15" customHeight="1" x14ac:dyDescent="0.25">
      <c r="B1090" s="251"/>
      <c r="C1090" s="250"/>
      <c r="D1090" s="306"/>
      <c r="E1090" s="306"/>
      <c r="F1090" s="306"/>
      <c r="G1090" s="306"/>
      <c r="H1090" s="306"/>
      <c r="I1090" s="335"/>
      <c r="J1090" s="335"/>
      <c r="K1090" s="307"/>
      <c r="L1090" s="335"/>
      <c r="M1090" s="306"/>
      <c r="N1090" s="306"/>
      <c r="O1090" s="306"/>
      <c r="P1090" s="336"/>
      <c r="Q1090" s="336"/>
      <c r="R1090" s="337"/>
      <c r="S1090" s="280"/>
      <c r="T1090" s="281"/>
      <c r="U1090" s="281"/>
      <c r="V1090" s="281"/>
      <c r="W1090" s="281"/>
      <c r="X1090" s="281"/>
      <c r="Y1090" s="281"/>
      <c r="Z1090" s="281"/>
      <c r="AA1090" s="281"/>
      <c r="AB1090" s="282"/>
    </row>
    <row r="1091" spans="2:28" customFormat="1" ht="15" customHeight="1" x14ac:dyDescent="0.25">
      <c r="B1091" s="251"/>
      <c r="C1091" s="250"/>
      <c r="D1091" s="306"/>
      <c r="E1091" s="306"/>
      <c r="F1091" s="306"/>
      <c r="G1091" s="306"/>
      <c r="H1091" s="306"/>
      <c r="I1091" s="335"/>
      <c r="J1091" s="335"/>
      <c r="K1091" s="307"/>
      <c r="L1091" s="335"/>
      <c r="M1091" s="306"/>
      <c r="N1091" s="306"/>
      <c r="O1091" s="306"/>
      <c r="P1091" s="336"/>
      <c r="Q1091" s="336"/>
      <c r="R1091" s="337"/>
      <c r="S1091" s="280"/>
      <c r="T1091" s="281"/>
      <c r="U1091" s="281"/>
      <c r="V1091" s="281"/>
      <c r="W1091" s="281"/>
      <c r="X1091" s="281"/>
      <c r="Y1091" s="281"/>
      <c r="Z1091" s="281"/>
      <c r="AA1091" s="281"/>
      <c r="AB1091" s="282"/>
    </row>
    <row r="1092" spans="2:28" customFormat="1" ht="15" customHeight="1" x14ac:dyDescent="0.25">
      <c r="B1092" s="251"/>
      <c r="C1092" s="250"/>
      <c r="D1092" s="306"/>
      <c r="E1092" s="306"/>
      <c r="F1092" s="306"/>
      <c r="G1092" s="306"/>
      <c r="H1092" s="306"/>
      <c r="I1092" s="335"/>
      <c r="J1092" s="335"/>
      <c r="K1092" s="307"/>
      <c r="L1092" s="335"/>
      <c r="M1092" s="306"/>
      <c r="N1092" s="306"/>
      <c r="O1092" s="306"/>
      <c r="P1092" s="336"/>
      <c r="Q1092" s="336"/>
      <c r="R1092" s="337"/>
      <c r="S1092" s="280"/>
      <c r="T1092" s="281"/>
      <c r="U1092" s="281"/>
      <c r="V1092" s="281"/>
      <c r="W1092" s="281"/>
      <c r="X1092" s="281"/>
      <c r="Y1092" s="281"/>
      <c r="Z1092" s="281"/>
      <c r="AA1092" s="281"/>
      <c r="AB1092" s="282"/>
    </row>
    <row r="1093" spans="2:28" customFormat="1" ht="15" customHeight="1" x14ac:dyDescent="0.25">
      <c r="B1093" s="251"/>
      <c r="C1093" s="250"/>
      <c r="D1093" s="306"/>
      <c r="E1093" s="306"/>
      <c r="F1093" s="306"/>
      <c r="G1093" s="306"/>
      <c r="H1093" s="306"/>
      <c r="I1093" s="335"/>
      <c r="J1093" s="335"/>
      <c r="K1093" s="307"/>
      <c r="L1093" s="335"/>
      <c r="M1093" s="306"/>
      <c r="N1093" s="306"/>
      <c r="O1093" s="306"/>
      <c r="P1093" s="336"/>
      <c r="Q1093" s="336"/>
      <c r="R1093" s="337"/>
      <c r="S1093" s="280"/>
      <c r="T1093" s="281"/>
      <c r="U1093" s="281"/>
      <c r="V1093" s="281"/>
      <c r="W1093" s="281"/>
      <c r="X1093" s="281"/>
      <c r="Y1093" s="281"/>
      <c r="Z1093" s="281"/>
      <c r="AA1093" s="281"/>
      <c r="AB1093" s="282"/>
    </row>
    <row r="1094" spans="2:28" customFormat="1" ht="15" customHeight="1" x14ac:dyDescent="0.25">
      <c r="B1094" s="251"/>
      <c r="C1094" s="250"/>
      <c r="D1094" s="306"/>
      <c r="E1094" s="306"/>
      <c r="F1094" s="306"/>
      <c r="G1094" s="306"/>
      <c r="H1094" s="306"/>
      <c r="I1094" s="335"/>
      <c r="J1094" s="335"/>
      <c r="K1094" s="307"/>
      <c r="L1094" s="335"/>
      <c r="M1094" s="306"/>
      <c r="N1094" s="306"/>
      <c r="O1094" s="306"/>
      <c r="P1094" s="336"/>
      <c r="Q1094" s="336"/>
      <c r="R1094" s="337"/>
      <c r="S1094" s="280"/>
      <c r="T1094" s="281"/>
      <c r="U1094" s="281"/>
      <c r="V1094" s="281"/>
      <c r="W1094" s="281"/>
      <c r="X1094" s="281"/>
      <c r="Y1094" s="281"/>
      <c r="Z1094" s="281"/>
      <c r="AA1094" s="281"/>
      <c r="AB1094" s="282"/>
    </row>
    <row r="1095" spans="2:28" customFormat="1" ht="15" customHeight="1" x14ac:dyDescent="0.25">
      <c r="B1095" s="251"/>
      <c r="C1095" s="250"/>
      <c r="D1095" s="306"/>
      <c r="E1095" s="306"/>
      <c r="F1095" s="306"/>
      <c r="G1095" s="306"/>
      <c r="H1095" s="306"/>
      <c r="I1095" s="335"/>
      <c r="J1095" s="335"/>
      <c r="K1095" s="307"/>
      <c r="L1095" s="335"/>
      <c r="M1095" s="306"/>
      <c r="N1095" s="306"/>
      <c r="O1095" s="306"/>
      <c r="P1095" s="336"/>
      <c r="Q1095" s="336"/>
      <c r="R1095" s="337"/>
      <c r="S1095" s="280"/>
      <c r="T1095" s="281"/>
      <c r="U1095" s="281"/>
      <c r="V1095" s="281"/>
      <c r="W1095" s="281"/>
      <c r="X1095" s="281"/>
      <c r="Y1095" s="281"/>
      <c r="Z1095" s="281"/>
      <c r="AA1095" s="281"/>
      <c r="AB1095" s="282"/>
    </row>
    <row r="1096" spans="2:28" customFormat="1" ht="15" customHeight="1" x14ac:dyDescent="0.25">
      <c r="B1096" s="251"/>
      <c r="C1096" s="250"/>
      <c r="D1096" s="306"/>
      <c r="E1096" s="306"/>
      <c r="F1096" s="306"/>
      <c r="G1096" s="306"/>
      <c r="H1096" s="306"/>
      <c r="I1096" s="335"/>
      <c r="J1096" s="335"/>
      <c r="K1096" s="307"/>
      <c r="L1096" s="335"/>
      <c r="M1096" s="306"/>
      <c r="N1096" s="306"/>
      <c r="O1096" s="306"/>
      <c r="P1096" s="336"/>
      <c r="Q1096" s="336"/>
      <c r="R1096" s="337"/>
      <c r="S1096" s="280"/>
      <c r="T1096" s="281"/>
      <c r="U1096" s="281"/>
      <c r="V1096" s="281"/>
      <c r="W1096" s="281"/>
      <c r="X1096" s="281"/>
      <c r="Y1096" s="281"/>
      <c r="Z1096" s="281"/>
      <c r="AA1096" s="281"/>
      <c r="AB1096" s="282"/>
    </row>
    <row r="1097" spans="2:28" customFormat="1" ht="15" customHeight="1" x14ac:dyDescent="0.25">
      <c r="B1097" s="251"/>
      <c r="C1097" s="250"/>
      <c r="D1097" s="306"/>
      <c r="E1097" s="306"/>
      <c r="F1097" s="306"/>
      <c r="G1097" s="306"/>
      <c r="H1097" s="306"/>
      <c r="I1097" s="335"/>
      <c r="J1097" s="335"/>
      <c r="K1097" s="307"/>
      <c r="L1097" s="335"/>
      <c r="M1097" s="306"/>
      <c r="N1097" s="306"/>
      <c r="O1097" s="306"/>
      <c r="P1097" s="336"/>
      <c r="Q1097" s="336"/>
      <c r="R1097" s="337"/>
      <c r="S1097" s="280"/>
      <c r="T1097" s="281"/>
      <c r="U1097" s="281"/>
      <c r="V1097" s="281"/>
      <c r="W1097" s="281"/>
      <c r="X1097" s="281"/>
      <c r="Y1097" s="281"/>
      <c r="Z1097" s="281"/>
      <c r="AA1097" s="281"/>
      <c r="AB1097" s="282"/>
    </row>
    <row r="1098" spans="2:28" customFormat="1" ht="15" customHeight="1" x14ac:dyDescent="0.25">
      <c r="B1098" s="251"/>
      <c r="C1098" s="250"/>
      <c r="D1098" s="306"/>
      <c r="E1098" s="306"/>
      <c r="F1098" s="306"/>
      <c r="G1098" s="306"/>
      <c r="H1098" s="306"/>
      <c r="I1098" s="335"/>
      <c r="J1098" s="335"/>
      <c r="K1098" s="307"/>
      <c r="L1098" s="335"/>
      <c r="M1098" s="306"/>
      <c r="N1098" s="306"/>
      <c r="O1098" s="306"/>
      <c r="P1098" s="336"/>
      <c r="Q1098" s="336"/>
      <c r="R1098" s="337"/>
      <c r="S1098" s="280"/>
      <c r="T1098" s="281"/>
      <c r="U1098" s="281"/>
      <c r="V1098" s="281"/>
      <c r="W1098" s="281"/>
      <c r="X1098" s="281"/>
      <c r="Y1098" s="281"/>
      <c r="Z1098" s="281"/>
      <c r="AA1098" s="281"/>
      <c r="AB1098" s="282"/>
    </row>
    <row r="1099" spans="2:28" customFormat="1" ht="15" customHeight="1" x14ac:dyDescent="0.25">
      <c r="B1099" s="251"/>
      <c r="C1099" s="250"/>
      <c r="D1099" s="306"/>
      <c r="E1099" s="306"/>
      <c r="F1099" s="306"/>
      <c r="G1099" s="306"/>
      <c r="H1099" s="306"/>
      <c r="I1099" s="335"/>
      <c r="J1099" s="335"/>
      <c r="K1099" s="307"/>
      <c r="L1099" s="335"/>
      <c r="M1099" s="306"/>
      <c r="N1099" s="306"/>
      <c r="O1099" s="306"/>
      <c r="P1099" s="336"/>
      <c r="Q1099" s="336"/>
      <c r="R1099" s="337"/>
      <c r="S1099" s="280"/>
      <c r="T1099" s="281"/>
      <c r="U1099" s="281"/>
      <c r="V1099" s="281"/>
      <c r="W1099" s="281"/>
      <c r="X1099" s="281"/>
      <c r="Y1099" s="281"/>
      <c r="Z1099" s="281"/>
      <c r="AA1099" s="281"/>
      <c r="AB1099" s="282"/>
    </row>
    <row r="1100" spans="2:28" customFormat="1" ht="15" customHeight="1" x14ac:dyDescent="0.25">
      <c r="B1100" s="251"/>
      <c r="C1100" s="250"/>
      <c r="D1100" s="306"/>
      <c r="E1100" s="306"/>
      <c r="F1100" s="306"/>
      <c r="G1100" s="306"/>
      <c r="H1100" s="306"/>
      <c r="I1100" s="335"/>
      <c r="J1100" s="335"/>
      <c r="K1100" s="307"/>
      <c r="L1100" s="335"/>
      <c r="M1100" s="306"/>
      <c r="N1100" s="306"/>
      <c r="O1100" s="306"/>
      <c r="P1100" s="336"/>
      <c r="Q1100" s="336"/>
      <c r="R1100" s="337"/>
      <c r="S1100" s="280"/>
      <c r="T1100" s="281"/>
      <c r="U1100" s="281"/>
      <c r="V1100" s="281"/>
      <c r="W1100" s="281"/>
      <c r="X1100" s="281"/>
      <c r="Y1100" s="281"/>
      <c r="Z1100" s="281"/>
      <c r="AA1100" s="281"/>
      <c r="AB1100" s="282"/>
    </row>
    <row r="1101" spans="2:28" customFormat="1" ht="15" customHeight="1" x14ac:dyDescent="0.25">
      <c r="B1101" s="251"/>
      <c r="C1101" s="250"/>
      <c r="D1101" s="306"/>
      <c r="E1101" s="306"/>
      <c r="F1101" s="306"/>
      <c r="G1101" s="306"/>
      <c r="H1101" s="306"/>
      <c r="I1101" s="335"/>
      <c r="J1101" s="335"/>
      <c r="K1101" s="307"/>
      <c r="L1101" s="335"/>
      <c r="M1101" s="306"/>
      <c r="N1101" s="306"/>
      <c r="O1101" s="306"/>
      <c r="P1101" s="336"/>
      <c r="Q1101" s="336"/>
      <c r="R1101" s="337"/>
      <c r="S1101" s="280"/>
      <c r="T1101" s="281"/>
      <c r="U1101" s="281"/>
      <c r="V1101" s="281"/>
      <c r="W1101" s="281"/>
      <c r="X1101" s="281"/>
      <c r="Y1101" s="281"/>
      <c r="Z1101" s="281"/>
      <c r="AA1101" s="281"/>
      <c r="AB1101" s="282"/>
    </row>
    <row r="1102" spans="2:28" customFormat="1" ht="15" customHeight="1" x14ac:dyDescent="0.25">
      <c r="B1102" s="251"/>
      <c r="C1102" s="250"/>
      <c r="D1102" s="306"/>
      <c r="E1102" s="306"/>
      <c r="F1102" s="306"/>
      <c r="G1102" s="306"/>
      <c r="H1102" s="306"/>
      <c r="I1102" s="335"/>
      <c r="J1102" s="335"/>
      <c r="K1102" s="307"/>
      <c r="L1102" s="335"/>
      <c r="M1102" s="306"/>
      <c r="N1102" s="306"/>
      <c r="O1102" s="306"/>
      <c r="P1102" s="336"/>
      <c r="Q1102" s="336"/>
      <c r="R1102" s="337"/>
      <c r="S1102" s="280"/>
      <c r="T1102" s="281"/>
      <c r="U1102" s="281"/>
      <c r="V1102" s="281"/>
      <c r="W1102" s="281"/>
      <c r="X1102" s="281"/>
      <c r="Y1102" s="281"/>
      <c r="Z1102" s="281"/>
      <c r="AA1102" s="281"/>
      <c r="AB1102" s="282"/>
    </row>
    <row r="1103" spans="2:28" customFormat="1" ht="15" customHeight="1" x14ac:dyDescent="0.25">
      <c r="B1103" s="251"/>
      <c r="C1103" s="250"/>
      <c r="D1103" s="306"/>
      <c r="E1103" s="306"/>
      <c r="F1103" s="306"/>
      <c r="G1103" s="306"/>
      <c r="H1103" s="306"/>
      <c r="I1103" s="335"/>
      <c r="J1103" s="335"/>
      <c r="K1103" s="307"/>
      <c r="L1103" s="335"/>
      <c r="M1103" s="306"/>
      <c r="N1103" s="306"/>
      <c r="O1103" s="306"/>
      <c r="P1103" s="336"/>
      <c r="Q1103" s="336"/>
      <c r="R1103" s="337"/>
      <c r="S1103" s="280"/>
      <c r="T1103" s="281"/>
      <c r="U1103" s="281"/>
      <c r="V1103" s="281"/>
      <c r="W1103" s="281"/>
      <c r="X1103" s="281"/>
      <c r="Y1103" s="281"/>
      <c r="Z1103" s="281"/>
      <c r="AA1103" s="281"/>
      <c r="AB1103" s="282"/>
    </row>
    <row r="1104" spans="2:28" customFormat="1" ht="15" customHeight="1" x14ac:dyDescent="0.25">
      <c r="B1104" s="251"/>
      <c r="C1104" s="250"/>
      <c r="D1104" s="306"/>
      <c r="E1104" s="306"/>
      <c r="F1104" s="306"/>
      <c r="G1104" s="306"/>
      <c r="H1104" s="306"/>
      <c r="I1104" s="335"/>
      <c r="J1104" s="335"/>
      <c r="K1104" s="307"/>
      <c r="L1104" s="335"/>
      <c r="M1104" s="306"/>
      <c r="N1104" s="306"/>
      <c r="O1104" s="306"/>
      <c r="P1104" s="336"/>
      <c r="Q1104" s="336"/>
      <c r="R1104" s="337"/>
      <c r="S1104" s="280"/>
      <c r="T1104" s="281"/>
      <c r="U1104" s="281"/>
      <c r="V1104" s="281"/>
      <c r="W1104" s="281"/>
      <c r="X1104" s="281"/>
      <c r="Y1104" s="281"/>
      <c r="Z1104" s="281"/>
      <c r="AA1104" s="281"/>
      <c r="AB1104" s="282"/>
    </row>
    <row r="1105" spans="2:28" customFormat="1" ht="15" customHeight="1" x14ac:dyDescent="0.25">
      <c r="B1105" s="251"/>
      <c r="C1105" s="250"/>
      <c r="D1105" s="306"/>
      <c r="E1105" s="306"/>
      <c r="F1105" s="306"/>
      <c r="G1105" s="306"/>
      <c r="H1105" s="306"/>
      <c r="I1105" s="335"/>
      <c r="J1105" s="335"/>
      <c r="K1105" s="307"/>
      <c r="L1105" s="335"/>
      <c r="M1105" s="306"/>
      <c r="N1105" s="306"/>
      <c r="O1105" s="306"/>
      <c r="P1105" s="336"/>
      <c r="Q1105" s="336"/>
      <c r="R1105" s="337"/>
      <c r="S1105" s="280"/>
      <c r="T1105" s="281"/>
      <c r="U1105" s="281"/>
      <c r="V1105" s="281"/>
      <c r="W1105" s="281"/>
      <c r="X1105" s="281"/>
      <c r="Y1105" s="281"/>
      <c r="Z1105" s="281"/>
      <c r="AA1105" s="281"/>
      <c r="AB1105" s="282"/>
    </row>
    <row r="1106" spans="2:28" customFormat="1" ht="15" customHeight="1" x14ac:dyDescent="0.25">
      <c r="B1106" s="251"/>
      <c r="C1106" s="250"/>
      <c r="D1106" s="306"/>
      <c r="E1106" s="306"/>
      <c r="F1106" s="306"/>
      <c r="G1106" s="306"/>
      <c r="H1106" s="306"/>
      <c r="I1106" s="335"/>
      <c r="J1106" s="335"/>
      <c r="K1106" s="307"/>
      <c r="L1106" s="335"/>
      <c r="M1106" s="306"/>
      <c r="N1106" s="306"/>
      <c r="O1106" s="306"/>
      <c r="P1106" s="336"/>
      <c r="Q1106" s="336"/>
      <c r="R1106" s="337"/>
      <c r="S1106" s="280"/>
      <c r="T1106" s="281"/>
      <c r="U1106" s="281"/>
      <c r="V1106" s="281"/>
      <c r="W1106" s="281"/>
      <c r="X1106" s="281"/>
      <c r="Y1106" s="281"/>
      <c r="Z1106" s="281"/>
      <c r="AA1106" s="281"/>
      <c r="AB1106" s="282"/>
    </row>
    <row r="1107" spans="2:28" customFormat="1" ht="15" customHeight="1" x14ac:dyDescent="0.25">
      <c r="B1107" s="251"/>
      <c r="C1107" s="250"/>
      <c r="D1107" s="306"/>
      <c r="E1107" s="306"/>
      <c r="F1107" s="306"/>
      <c r="G1107" s="306"/>
      <c r="H1107" s="306"/>
      <c r="I1107" s="335"/>
      <c r="J1107" s="335"/>
      <c r="K1107" s="307"/>
      <c r="L1107" s="335"/>
      <c r="M1107" s="306"/>
      <c r="N1107" s="306"/>
      <c r="O1107" s="306"/>
      <c r="P1107" s="336"/>
      <c r="Q1107" s="336"/>
      <c r="R1107" s="337"/>
      <c r="S1107" s="280"/>
      <c r="T1107" s="281"/>
      <c r="U1107" s="281"/>
      <c r="V1107" s="281"/>
      <c r="W1107" s="281"/>
      <c r="X1107" s="281"/>
      <c r="Y1107" s="281"/>
      <c r="Z1107" s="281"/>
      <c r="AA1107" s="281"/>
      <c r="AB1107" s="282"/>
    </row>
    <row r="1108" spans="2:28" customFormat="1" ht="15" customHeight="1" x14ac:dyDescent="0.25">
      <c r="B1108" s="251"/>
      <c r="C1108" s="250"/>
      <c r="D1108" s="306"/>
      <c r="E1108" s="306"/>
      <c r="F1108" s="306"/>
      <c r="G1108" s="306"/>
      <c r="H1108" s="306"/>
      <c r="I1108" s="335"/>
      <c r="J1108" s="335"/>
      <c r="K1108" s="307"/>
      <c r="L1108" s="335"/>
      <c r="M1108" s="306"/>
      <c r="N1108" s="306"/>
      <c r="O1108" s="306"/>
      <c r="P1108" s="336"/>
      <c r="Q1108" s="336"/>
      <c r="R1108" s="337"/>
      <c r="S1108" s="280"/>
      <c r="T1108" s="281"/>
      <c r="U1108" s="281"/>
      <c r="V1108" s="281"/>
      <c r="W1108" s="281"/>
      <c r="X1108" s="281"/>
      <c r="Y1108" s="281"/>
      <c r="Z1108" s="281"/>
      <c r="AA1108" s="281"/>
      <c r="AB1108" s="282"/>
    </row>
    <row r="1109" spans="2:28" customFormat="1" ht="15" customHeight="1" x14ac:dyDescent="0.25">
      <c r="B1109" s="251"/>
      <c r="C1109" s="250"/>
      <c r="D1109" s="306"/>
      <c r="E1109" s="306"/>
      <c r="F1109" s="306"/>
      <c r="G1109" s="306"/>
      <c r="H1109" s="306"/>
      <c r="I1109" s="335"/>
      <c r="J1109" s="335"/>
      <c r="K1109" s="307"/>
      <c r="L1109" s="335"/>
      <c r="M1109" s="306"/>
      <c r="N1109" s="306"/>
      <c r="O1109" s="306"/>
      <c r="P1109" s="336"/>
      <c r="Q1109" s="336"/>
      <c r="R1109" s="337"/>
      <c r="S1109" s="280"/>
      <c r="T1109" s="281"/>
      <c r="U1109" s="281"/>
      <c r="V1109" s="281"/>
      <c r="W1109" s="281"/>
      <c r="X1109" s="281"/>
      <c r="Y1109" s="281"/>
      <c r="Z1109" s="281"/>
      <c r="AA1109" s="281"/>
      <c r="AB1109" s="282"/>
    </row>
    <row r="1110" spans="2:28" customFormat="1" ht="15" customHeight="1" x14ac:dyDescent="0.25">
      <c r="B1110" s="251"/>
      <c r="C1110" s="250"/>
      <c r="D1110" s="306"/>
      <c r="E1110" s="306"/>
      <c r="F1110" s="306"/>
      <c r="G1110" s="306"/>
      <c r="H1110" s="306"/>
      <c r="I1110" s="335"/>
      <c r="J1110" s="335"/>
      <c r="K1110" s="307"/>
      <c r="L1110" s="335"/>
      <c r="M1110" s="306"/>
      <c r="N1110" s="306"/>
      <c r="O1110" s="306"/>
      <c r="P1110" s="336"/>
      <c r="Q1110" s="336"/>
      <c r="R1110" s="337"/>
      <c r="S1110" s="280"/>
      <c r="T1110" s="281"/>
      <c r="U1110" s="281"/>
      <c r="V1110" s="281"/>
      <c r="W1110" s="281"/>
      <c r="X1110" s="281"/>
      <c r="Y1110" s="281"/>
      <c r="Z1110" s="281"/>
      <c r="AA1110" s="281"/>
      <c r="AB1110" s="282"/>
    </row>
    <row r="1111" spans="2:28" customFormat="1" ht="15" customHeight="1" x14ac:dyDescent="0.25">
      <c r="B1111" s="251"/>
      <c r="C1111" s="250"/>
      <c r="D1111" s="306"/>
      <c r="E1111" s="306"/>
      <c r="F1111" s="306"/>
      <c r="G1111" s="306"/>
      <c r="H1111" s="306"/>
      <c r="I1111" s="335"/>
      <c r="J1111" s="335"/>
      <c r="K1111" s="307"/>
      <c r="L1111" s="335"/>
      <c r="M1111" s="306"/>
      <c r="N1111" s="306"/>
      <c r="O1111" s="306"/>
      <c r="P1111" s="336"/>
      <c r="Q1111" s="336"/>
      <c r="R1111" s="337"/>
      <c r="S1111" s="280"/>
      <c r="T1111" s="281"/>
      <c r="U1111" s="281"/>
      <c r="V1111" s="281"/>
      <c r="W1111" s="281"/>
      <c r="X1111" s="281"/>
      <c r="Y1111" s="281"/>
      <c r="Z1111" s="281"/>
      <c r="AA1111" s="281"/>
      <c r="AB1111" s="282"/>
    </row>
    <row r="1112" spans="2:28" customFormat="1" ht="15" customHeight="1" x14ac:dyDescent="0.25">
      <c r="B1112" s="251"/>
      <c r="C1112" s="250"/>
      <c r="D1112" s="306"/>
      <c r="E1112" s="306"/>
      <c r="F1112" s="306"/>
      <c r="G1112" s="306"/>
      <c r="H1112" s="306"/>
      <c r="I1112" s="335"/>
      <c r="J1112" s="335"/>
      <c r="K1112" s="307"/>
      <c r="L1112" s="335"/>
      <c r="M1112" s="306"/>
      <c r="N1112" s="306"/>
      <c r="O1112" s="306"/>
      <c r="P1112" s="336"/>
      <c r="Q1112" s="336"/>
      <c r="R1112" s="337"/>
      <c r="S1112" s="280"/>
      <c r="T1112" s="281"/>
      <c r="U1112" s="281"/>
      <c r="V1112" s="281"/>
      <c r="W1112" s="281"/>
      <c r="X1112" s="281"/>
      <c r="Y1112" s="281"/>
      <c r="Z1112" s="281"/>
      <c r="AA1112" s="281"/>
      <c r="AB1112" s="282"/>
    </row>
    <row r="1113" spans="2:28" customFormat="1" ht="15" customHeight="1" x14ac:dyDescent="0.25">
      <c r="B1113" s="251"/>
      <c r="C1113" s="250"/>
      <c r="D1113" s="306"/>
      <c r="E1113" s="306"/>
      <c r="F1113" s="306"/>
      <c r="G1113" s="306"/>
      <c r="H1113" s="306"/>
      <c r="I1113" s="335"/>
      <c r="J1113" s="335"/>
      <c r="K1113" s="307"/>
      <c r="L1113" s="335"/>
      <c r="M1113" s="306"/>
      <c r="N1113" s="306"/>
      <c r="O1113" s="306"/>
      <c r="P1113" s="336"/>
      <c r="Q1113" s="336"/>
      <c r="R1113" s="337"/>
      <c r="S1113" s="280"/>
      <c r="T1113" s="281"/>
      <c r="U1113" s="281"/>
      <c r="V1113" s="281"/>
      <c r="W1113" s="281"/>
      <c r="X1113" s="281"/>
      <c r="Y1113" s="281"/>
      <c r="Z1113" s="281"/>
      <c r="AA1113" s="281"/>
      <c r="AB1113" s="282"/>
    </row>
    <row r="1114" spans="2:28" customFormat="1" ht="15" customHeight="1" x14ac:dyDescent="0.25">
      <c r="B1114" s="251"/>
      <c r="C1114" s="250"/>
      <c r="D1114" s="306"/>
      <c r="E1114" s="306"/>
      <c r="F1114" s="306"/>
      <c r="G1114" s="306"/>
      <c r="H1114" s="306"/>
      <c r="I1114" s="335"/>
      <c r="J1114" s="335"/>
      <c r="K1114" s="307"/>
      <c r="L1114" s="335"/>
      <c r="M1114" s="306"/>
      <c r="N1114" s="306"/>
      <c r="O1114" s="306"/>
      <c r="P1114" s="336"/>
      <c r="Q1114" s="336"/>
      <c r="R1114" s="337"/>
      <c r="S1114" s="280"/>
      <c r="T1114" s="281"/>
      <c r="U1114" s="281"/>
      <c r="V1114" s="281"/>
      <c r="W1114" s="281"/>
      <c r="X1114" s="281"/>
      <c r="Y1114" s="281"/>
      <c r="Z1114" s="281"/>
      <c r="AA1114" s="281"/>
      <c r="AB1114" s="282"/>
    </row>
    <row r="1115" spans="2:28" customFormat="1" ht="15" customHeight="1" x14ac:dyDescent="0.25">
      <c r="B1115" s="251"/>
      <c r="C1115" s="250"/>
      <c r="D1115" s="306"/>
      <c r="E1115" s="306"/>
      <c r="F1115" s="306"/>
      <c r="G1115" s="306"/>
      <c r="H1115" s="306"/>
      <c r="I1115" s="335"/>
      <c r="J1115" s="335"/>
      <c r="K1115" s="307"/>
      <c r="L1115" s="335"/>
      <c r="M1115" s="306"/>
      <c r="N1115" s="306"/>
      <c r="O1115" s="306"/>
      <c r="P1115" s="336"/>
      <c r="Q1115" s="336"/>
      <c r="R1115" s="337"/>
      <c r="S1115" s="280"/>
      <c r="T1115" s="281"/>
      <c r="U1115" s="281"/>
      <c r="V1115" s="281"/>
      <c r="W1115" s="281"/>
      <c r="X1115" s="281"/>
      <c r="Y1115" s="281"/>
      <c r="Z1115" s="281"/>
      <c r="AA1115" s="281"/>
      <c r="AB1115" s="282"/>
    </row>
    <row r="1116" spans="2:28" customFormat="1" ht="15" customHeight="1" x14ac:dyDescent="0.25">
      <c r="B1116" s="251"/>
      <c r="C1116" s="250"/>
      <c r="D1116" s="306"/>
      <c r="E1116" s="306"/>
      <c r="F1116" s="306"/>
      <c r="G1116" s="306"/>
      <c r="H1116" s="306"/>
      <c r="I1116" s="335"/>
      <c r="J1116" s="335"/>
      <c r="K1116" s="307"/>
      <c r="L1116" s="335"/>
      <c r="M1116" s="306"/>
      <c r="N1116" s="306"/>
      <c r="O1116" s="306"/>
      <c r="P1116" s="336"/>
      <c r="Q1116" s="336"/>
      <c r="R1116" s="337"/>
      <c r="S1116" s="280"/>
      <c r="T1116" s="281"/>
      <c r="U1116" s="281"/>
      <c r="V1116" s="281"/>
      <c r="W1116" s="281"/>
      <c r="X1116" s="281"/>
      <c r="Y1116" s="281"/>
      <c r="Z1116" s="281"/>
      <c r="AA1116" s="281"/>
      <c r="AB1116" s="282"/>
    </row>
    <row r="1117" spans="2:28" customFormat="1" ht="15" customHeight="1" x14ac:dyDescent="0.25">
      <c r="B1117" s="251"/>
      <c r="C1117" s="250"/>
      <c r="D1117" s="306"/>
      <c r="E1117" s="306"/>
      <c r="F1117" s="306"/>
      <c r="G1117" s="306"/>
      <c r="H1117" s="306"/>
      <c r="I1117" s="335"/>
      <c r="J1117" s="335"/>
      <c r="K1117" s="307"/>
      <c r="L1117" s="335"/>
      <c r="M1117" s="306"/>
      <c r="N1117" s="306"/>
      <c r="O1117" s="306"/>
      <c r="P1117" s="336"/>
      <c r="Q1117" s="336"/>
      <c r="R1117" s="337"/>
      <c r="S1117" s="280"/>
      <c r="T1117" s="281"/>
      <c r="U1117" s="281"/>
      <c r="V1117" s="281"/>
      <c r="W1117" s="281"/>
      <c r="X1117" s="281"/>
      <c r="Y1117" s="281"/>
      <c r="Z1117" s="281"/>
      <c r="AA1117" s="281"/>
      <c r="AB1117" s="282"/>
    </row>
    <row r="1118" spans="2:28" customFormat="1" ht="15" customHeight="1" x14ac:dyDescent="0.25">
      <c r="B1118" s="251"/>
      <c r="C1118" s="250"/>
      <c r="D1118" s="306"/>
      <c r="E1118" s="306"/>
      <c r="F1118" s="306"/>
      <c r="G1118" s="306"/>
      <c r="H1118" s="306"/>
      <c r="I1118" s="335"/>
      <c r="J1118" s="335"/>
      <c r="K1118" s="307"/>
      <c r="L1118" s="335"/>
      <c r="M1118" s="306"/>
      <c r="N1118" s="306"/>
      <c r="O1118" s="306"/>
      <c r="P1118" s="336"/>
      <c r="Q1118" s="336"/>
      <c r="R1118" s="337"/>
      <c r="S1118" s="280"/>
      <c r="T1118" s="281"/>
      <c r="U1118" s="281"/>
      <c r="V1118" s="281"/>
      <c r="W1118" s="281"/>
      <c r="X1118" s="281"/>
      <c r="Y1118" s="281"/>
      <c r="Z1118" s="281"/>
      <c r="AA1118" s="281"/>
      <c r="AB1118" s="282"/>
    </row>
    <row r="1119" spans="2:28" customFormat="1" ht="15" customHeight="1" x14ac:dyDescent="0.25">
      <c r="B1119" s="251"/>
      <c r="C1119" s="250"/>
      <c r="D1119" s="306"/>
      <c r="E1119" s="306"/>
      <c r="F1119" s="306"/>
      <c r="G1119" s="306"/>
      <c r="H1119" s="306"/>
      <c r="I1119" s="335"/>
      <c r="J1119" s="335"/>
      <c r="K1119" s="307"/>
      <c r="L1119" s="335"/>
      <c r="M1119" s="306"/>
      <c r="N1119" s="306"/>
      <c r="O1119" s="306"/>
      <c r="P1119" s="336"/>
      <c r="Q1119" s="336"/>
      <c r="R1119" s="337"/>
      <c r="S1119" s="280"/>
      <c r="T1119" s="281"/>
      <c r="U1119" s="281"/>
      <c r="V1119" s="281"/>
      <c r="W1119" s="281"/>
      <c r="X1119" s="281"/>
      <c r="Y1119" s="281"/>
      <c r="Z1119" s="281"/>
      <c r="AA1119" s="281"/>
      <c r="AB1119" s="282"/>
    </row>
    <row r="1120" spans="2:28" customFormat="1" ht="15" customHeight="1" x14ac:dyDescent="0.25">
      <c r="B1120" s="251"/>
      <c r="C1120" s="250"/>
      <c r="D1120" s="306"/>
      <c r="E1120" s="306"/>
      <c r="F1120" s="306"/>
      <c r="G1120" s="306"/>
      <c r="H1120" s="306"/>
      <c r="I1120" s="335"/>
      <c r="J1120" s="335"/>
      <c r="K1120" s="307"/>
      <c r="L1120" s="335"/>
      <c r="M1120" s="306"/>
      <c r="N1120" s="306"/>
      <c r="O1120" s="306"/>
      <c r="P1120" s="336"/>
      <c r="Q1120" s="336"/>
      <c r="R1120" s="337"/>
      <c r="S1120" s="280"/>
      <c r="T1120" s="281"/>
      <c r="U1120" s="281"/>
      <c r="V1120" s="281"/>
      <c r="W1120" s="281"/>
      <c r="X1120" s="281"/>
      <c r="Y1120" s="281"/>
      <c r="Z1120" s="281"/>
      <c r="AA1120" s="281"/>
      <c r="AB1120" s="282"/>
    </row>
    <row r="1121" spans="2:28" customFormat="1" ht="15" customHeight="1" x14ac:dyDescent="0.25">
      <c r="B1121" s="251"/>
      <c r="C1121" s="250"/>
      <c r="D1121" s="306"/>
      <c r="E1121" s="306"/>
      <c r="F1121" s="306"/>
      <c r="G1121" s="306"/>
      <c r="H1121" s="306"/>
      <c r="I1121" s="335"/>
      <c r="J1121" s="335"/>
      <c r="K1121" s="307"/>
      <c r="L1121" s="335"/>
      <c r="M1121" s="306"/>
      <c r="N1121" s="306"/>
      <c r="O1121" s="306"/>
      <c r="P1121" s="336"/>
      <c r="Q1121" s="336"/>
      <c r="R1121" s="337"/>
      <c r="S1121" s="280"/>
      <c r="T1121" s="281"/>
      <c r="U1121" s="281"/>
      <c r="V1121" s="281"/>
      <c r="W1121" s="281"/>
      <c r="X1121" s="281"/>
      <c r="Y1121" s="281"/>
      <c r="Z1121" s="281"/>
      <c r="AA1121" s="281"/>
      <c r="AB1121" s="282"/>
    </row>
    <row r="1122" spans="2:28" customFormat="1" ht="15" customHeight="1" x14ac:dyDescent="0.25">
      <c r="B1122" s="251"/>
      <c r="C1122" s="250"/>
      <c r="D1122" s="306"/>
      <c r="E1122" s="306"/>
      <c r="F1122" s="306"/>
      <c r="G1122" s="306"/>
      <c r="H1122" s="306"/>
      <c r="I1122" s="335"/>
      <c r="J1122" s="335"/>
      <c r="K1122" s="307"/>
      <c r="L1122" s="335"/>
      <c r="M1122" s="306"/>
      <c r="N1122" s="306"/>
      <c r="O1122" s="306"/>
      <c r="P1122" s="336"/>
      <c r="Q1122" s="336"/>
      <c r="R1122" s="337"/>
      <c r="S1122" s="280"/>
      <c r="T1122" s="281"/>
      <c r="U1122" s="281"/>
      <c r="V1122" s="281"/>
      <c r="W1122" s="281"/>
      <c r="X1122" s="281"/>
      <c r="Y1122" s="281"/>
      <c r="Z1122" s="281"/>
      <c r="AA1122" s="281"/>
      <c r="AB1122" s="282"/>
    </row>
    <row r="1123" spans="2:28" customFormat="1" ht="15" customHeight="1" x14ac:dyDescent="0.25">
      <c r="B1123" s="251"/>
      <c r="C1123" s="250"/>
      <c r="D1123" s="306"/>
      <c r="E1123" s="306"/>
      <c r="F1123" s="306"/>
      <c r="G1123" s="306"/>
      <c r="H1123" s="306"/>
      <c r="I1123" s="335"/>
      <c r="J1123" s="335"/>
      <c r="K1123" s="307"/>
      <c r="L1123" s="335"/>
      <c r="M1123" s="306"/>
      <c r="N1123" s="306"/>
      <c r="O1123" s="306"/>
      <c r="P1123" s="336"/>
      <c r="Q1123" s="336"/>
      <c r="R1123" s="337"/>
      <c r="S1123" s="280"/>
      <c r="T1123" s="281"/>
      <c r="U1123" s="281"/>
      <c r="V1123" s="281"/>
      <c r="W1123" s="281"/>
      <c r="X1123" s="281"/>
      <c r="Y1123" s="281"/>
      <c r="Z1123" s="281"/>
      <c r="AA1123" s="281"/>
      <c r="AB1123" s="282"/>
    </row>
    <row r="1124" spans="2:28" customFormat="1" ht="15" customHeight="1" x14ac:dyDescent="0.25">
      <c r="B1124" s="251"/>
      <c r="C1124" s="250"/>
      <c r="D1124" s="306"/>
      <c r="E1124" s="306"/>
      <c r="F1124" s="306"/>
      <c r="G1124" s="306"/>
      <c r="H1124" s="306"/>
      <c r="I1124" s="335"/>
      <c r="J1124" s="335"/>
      <c r="K1124" s="307"/>
      <c r="L1124" s="335"/>
      <c r="M1124" s="306"/>
      <c r="N1124" s="306"/>
      <c r="O1124" s="306"/>
      <c r="P1124" s="336"/>
      <c r="Q1124" s="336"/>
      <c r="R1124" s="337"/>
      <c r="S1124" s="280"/>
      <c r="T1124" s="281"/>
      <c r="U1124" s="281"/>
      <c r="V1124" s="281"/>
      <c r="W1124" s="281"/>
      <c r="X1124" s="281"/>
      <c r="Y1124" s="281"/>
      <c r="Z1124" s="281"/>
      <c r="AA1124" s="281"/>
      <c r="AB1124" s="282"/>
    </row>
    <row r="1125" spans="2:28" customFormat="1" ht="15" customHeight="1" x14ac:dyDescent="0.25">
      <c r="B1125" s="251"/>
      <c r="C1125" s="250"/>
      <c r="D1125" s="306"/>
      <c r="E1125" s="306"/>
      <c r="F1125" s="306"/>
      <c r="G1125" s="306"/>
      <c r="H1125" s="306"/>
      <c r="I1125" s="335"/>
      <c r="J1125" s="335"/>
      <c r="K1125" s="307"/>
      <c r="L1125" s="335"/>
      <c r="M1125" s="306"/>
      <c r="N1125" s="306"/>
      <c r="O1125" s="306"/>
      <c r="P1125" s="336"/>
      <c r="Q1125" s="336"/>
      <c r="R1125" s="337"/>
      <c r="S1125" s="280"/>
      <c r="T1125" s="281"/>
      <c r="U1125" s="281"/>
      <c r="V1125" s="281"/>
      <c r="W1125" s="281"/>
      <c r="X1125" s="281"/>
      <c r="Y1125" s="281"/>
      <c r="Z1125" s="281"/>
      <c r="AA1125" s="281"/>
      <c r="AB1125" s="282"/>
    </row>
    <row r="1126" spans="2:28" customFormat="1" ht="15" customHeight="1" x14ac:dyDescent="0.25">
      <c r="B1126" s="251"/>
      <c r="C1126" s="250"/>
      <c r="D1126" s="306"/>
      <c r="E1126" s="306"/>
      <c r="F1126" s="306"/>
      <c r="G1126" s="306"/>
      <c r="H1126" s="306"/>
      <c r="I1126" s="335"/>
      <c r="J1126" s="335"/>
      <c r="K1126" s="307"/>
      <c r="L1126" s="335"/>
      <c r="M1126" s="306"/>
      <c r="N1126" s="306"/>
      <c r="O1126" s="306"/>
      <c r="P1126" s="336"/>
      <c r="Q1126" s="336"/>
      <c r="R1126" s="337"/>
      <c r="S1126" s="280"/>
      <c r="T1126" s="281"/>
      <c r="U1126" s="281"/>
      <c r="V1126" s="281"/>
      <c r="W1126" s="281"/>
      <c r="X1126" s="281"/>
      <c r="Y1126" s="281"/>
      <c r="Z1126" s="281"/>
      <c r="AA1126" s="281"/>
      <c r="AB1126" s="282"/>
    </row>
    <row r="1127" spans="2:28" customFormat="1" ht="15" customHeight="1" x14ac:dyDescent="0.25">
      <c r="B1127" s="251"/>
      <c r="C1127" s="250"/>
      <c r="D1127" s="306"/>
      <c r="E1127" s="306"/>
      <c r="F1127" s="306"/>
      <c r="G1127" s="306"/>
      <c r="H1127" s="306"/>
      <c r="I1127" s="335"/>
      <c r="J1127" s="335"/>
      <c r="K1127" s="307"/>
      <c r="L1127" s="335"/>
      <c r="M1127" s="306"/>
      <c r="N1127" s="306"/>
      <c r="O1127" s="306"/>
      <c r="P1127" s="336"/>
      <c r="Q1127" s="336"/>
      <c r="R1127" s="337"/>
      <c r="S1127" s="280"/>
      <c r="T1127" s="281"/>
      <c r="U1127" s="281"/>
      <c r="V1127" s="281"/>
      <c r="W1127" s="281"/>
      <c r="X1127" s="281"/>
      <c r="Y1127" s="281"/>
      <c r="Z1127" s="281"/>
      <c r="AA1127" s="281"/>
      <c r="AB1127" s="282"/>
    </row>
    <row r="1128" spans="2:28" customFormat="1" ht="15" customHeight="1" x14ac:dyDescent="0.25">
      <c r="B1128" s="251"/>
      <c r="C1128" s="250"/>
      <c r="D1128" s="306"/>
      <c r="E1128" s="306"/>
      <c r="F1128" s="306"/>
      <c r="G1128" s="306"/>
      <c r="H1128" s="306"/>
      <c r="I1128" s="335"/>
      <c r="J1128" s="335"/>
      <c r="K1128" s="307"/>
      <c r="L1128" s="335"/>
      <c r="M1128" s="306"/>
      <c r="N1128" s="306"/>
      <c r="O1128" s="306"/>
      <c r="P1128" s="336"/>
      <c r="Q1128" s="336"/>
      <c r="R1128" s="337"/>
      <c r="S1128" s="280"/>
      <c r="T1128" s="281"/>
      <c r="U1128" s="281"/>
      <c r="V1128" s="281"/>
      <c r="W1128" s="281"/>
      <c r="X1128" s="281"/>
      <c r="Y1128" s="281"/>
      <c r="Z1128" s="281"/>
      <c r="AA1128" s="281"/>
      <c r="AB1128" s="282"/>
    </row>
    <row r="1129" spans="2:28" customFormat="1" ht="15" customHeight="1" x14ac:dyDescent="0.25">
      <c r="B1129" s="251"/>
      <c r="C1129" s="250"/>
      <c r="D1129" s="306"/>
      <c r="E1129" s="306"/>
      <c r="F1129" s="306"/>
      <c r="G1129" s="306"/>
      <c r="H1129" s="306"/>
      <c r="I1129" s="335"/>
      <c r="J1129" s="335"/>
      <c r="K1129" s="307"/>
      <c r="L1129" s="335"/>
      <c r="M1129" s="306"/>
      <c r="N1129" s="306"/>
      <c r="O1129" s="306"/>
      <c r="P1129" s="336"/>
      <c r="Q1129" s="336"/>
      <c r="R1129" s="337"/>
      <c r="S1129" s="280"/>
      <c r="T1129" s="281"/>
      <c r="U1129" s="281"/>
      <c r="V1129" s="281"/>
      <c r="W1129" s="281"/>
      <c r="X1129" s="281"/>
      <c r="Y1129" s="281"/>
      <c r="Z1129" s="281"/>
      <c r="AA1129" s="281"/>
      <c r="AB1129" s="282"/>
    </row>
    <row r="1130" spans="2:28" customFormat="1" ht="15" customHeight="1" x14ac:dyDescent="0.25">
      <c r="B1130" s="251"/>
      <c r="C1130" s="250"/>
      <c r="D1130" s="306"/>
      <c r="E1130" s="306"/>
      <c r="F1130" s="306"/>
      <c r="G1130" s="306"/>
      <c r="H1130" s="306"/>
      <c r="I1130" s="335"/>
      <c r="J1130" s="335"/>
      <c r="K1130" s="307"/>
      <c r="L1130" s="335"/>
      <c r="M1130" s="306"/>
      <c r="N1130" s="306"/>
      <c r="O1130" s="306"/>
      <c r="P1130" s="336"/>
      <c r="Q1130" s="336"/>
      <c r="R1130" s="337"/>
      <c r="S1130" s="280"/>
      <c r="T1130" s="281"/>
      <c r="U1130" s="281"/>
      <c r="V1130" s="281"/>
      <c r="W1130" s="281"/>
      <c r="X1130" s="281"/>
      <c r="Y1130" s="281"/>
      <c r="Z1130" s="281"/>
      <c r="AA1130" s="281"/>
      <c r="AB1130" s="282"/>
    </row>
    <row r="1131" spans="2:28" customFormat="1" ht="15" customHeight="1" x14ac:dyDescent="0.25">
      <c r="B1131" s="251"/>
      <c r="C1131" s="250"/>
      <c r="D1131" s="306"/>
      <c r="E1131" s="306"/>
      <c r="F1131" s="306"/>
      <c r="G1131" s="306"/>
      <c r="H1131" s="306"/>
      <c r="I1131" s="335"/>
      <c r="J1131" s="335"/>
      <c r="K1131" s="307"/>
      <c r="L1131" s="335"/>
      <c r="M1131" s="306"/>
      <c r="N1131" s="306"/>
      <c r="O1131" s="306"/>
      <c r="P1131" s="336"/>
      <c r="Q1131" s="336"/>
      <c r="R1131" s="337"/>
      <c r="S1131" s="280"/>
      <c r="T1131" s="281"/>
      <c r="U1131" s="281"/>
      <c r="V1131" s="281"/>
      <c r="W1131" s="281"/>
      <c r="X1131" s="281"/>
      <c r="Y1131" s="281"/>
      <c r="Z1131" s="281"/>
      <c r="AA1131" s="281"/>
      <c r="AB1131" s="282"/>
    </row>
    <row r="1132" spans="2:28" customFormat="1" ht="15" customHeight="1" x14ac:dyDescent="0.25">
      <c r="B1132" s="251"/>
      <c r="C1132" s="250"/>
      <c r="D1132" s="306"/>
      <c r="E1132" s="306"/>
      <c r="F1132" s="306"/>
      <c r="G1132" s="306"/>
      <c r="H1132" s="306"/>
      <c r="I1132" s="335"/>
      <c r="J1132" s="335"/>
      <c r="K1132" s="307"/>
      <c r="L1132" s="335"/>
      <c r="M1132" s="306"/>
      <c r="N1132" s="306"/>
      <c r="O1132" s="306"/>
      <c r="P1132" s="336"/>
      <c r="Q1132" s="336"/>
      <c r="R1132" s="337"/>
      <c r="S1132" s="280"/>
      <c r="T1132" s="281"/>
      <c r="U1132" s="281"/>
      <c r="V1132" s="281"/>
      <c r="W1132" s="281"/>
      <c r="X1132" s="281"/>
      <c r="Y1132" s="281"/>
      <c r="Z1132" s="281"/>
      <c r="AA1132" s="281"/>
      <c r="AB1132" s="282"/>
    </row>
    <row r="1133" spans="2:28" customFormat="1" ht="15" customHeight="1" x14ac:dyDescent="0.25">
      <c r="B1133" s="251"/>
      <c r="C1133" s="250"/>
      <c r="D1133" s="306"/>
      <c r="E1133" s="306"/>
      <c r="F1133" s="306"/>
      <c r="G1133" s="306"/>
      <c r="H1133" s="306"/>
      <c r="I1133" s="335"/>
      <c r="J1133" s="335"/>
      <c r="K1133" s="307"/>
      <c r="L1133" s="335"/>
      <c r="M1133" s="306"/>
      <c r="N1133" s="306"/>
      <c r="O1133" s="306"/>
      <c r="P1133" s="336"/>
      <c r="Q1133" s="336"/>
      <c r="R1133" s="337"/>
      <c r="S1133" s="280"/>
      <c r="T1133" s="281"/>
      <c r="U1133" s="281"/>
      <c r="V1133" s="281"/>
      <c r="W1133" s="281"/>
      <c r="X1133" s="281"/>
      <c r="Y1133" s="281"/>
      <c r="Z1133" s="281"/>
      <c r="AA1133" s="281"/>
      <c r="AB1133" s="282"/>
    </row>
    <row r="1134" spans="2:28" customFormat="1" ht="15" customHeight="1" x14ac:dyDescent="0.25">
      <c r="B1134" s="251"/>
      <c r="C1134" s="250"/>
      <c r="D1134" s="306"/>
      <c r="E1134" s="306"/>
      <c r="F1134" s="306"/>
      <c r="G1134" s="306"/>
      <c r="H1134" s="306"/>
      <c r="I1134" s="335"/>
      <c r="J1134" s="335"/>
      <c r="K1134" s="307"/>
      <c r="L1134" s="335"/>
      <c r="M1134" s="306"/>
      <c r="N1134" s="306"/>
      <c r="O1134" s="306"/>
      <c r="P1134" s="336"/>
      <c r="Q1134" s="336"/>
      <c r="R1134" s="337"/>
      <c r="S1134" s="280"/>
      <c r="T1134" s="281"/>
      <c r="U1134" s="281"/>
      <c r="V1134" s="281"/>
      <c r="W1134" s="281"/>
      <c r="X1134" s="281"/>
      <c r="Y1134" s="281"/>
      <c r="Z1134" s="281"/>
      <c r="AA1134" s="281"/>
      <c r="AB1134" s="282"/>
    </row>
    <row r="1135" spans="2:28" customFormat="1" ht="15" customHeight="1" x14ac:dyDescent="0.25">
      <c r="B1135" s="251"/>
      <c r="C1135" s="250"/>
      <c r="D1135" s="306"/>
      <c r="E1135" s="306"/>
      <c r="F1135" s="306"/>
      <c r="G1135" s="306"/>
      <c r="H1135" s="306"/>
      <c r="I1135" s="335"/>
      <c r="J1135" s="335"/>
      <c r="K1135" s="307"/>
      <c r="L1135" s="335"/>
      <c r="M1135" s="306"/>
      <c r="N1135" s="306"/>
      <c r="O1135" s="306"/>
      <c r="P1135" s="336"/>
      <c r="Q1135" s="336"/>
      <c r="R1135" s="337"/>
      <c r="S1135" s="280"/>
      <c r="T1135" s="281"/>
      <c r="U1135" s="281"/>
      <c r="V1135" s="281"/>
      <c r="W1135" s="281"/>
      <c r="X1135" s="281"/>
      <c r="Y1135" s="281"/>
      <c r="Z1135" s="281"/>
      <c r="AA1135" s="281"/>
      <c r="AB1135" s="282"/>
    </row>
    <row r="1136" spans="2:28" customFormat="1" ht="15" customHeight="1" x14ac:dyDescent="0.25">
      <c r="B1136" s="251"/>
      <c r="C1136" s="250"/>
      <c r="D1136" s="306"/>
      <c r="E1136" s="306"/>
      <c r="F1136" s="306"/>
      <c r="G1136" s="306"/>
      <c r="H1136" s="306"/>
      <c r="I1136" s="335"/>
      <c r="J1136" s="335"/>
      <c r="K1136" s="307"/>
      <c r="L1136" s="335"/>
      <c r="M1136" s="306"/>
      <c r="N1136" s="306"/>
      <c r="O1136" s="306"/>
      <c r="P1136" s="336"/>
      <c r="Q1136" s="336"/>
      <c r="R1136" s="337"/>
      <c r="S1136" s="280"/>
      <c r="T1136" s="281"/>
      <c r="U1136" s="281"/>
      <c r="V1136" s="281"/>
      <c r="W1136" s="281"/>
      <c r="X1136" s="281"/>
      <c r="Y1136" s="281"/>
      <c r="Z1136" s="281"/>
      <c r="AA1136" s="281"/>
      <c r="AB1136" s="282"/>
    </row>
    <row r="1137" spans="2:28" customFormat="1" ht="15" customHeight="1" x14ac:dyDescent="0.25">
      <c r="B1137" s="251"/>
      <c r="C1137" s="250"/>
      <c r="D1137" s="306"/>
      <c r="E1137" s="306"/>
      <c r="F1137" s="306"/>
      <c r="G1137" s="306"/>
      <c r="H1137" s="306"/>
      <c r="I1137" s="335"/>
      <c r="J1137" s="335"/>
      <c r="K1137" s="307"/>
      <c r="L1137" s="335"/>
      <c r="M1137" s="306"/>
      <c r="N1137" s="306"/>
      <c r="O1137" s="306"/>
      <c r="P1137" s="336"/>
      <c r="Q1137" s="336"/>
      <c r="R1137" s="337"/>
      <c r="S1137" s="280"/>
      <c r="T1137" s="281"/>
      <c r="U1137" s="281"/>
      <c r="V1137" s="281"/>
      <c r="W1137" s="281"/>
      <c r="X1137" s="281"/>
      <c r="Y1137" s="281"/>
      <c r="Z1137" s="281"/>
      <c r="AA1137" s="281"/>
      <c r="AB1137" s="282"/>
    </row>
    <row r="1138" spans="2:28" customFormat="1" ht="15" customHeight="1" x14ac:dyDescent="0.25">
      <c r="B1138" s="251"/>
      <c r="C1138" s="250"/>
      <c r="D1138" s="306"/>
      <c r="E1138" s="306"/>
      <c r="F1138" s="306"/>
      <c r="G1138" s="306"/>
      <c r="H1138" s="306"/>
      <c r="I1138" s="335"/>
      <c r="J1138" s="335"/>
      <c r="K1138" s="307"/>
      <c r="L1138" s="335"/>
      <c r="M1138" s="306"/>
      <c r="N1138" s="306"/>
      <c r="O1138" s="306"/>
      <c r="P1138" s="336"/>
      <c r="Q1138" s="336"/>
      <c r="R1138" s="337"/>
      <c r="S1138" s="280"/>
      <c r="T1138" s="281"/>
      <c r="U1138" s="281"/>
      <c r="V1138" s="281"/>
      <c r="W1138" s="281"/>
      <c r="X1138" s="281"/>
      <c r="Y1138" s="281"/>
      <c r="Z1138" s="281"/>
      <c r="AA1138" s="281"/>
      <c r="AB1138" s="282"/>
    </row>
    <row r="1139" spans="2:28" customFormat="1" ht="15" customHeight="1" x14ac:dyDescent="0.25">
      <c r="B1139" s="251"/>
      <c r="C1139" s="250"/>
      <c r="D1139" s="306"/>
      <c r="E1139" s="306"/>
      <c r="F1139" s="306"/>
      <c r="G1139" s="306"/>
      <c r="H1139" s="306"/>
      <c r="I1139" s="335"/>
      <c r="J1139" s="335"/>
      <c r="K1139" s="307"/>
      <c r="L1139" s="335"/>
      <c r="M1139" s="306"/>
      <c r="N1139" s="306"/>
      <c r="O1139" s="306"/>
      <c r="P1139" s="336"/>
      <c r="Q1139" s="336"/>
      <c r="R1139" s="337"/>
      <c r="S1139" s="280"/>
      <c r="T1139" s="281"/>
      <c r="U1139" s="281"/>
      <c r="V1139" s="281"/>
      <c r="W1139" s="281"/>
      <c r="X1139" s="281"/>
      <c r="Y1139" s="281"/>
      <c r="Z1139" s="281"/>
      <c r="AA1139" s="281"/>
      <c r="AB1139" s="282"/>
    </row>
    <row r="1140" spans="2:28" customFormat="1" ht="15" customHeight="1" x14ac:dyDescent="0.25">
      <c r="B1140" s="251"/>
      <c r="C1140" s="250"/>
      <c r="D1140" s="306"/>
      <c r="E1140" s="306"/>
      <c r="F1140" s="306"/>
      <c r="G1140" s="306"/>
      <c r="H1140" s="306"/>
      <c r="I1140" s="335"/>
      <c r="J1140" s="335"/>
      <c r="K1140" s="307"/>
      <c r="L1140" s="335"/>
      <c r="M1140" s="306"/>
      <c r="N1140" s="306"/>
      <c r="O1140" s="306"/>
      <c r="P1140" s="336"/>
      <c r="Q1140" s="336"/>
      <c r="R1140" s="337"/>
      <c r="S1140" s="280"/>
      <c r="T1140" s="281"/>
      <c r="U1140" s="281"/>
      <c r="V1140" s="281"/>
      <c r="W1140" s="281"/>
      <c r="X1140" s="281"/>
      <c r="Y1140" s="281"/>
      <c r="Z1140" s="281"/>
      <c r="AA1140" s="281"/>
      <c r="AB1140" s="282"/>
    </row>
    <row r="1141" spans="2:28" customFormat="1" ht="15" customHeight="1" x14ac:dyDescent="0.25">
      <c r="B1141" s="251"/>
      <c r="C1141" s="250"/>
      <c r="D1141" s="306"/>
      <c r="E1141" s="306"/>
      <c r="F1141" s="306"/>
      <c r="G1141" s="306"/>
      <c r="H1141" s="306"/>
      <c r="I1141" s="335"/>
      <c r="J1141" s="335"/>
      <c r="K1141" s="307"/>
      <c r="L1141" s="335"/>
      <c r="M1141" s="306"/>
      <c r="N1141" s="306"/>
      <c r="O1141" s="306"/>
      <c r="P1141" s="336"/>
      <c r="Q1141" s="336"/>
      <c r="R1141" s="337"/>
      <c r="S1141" s="280"/>
      <c r="T1141" s="281"/>
      <c r="U1141" s="281"/>
      <c r="V1141" s="281"/>
      <c r="W1141" s="281"/>
      <c r="X1141" s="281"/>
      <c r="Y1141" s="281"/>
      <c r="Z1141" s="281"/>
      <c r="AA1141" s="281"/>
      <c r="AB1141" s="282"/>
    </row>
    <row r="1142" spans="2:28" customFormat="1" ht="15" customHeight="1" x14ac:dyDescent="0.25">
      <c r="B1142" s="251"/>
      <c r="C1142" s="250"/>
      <c r="D1142" s="306"/>
      <c r="E1142" s="306"/>
      <c r="F1142" s="306"/>
      <c r="G1142" s="306"/>
      <c r="H1142" s="306"/>
      <c r="I1142" s="335"/>
      <c r="J1142" s="335"/>
      <c r="K1142" s="307"/>
      <c r="L1142" s="335"/>
      <c r="M1142" s="306"/>
      <c r="N1142" s="306"/>
      <c r="O1142" s="306"/>
      <c r="P1142" s="336"/>
      <c r="Q1142" s="336"/>
      <c r="R1142" s="337"/>
      <c r="S1142" s="280"/>
      <c r="T1142" s="281"/>
      <c r="U1142" s="281"/>
      <c r="V1142" s="281"/>
      <c r="W1142" s="281"/>
      <c r="X1142" s="281"/>
      <c r="Y1142" s="281"/>
      <c r="Z1142" s="281"/>
      <c r="AA1142" s="281"/>
      <c r="AB1142" s="282"/>
    </row>
    <row r="1143" spans="2:28" customFormat="1" ht="15" customHeight="1" x14ac:dyDescent="0.25">
      <c r="B1143" s="251"/>
      <c r="C1143" s="250"/>
      <c r="D1143" s="306"/>
      <c r="E1143" s="306"/>
      <c r="F1143" s="306"/>
      <c r="G1143" s="306"/>
      <c r="H1143" s="306"/>
      <c r="I1143" s="335"/>
      <c r="J1143" s="335"/>
      <c r="K1143" s="307"/>
      <c r="L1143" s="335"/>
      <c r="M1143" s="306"/>
      <c r="N1143" s="306"/>
      <c r="O1143" s="306"/>
      <c r="P1143" s="336"/>
      <c r="Q1143" s="336"/>
      <c r="R1143" s="337"/>
      <c r="S1143" s="280"/>
      <c r="T1143" s="281"/>
      <c r="U1143" s="281"/>
      <c r="V1143" s="281"/>
      <c r="W1143" s="281"/>
      <c r="X1143" s="281"/>
      <c r="Y1143" s="281"/>
      <c r="Z1143" s="281"/>
      <c r="AA1143" s="281"/>
      <c r="AB1143" s="282"/>
    </row>
    <row r="1144" spans="2:28" customFormat="1" ht="15" customHeight="1" x14ac:dyDescent="0.25">
      <c r="B1144" s="251"/>
      <c r="C1144" s="250"/>
      <c r="D1144" s="306"/>
      <c r="E1144" s="306"/>
      <c r="F1144" s="306"/>
      <c r="G1144" s="306"/>
      <c r="H1144" s="306"/>
      <c r="I1144" s="335"/>
      <c r="J1144" s="335"/>
      <c r="K1144" s="307"/>
      <c r="L1144" s="335"/>
      <c r="M1144" s="306"/>
      <c r="N1144" s="306"/>
      <c r="O1144" s="306"/>
      <c r="P1144" s="336"/>
      <c r="Q1144" s="336"/>
      <c r="R1144" s="337"/>
      <c r="S1144" s="280"/>
      <c r="T1144" s="281"/>
      <c r="U1144" s="281"/>
      <c r="V1144" s="281"/>
      <c r="W1144" s="281"/>
      <c r="X1144" s="281"/>
      <c r="Y1144" s="281"/>
      <c r="Z1144" s="281"/>
      <c r="AA1144" s="281"/>
      <c r="AB1144" s="282"/>
    </row>
    <row r="1145" spans="2:28" customFormat="1" ht="15" customHeight="1" x14ac:dyDescent="0.25">
      <c r="B1145" s="251"/>
      <c r="C1145" s="250"/>
      <c r="D1145" s="306"/>
      <c r="E1145" s="306"/>
      <c r="F1145" s="306"/>
      <c r="G1145" s="306"/>
      <c r="H1145" s="306"/>
      <c r="I1145" s="335"/>
      <c r="J1145" s="335"/>
      <c r="K1145" s="307"/>
      <c r="L1145" s="335"/>
      <c r="M1145" s="306"/>
      <c r="N1145" s="306"/>
      <c r="O1145" s="306"/>
      <c r="P1145" s="336"/>
      <c r="Q1145" s="336"/>
      <c r="R1145" s="337"/>
      <c r="S1145" s="280"/>
      <c r="T1145" s="281"/>
      <c r="U1145" s="281"/>
      <c r="V1145" s="281"/>
      <c r="W1145" s="281"/>
      <c r="X1145" s="281"/>
      <c r="Y1145" s="281"/>
      <c r="Z1145" s="281"/>
      <c r="AA1145" s="281"/>
      <c r="AB1145" s="282"/>
    </row>
    <row r="1146" spans="2:28" customFormat="1" ht="15" customHeight="1" x14ac:dyDescent="0.25">
      <c r="B1146" s="251"/>
      <c r="C1146" s="250"/>
      <c r="D1146" s="306"/>
      <c r="E1146" s="306"/>
      <c r="F1146" s="306"/>
      <c r="G1146" s="306"/>
      <c r="H1146" s="306"/>
      <c r="I1146" s="335"/>
      <c r="J1146" s="335"/>
      <c r="K1146" s="307"/>
      <c r="L1146" s="335"/>
      <c r="M1146" s="306"/>
      <c r="N1146" s="306"/>
      <c r="O1146" s="306"/>
      <c r="P1146" s="336"/>
      <c r="Q1146" s="336"/>
      <c r="R1146" s="337"/>
      <c r="S1146" s="280"/>
      <c r="T1146" s="281"/>
      <c r="U1146" s="281"/>
      <c r="V1146" s="281"/>
      <c r="W1146" s="281"/>
      <c r="X1146" s="281"/>
      <c r="Y1146" s="281"/>
      <c r="Z1146" s="281"/>
      <c r="AA1146" s="281"/>
      <c r="AB1146" s="282"/>
    </row>
    <row r="1147" spans="2:28" customFormat="1" ht="15" customHeight="1" x14ac:dyDescent="0.25">
      <c r="B1147" s="251"/>
      <c r="C1147" s="250"/>
      <c r="D1147" s="306"/>
      <c r="E1147" s="306"/>
      <c r="F1147" s="306"/>
      <c r="G1147" s="306"/>
      <c r="H1147" s="306"/>
      <c r="I1147" s="335"/>
      <c r="J1147" s="335"/>
      <c r="K1147" s="307"/>
      <c r="L1147" s="335"/>
      <c r="M1147" s="306"/>
      <c r="N1147" s="306"/>
      <c r="O1147" s="306"/>
      <c r="P1147" s="336"/>
      <c r="Q1147" s="336"/>
      <c r="R1147" s="337"/>
      <c r="S1147" s="280"/>
      <c r="T1147" s="281"/>
      <c r="U1147" s="281"/>
      <c r="V1147" s="281"/>
      <c r="W1147" s="281"/>
      <c r="X1147" s="281"/>
      <c r="Y1147" s="281"/>
      <c r="Z1147" s="281"/>
      <c r="AA1147" s="281"/>
      <c r="AB1147" s="282"/>
    </row>
    <row r="1148" spans="2:28" customFormat="1" ht="15" customHeight="1" x14ac:dyDescent="0.25">
      <c r="B1148" s="251"/>
      <c r="C1148" s="250"/>
      <c r="D1148" s="306"/>
      <c r="E1148" s="306"/>
      <c r="F1148" s="306"/>
      <c r="G1148" s="306"/>
      <c r="H1148" s="306"/>
      <c r="I1148" s="335"/>
      <c r="J1148" s="335"/>
      <c r="K1148" s="307"/>
      <c r="L1148" s="335"/>
      <c r="M1148" s="306"/>
      <c r="N1148" s="306"/>
      <c r="O1148" s="306"/>
      <c r="P1148" s="336"/>
      <c r="Q1148" s="336"/>
      <c r="R1148" s="337"/>
      <c r="S1148" s="280"/>
      <c r="T1148" s="281"/>
      <c r="U1148" s="281"/>
      <c r="V1148" s="281"/>
      <c r="W1148" s="281"/>
      <c r="X1148" s="281"/>
      <c r="Y1148" s="281"/>
      <c r="Z1148" s="281"/>
      <c r="AA1148" s="281"/>
      <c r="AB1148" s="282"/>
    </row>
    <row r="1149" spans="2:28" customFormat="1" ht="15" customHeight="1" x14ac:dyDescent="0.25">
      <c r="B1149" s="251"/>
      <c r="C1149" s="250"/>
      <c r="D1149" s="306"/>
      <c r="E1149" s="306"/>
      <c r="F1149" s="306"/>
      <c r="G1149" s="306"/>
      <c r="H1149" s="306"/>
      <c r="I1149" s="335"/>
      <c r="J1149" s="335"/>
      <c r="K1149" s="307"/>
      <c r="L1149" s="335"/>
      <c r="M1149" s="306"/>
      <c r="N1149" s="306"/>
      <c r="O1149" s="306"/>
      <c r="P1149" s="336"/>
      <c r="Q1149" s="336"/>
      <c r="R1149" s="337"/>
      <c r="S1149" s="280"/>
      <c r="T1149" s="281"/>
      <c r="U1149" s="281"/>
      <c r="V1149" s="281"/>
      <c r="W1149" s="281"/>
      <c r="X1149" s="281"/>
      <c r="Y1149" s="281"/>
      <c r="Z1149" s="281"/>
      <c r="AA1149" s="281"/>
      <c r="AB1149" s="282"/>
    </row>
    <row r="1150" spans="2:28" customFormat="1" ht="15" customHeight="1" x14ac:dyDescent="0.25">
      <c r="B1150" s="251"/>
      <c r="C1150" s="250"/>
      <c r="D1150" s="306"/>
      <c r="E1150" s="306"/>
      <c r="F1150" s="306"/>
      <c r="G1150" s="306"/>
      <c r="H1150" s="306"/>
      <c r="I1150" s="335"/>
      <c r="J1150" s="335"/>
      <c r="K1150" s="307"/>
      <c r="L1150" s="335"/>
      <c r="M1150" s="306"/>
      <c r="N1150" s="306"/>
      <c r="O1150" s="306"/>
      <c r="P1150" s="336"/>
      <c r="Q1150" s="336"/>
      <c r="R1150" s="337"/>
      <c r="S1150" s="280"/>
      <c r="T1150" s="281"/>
      <c r="U1150" s="281"/>
      <c r="V1150" s="281"/>
      <c r="W1150" s="281"/>
      <c r="X1150" s="281"/>
      <c r="Y1150" s="281"/>
      <c r="Z1150" s="281"/>
      <c r="AA1150" s="281"/>
      <c r="AB1150" s="282"/>
    </row>
    <row r="1151" spans="2:28" customFormat="1" ht="15" customHeight="1" x14ac:dyDescent="0.25">
      <c r="B1151" s="251"/>
      <c r="C1151" s="250"/>
      <c r="D1151" s="306"/>
      <c r="E1151" s="306"/>
      <c r="F1151" s="306"/>
      <c r="G1151" s="306"/>
      <c r="H1151" s="306"/>
      <c r="I1151" s="335"/>
      <c r="J1151" s="335"/>
      <c r="K1151" s="307"/>
      <c r="L1151" s="335"/>
      <c r="M1151" s="306"/>
      <c r="N1151" s="306"/>
      <c r="O1151" s="306"/>
      <c r="P1151" s="336"/>
      <c r="Q1151" s="336"/>
      <c r="R1151" s="337"/>
      <c r="S1151" s="280"/>
      <c r="T1151" s="281"/>
      <c r="U1151" s="281"/>
      <c r="V1151" s="281"/>
      <c r="W1151" s="281"/>
      <c r="X1151" s="281"/>
      <c r="Y1151" s="281"/>
      <c r="Z1151" s="281"/>
      <c r="AA1151" s="281"/>
      <c r="AB1151" s="282"/>
    </row>
    <row r="1152" spans="2:28" customFormat="1" ht="15" customHeight="1" x14ac:dyDescent="0.25">
      <c r="B1152" s="251"/>
      <c r="C1152" s="250"/>
      <c r="D1152" s="306"/>
      <c r="E1152" s="306"/>
      <c r="F1152" s="306"/>
      <c r="G1152" s="306"/>
      <c r="H1152" s="306"/>
      <c r="I1152" s="335"/>
      <c r="J1152" s="335"/>
      <c r="K1152" s="307"/>
      <c r="L1152" s="335"/>
      <c r="M1152" s="306"/>
      <c r="N1152" s="306"/>
      <c r="O1152" s="306"/>
      <c r="P1152" s="336"/>
      <c r="Q1152" s="336"/>
      <c r="R1152" s="337"/>
      <c r="S1152" s="280"/>
      <c r="T1152" s="281"/>
      <c r="U1152" s="281"/>
      <c r="V1152" s="281"/>
      <c r="W1152" s="281"/>
      <c r="X1152" s="281"/>
      <c r="Y1152" s="281"/>
      <c r="Z1152" s="281"/>
      <c r="AA1152" s="281"/>
      <c r="AB1152" s="282"/>
    </row>
    <row r="1153" spans="2:28" customFormat="1" ht="15" customHeight="1" x14ac:dyDescent="0.25">
      <c r="B1153" s="251"/>
      <c r="C1153" s="250"/>
      <c r="D1153" s="306"/>
      <c r="E1153" s="306"/>
      <c r="F1153" s="306"/>
      <c r="G1153" s="306"/>
      <c r="H1153" s="306"/>
      <c r="I1153" s="335"/>
      <c r="J1153" s="335"/>
      <c r="K1153" s="307"/>
      <c r="L1153" s="335"/>
      <c r="M1153" s="306"/>
      <c r="N1153" s="306"/>
      <c r="O1153" s="306"/>
      <c r="P1153" s="336"/>
      <c r="Q1153" s="336"/>
      <c r="R1153" s="337"/>
      <c r="S1153" s="280"/>
      <c r="T1153" s="281"/>
      <c r="U1153" s="281"/>
      <c r="V1153" s="281"/>
      <c r="W1153" s="281"/>
      <c r="X1153" s="281"/>
      <c r="Y1153" s="281"/>
      <c r="Z1153" s="281"/>
      <c r="AA1153" s="281"/>
      <c r="AB1153" s="282"/>
    </row>
    <row r="1154" spans="2:28" customFormat="1" ht="15" customHeight="1" x14ac:dyDescent="0.25">
      <c r="B1154" s="251"/>
      <c r="C1154" s="250"/>
      <c r="D1154" s="306"/>
      <c r="E1154" s="306"/>
      <c r="F1154" s="306"/>
      <c r="G1154" s="306"/>
      <c r="H1154" s="306"/>
      <c r="I1154" s="335"/>
      <c r="J1154" s="335"/>
      <c r="K1154" s="307"/>
      <c r="L1154" s="335"/>
      <c r="M1154" s="306"/>
      <c r="N1154" s="306"/>
      <c r="O1154" s="306"/>
      <c r="P1154" s="336"/>
      <c r="Q1154" s="336"/>
      <c r="R1154" s="337"/>
      <c r="S1154" s="280"/>
      <c r="T1154" s="281"/>
      <c r="U1154" s="281"/>
      <c r="V1154" s="281"/>
      <c r="W1154" s="281"/>
      <c r="X1154" s="281"/>
      <c r="Y1154" s="281"/>
      <c r="Z1154" s="281"/>
      <c r="AA1154" s="281"/>
      <c r="AB1154" s="282"/>
    </row>
    <row r="1155" spans="2:28" customFormat="1" ht="15" customHeight="1" x14ac:dyDescent="0.25">
      <c r="B1155" s="251"/>
      <c r="C1155" s="250"/>
      <c r="D1155" s="306"/>
      <c r="E1155" s="306"/>
      <c r="F1155" s="306"/>
      <c r="G1155" s="306"/>
      <c r="H1155" s="306"/>
      <c r="I1155" s="335"/>
      <c r="J1155" s="335"/>
      <c r="K1155" s="307"/>
      <c r="L1155" s="335"/>
      <c r="M1155" s="306"/>
      <c r="N1155" s="306"/>
      <c r="O1155" s="306"/>
      <c r="P1155" s="336"/>
      <c r="Q1155" s="336"/>
      <c r="R1155" s="337"/>
      <c r="S1155" s="280"/>
      <c r="T1155" s="281"/>
      <c r="U1155" s="281"/>
      <c r="V1155" s="281"/>
      <c r="W1155" s="281"/>
      <c r="X1155" s="281"/>
      <c r="Y1155" s="281"/>
      <c r="Z1155" s="281"/>
      <c r="AA1155" s="281"/>
      <c r="AB1155" s="282"/>
    </row>
    <row r="1156" spans="2:28" customFormat="1" ht="15" customHeight="1" x14ac:dyDescent="0.25">
      <c r="B1156" s="251"/>
      <c r="C1156" s="250"/>
      <c r="D1156" s="306"/>
      <c r="E1156" s="306"/>
      <c r="F1156" s="306"/>
      <c r="G1156" s="306"/>
      <c r="H1156" s="306"/>
      <c r="I1156" s="335"/>
      <c r="J1156" s="335"/>
      <c r="K1156" s="307"/>
      <c r="L1156" s="335"/>
      <c r="M1156" s="306"/>
      <c r="N1156" s="306"/>
      <c r="O1156" s="306"/>
      <c r="P1156" s="336"/>
      <c r="Q1156" s="336"/>
      <c r="R1156" s="337"/>
      <c r="S1156" s="280"/>
      <c r="T1156" s="281"/>
      <c r="U1156" s="281"/>
      <c r="V1156" s="281"/>
      <c r="W1156" s="281"/>
      <c r="X1156" s="281"/>
      <c r="Y1156" s="281"/>
      <c r="Z1156" s="281"/>
      <c r="AA1156" s="281"/>
      <c r="AB1156" s="282"/>
    </row>
    <row r="1157" spans="2:28" customFormat="1" ht="15" customHeight="1" x14ac:dyDescent="0.25">
      <c r="B1157" s="251"/>
      <c r="C1157" s="250"/>
      <c r="D1157" s="306"/>
      <c r="E1157" s="306"/>
      <c r="F1157" s="306"/>
      <c r="G1157" s="306"/>
      <c r="H1157" s="306"/>
      <c r="I1157" s="335"/>
      <c r="J1157" s="335"/>
      <c r="K1157" s="307"/>
      <c r="L1157" s="335"/>
      <c r="M1157" s="306"/>
      <c r="N1157" s="306"/>
      <c r="O1157" s="306"/>
      <c r="P1157" s="336"/>
      <c r="Q1157" s="336"/>
      <c r="R1157" s="337"/>
      <c r="S1157" s="280"/>
      <c r="T1157" s="281"/>
      <c r="U1157" s="281"/>
      <c r="V1157" s="281"/>
      <c r="W1157" s="281"/>
      <c r="X1157" s="281"/>
      <c r="Y1157" s="281"/>
      <c r="Z1157" s="281"/>
      <c r="AA1157" s="281"/>
      <c r="AB1157" s="282"/>
    </row>
    <row r="1158" spans="2:28" customFormat="1" ht="15" customHeight="1" x14ac:dyDescent="0.25">
      <c r="B1158" s="251"/>
      <c r="C1158" s="250"/>
      <c r="D1158" s="306"/>
      <c r="E1158" s="306"/>
      <c r="F1158" s="306"/>
      <c r="G1158" s="306"/>
      <c r="H1158" s="306"/>
      <c r="I1158" s="335"/>
      <c r="J1158" s="335"/>
      <c r="K1158" s="307"/>
      <c r="L1158" s="335"/>
      <c r="M1158" s="306"/>
      <c r="N1158" s="306"/>
      <c r="O1158" s="306"/>
      <c r="P1158" s="336"/>
      <c r="Q1158" s="336"/>
      <c r="R1158" s="337"/>
      <c r="S1158" s="280"/>
      <c r="T1158" s="281"/>
      <c r="U1158" s="281"/>
      <c r="V1158" s="281"/>
      <c r="W1158" s="281"/>
      <c r="X1158" s="281"/>
      <c r="Y1158" s="281"/>
      <c r="Z1158" s="281"/>
      <c r="AA1158" s="281"/>
      <c r="AB1158" s="282"/>
    </row>
    <row r="1159" spans="2:28" customFormat="1" ht="15" customHeight="1" x14ac:dyDescent="0.25">
      <c r="B1159" s="251"/>
      <c r="C1159" s="250"/>
      <c r="D1159" s="306"/>
      <c r="E1159" s="306"/>
      <c r="F1159" s="306"/>
      <c r="G1159" s="306"/>
      <c r="H1159" s="306"/>
      <c r="I1159" s="335"/>
      <c r="J1159" s="335"/>
      <c r="K1159" s="307"/>
      <c r="L1159" s="335"/>
      <c r="M1159" s="306"/>
      <c r="N1159" s="306"/>
      <c r="O1159" s="306"/>
      <c r="P1159" s="336"/>
      <c r="Q1159" s="336"/>
      <c r="R1159" s="337"/>
      <c r="S1159" s="280"/>
      <c r="T1159" s="281"/>
      <c r="U1159" s="281"/>
      <c r="V1159" s="281"/>
      <c r="W1159" s="281"/>
      <c r="X1159" s="281"/>
      <c r="Y1159" s="281"/>
      <c r="Z1159" s="281"/>
      <c r="AA1159" s="281"/>
      <c r="AB1159" s="282"/>
    </row>
    <row r="1160" spans="2:28" customFormat="1" ht="15" customHeight="1" x14ac:dyDescent="0.25">
      <c r="B1160" s="251"/>
      <c r="C1160" s="250"/>
      <c r="D1160" s="306"/>
      <c r="E1160" s="306"/>
      <c r="F1160" s="306"/>
      <c r="G1160" s="306"/>
      <c r="H1160" s="306"/>
      <c r="I1160" s="335"/>
      <c r="J1160" s="335"/>
      <c r="K1160" s="307"/>
      <c r="L1160" s="335"/>
      <c r="M1160" s="306"/>
      <c r="N1160" s="306"/>
      <c r="O1160" s="306"/>
      <c r="P1160" s="336"/>
      <c r="Q1160" s="336"/>
      <c r="R1160" s="337"/>
      <c r="S1160" s="280"/>
      <c r="T1160" s="281"/>
      <c r="U1160" s="281"/>
      <c r="V1160" s="281"/>
      <c r="W1160" s="281"/>
      <c r="X1160" s="281"/>
      <c r="Y1160" s="281"/>
      <c r="Z1160" s="281"/>
      <c r="AA1160" s="281"/>
      <c r="AB1160" s="282"/>
    </row>
    <row r="1161" spans="2:28" customFormat="1" ht="15" customHeight="1" x14ac:dyDescent="0.25">
      <c r="B1161" s="251"/>
      <c r="C1161" s="250"/>
      <c r="D1161" s="306"/>
      <c r="E1161" s="306"/>
      <c r="F1161" s="306"/>
      <c r="G1161" s="306"/>
      <c r="H1161" s="306"/>
      <c r="I1161" s="335"/>
      <c r="J1161" s="335"/>
      <c r="K1161" s="307"/>
      <c r="L1161" s="335"/>
      <c r="M1161" s="306"/>
      <c r="N1161" s="306"/>
      <c r="O1161" s="306"/>
      <c r="P1161" s="336"/>
      <c r="Q1161" s="336"/>
      <c r="R1161" s="337"/>
      <c r="S1161" s="280"/>
      <c r="T1161" s="281"/>
      <c r="U1161" s="281"/>
      <c r="V1161" s="281"/>
      <c r="W1161" s="281"/>
      <c r="X1161" s="281"/>
      <c r="Y1161" s="281"/>
      <c r="Z1161" s="281"/>
      <c r="AA1161" s="281"/>
      <c r="AB1161" s="282"/>
    </row>
    <row r="1162" spans="2:28" customFormat="1" ht="15" customHeight="1" x14ac:dyDescent="0.25">
      <c r="B1162" s="251"/>
      <c r="C1162" s="250"/>
      <c r="D1162" s="306"/>
      <c r="E1162" s="306"/>
      <c r="F1162" s="306"/>
      <c r="G1162" s="306"/>
      <c r="H1162" s="306"/>
      <c r="I1162" s="335"/>
      <c r="J1162" s="335"/>
      <c r="K1162" s="307"/>
      <c r="L1162" s="335"/>
      <c r="M1162" s="306"/>
      <c r="N1162" s="306"/>
      <c r="O1162" s="306"/>
      <c r="P1162" s="336"/>
      <c r="Q1162" s="336"/>
      <c r="R1162" s="337"/>
      <c r="S1162" s="280"/>
      <c r="T1162" s="281"/>
      <c r="U1162" s="281"/>
      <c r="V1162" s="281"/>
      <c r="W1162" s="281"/>
      <c r="X1162" s="281"/>
      <c r="Y1162" s="281"/>
      <c r="Z1162" s="281"/>
      <c r="AA1162" s="281"/>
      <c r="AB1162" s="282"/>
    </row>
    <row r="1163" spans="2:28" customFormat="1" ht="15" customHeight="1" x14ac:dyDescent="0.25">
      <c r="B1163" s="251"/>
      <c r="C1163" s="250"/>
      <c r="D1163" s="306"/>
      <c r="E1163" s="306"/>
      <c r="F1163" s="306"/>
      <c r="G1163" s="306"/>
      <c r="H1163" s="306"/>
      <c r="I1163" s="335"/>
      <c r="J1163" s="335"/>
      <c r="K1163" s="307"/>
      <c r="L1163" s="335"/>
      <c r="M1163" s="306"/>
      <c r="N1163" s="306"/>
      <c r="O1163" s="306"/>
      <c r="P1163" s="336"/>
      <c r="Q1163" s="336"/>
      <c r="R1163" s="337"/>
      <c r="S1163" s="280"/>
      <c r="T1163" s="281"/>
      <c r="U1163" s="281"/>
      <c r="V1163" s="281"/>
      <c r="W1163" s="281"/>
      <c r="X1163" s="281"/>
      <c r="Y1163" s="281"/>
      <c r="Z1163" s="281"/>
      <c r="AA1163" s="281"/>
      <c r="AB1163" s="282"/>
    </row>
    <row r="1164" spans="2:28" customFormat="1" ht="15" customHeight="1" x14ac:dyDescent="0.25">
      <c r="B1164" s="251"/>
      <c r="C1164" s="250"/>
      <c r="D1164" s="306"/>
      <c r="E1164" s="306"/>
      <c r="F1164" s="306"/>
      <c r="G1164" s="306"/>
      <c r="H1164" s="306"/>
      <c r="I1164" s="335"/>
      <c r="J1164" s="335"/>
      <c r="K1164" s="307"/>
      <c r="L1164" s="335"/>
      <c r="M1164" s="306"/>
      <c r="N1164" s="306"/>
      <c r="O1164" s="306"/>
      <c r="P1164" s="336"/>
      <c r="Q1164" s="336"/>
      <c r="R1164" s="337"/>
      <c r="S1164" s="280"/>
      <c r="T1164" s="281"/>
      <c r="U1164" s="281"/>
      <c r="V1164" s="281"/>
      <c r="W1164" s="281"/>
      <c r="X1164" s="281"/>
      <c r="Y1164" s="281"/>
      <c r="Z1164" s="281"/>
      <c r="AA1164" s="281"/>
      <c r="AB1164" s="282"/>
    </row>
    <row r="1165" spans="2:28" customFormat="1" ht="15" customHeight="1" x14ac:dyDescent="0.25">
      <c r="B1165" s="251"/>
      <c r="C1165" s="250"/>
      <c r="D1165" s="306"/>
      <c r="E1165" s="306"/>
      <c r="F1165" s="306"/>
      <c r="G1165" s="306"/>
      <c r="H1165" s="306"/>
      <c r="I1165" s="335"/>
      <c r="J1165" s="335"/>
      <c r="K1165" s="307"/>
      <c r="L1165" s="335"/>
      <c r="M1165" s="306"/>
      <c r="N1165" s="306"/>
      <c r="O1165" s="306"/>
      <c r="P1165" s="336"/>
      <c r="Q1165" s="336"/>
      <c r="R1165" s="337"/>
      <c r="S1165" s="280"/>
      <c r="T1165" s="281"/>
      <c r="U1165" s="281"/>
      <c r="V1165" s="281"/>
      <c r="W1165" s="281"/>
      <c r="X1165" s="281"/>
      <c r="Y1165" s="281"/>
      <c r="Z1165" s="281"/>
      <c r="AA1165" s="281"/>
      <c r="AB1165" s="282"/>
    </row>
    <row r="1166" spans="2:28" customFormat="1" ht="15" customHeight="1" x14ac:dyDescent="0.25">
      <c r="B1166" s="251"/>
      <c r="C1166" s="250"/>
      <c r="D1166" s="306"/>
      <c r="E1166" s="306"/>
      <c r="F1166" s="306"/>
      <c r="G1166" s="306"/>
      <c r="H1166" s="306"/>
      <c r="I1166" s="335"/>
      <c r="J1166" s="335"/>
      <c r="K1166" s="307"/>
      <c r="L1166" s="335"/>
      <c r="M1166" s="306"/>
      <c r="N1166" s="306"/>
      <c r="O1166" s="306"/>
      <c r="P1166" s="336"/>
      <c r="Q1166" s="336"/>
      <c r="R1166" s="337"/>
      <c r="S1166" s="280"/>
      <c r="T1166" s="281"/>
      <c r="U1166" s="281"/>
      <c r="V1166" s="281"/>
      <c r="W1166" s="281"/>
      <c r="X1166" s="281"/>
      <c r="Y1166" s="281"/>
      <c r="Z1166" s="281"/>
      <c r="AA1166" s="281"/>
      <c r="AB1166" s="282"/>
    </row>
    <row r="1167" spans="2:28" customFormat="1" ht="15" customHeight="1" x14ac:dyDescent="0.25">
      <c r="B1167" s="251"/>
      <c r="C1167" s="250"/>
      <c r="D1167" s="306"/>
      <c r="E1167" s="306"/>
      <c r="F1167" s="306"/>
      <c r="G1167" s="306"/>
      <c r="H1167" s="306"/>
      <c r="I1167" s="335"/>
      <c r="J1167" s="335"/>
      <c r="K1167" s="307"/>
      <c r="L1167" s="335"/>
      <c r="M1167" s="306"/>
      <c r="N1167" s="306"/>
      <c r="O1167" s="306"/>
      <c r="P1167" s="336"/>
      <c r="Q1167" s="336"/>
      <c r="R1167" s="337"/>
      <c r="S1167" s="280"/>
      <c r="T1167" s="281"/>
      <c r="U1167" s="281"/>
      <c r="V1167" s="281"/>
      <c r="W1167" s="281"/>
      <c r="X1167" s="281"/>
      <c r="Y1167" s="281"/>
      <c r="Z1167" s="281"/>
      <c r="AA1167" s="281"/>
      <c r="AB1167" s="282"/>
    </row>
    <row r="1168" spans="2:28" customFormat="1" ht="15" customHeight="1" x14ac:dyDescent="0.25">
      <c r="B1168" s="251"/>
      <c r="C1168" s="250"/>
      <c r="D1168" s="306"/>
      <c r="E1168" s="306"/>
      <c r="F1168" s="306"/>
      <c r="G1168" s="306"/>
      <c r="H1168" s="306"/>
      <c r="I1168" s="335"/>
      <c r="J1168" s="335"/>
      <c r="K1168" s="307"/>
      <c r="L1168" s="335"/>
      <c r="M1168" s="306"/>
      <c r="N1168" s="306"/>
      <c r="O1168" s="306"/>
      <c r="P1168" s="336"/>
      <c r="Q1168" s="336"/>
      <c r="R1168" s="337"/>
      <c r="S1168" s="280"/>
      <c r="T1168" s="281"/>
      <c r="U1168" s="281"/>
      <c r="V1168" s="281"/>
      <c r="W1168" s="281"/>
      <c r="X1168" s="281"/>
      <c r="Y1168" s="281"/>
      <c r="Z1168" s="281"/>
      <c r="AA1168" s="281"/>
      <c r="AB1168" s="282"/>
    </row>
    <row r="1169" spans="2:28" customFormat="1" ht="15" customHeight="1" x14ac:dyDescent="0.25">
      <c r="B1169" s="251"/>
      <c r="C1169" s="250"/>
      <c r="D1169" s="306"/>
      <c r="E1169" s="306"/>
      <c r="F1169" s="306"/>
      <c r="G1169" s="306"/>
      <c r="H1169" s="306"/>
      <c r="I1169" s="335"/>
      <c r="J1169" s="335"/>
      <c r="K1169" s="307"/>
      <c r="L1169" s="335"/>
      <c r="M1169" s="306"/>
      <c r="N1169" s="306"/>
      <c r="O1169" s="306"/>
      <c r="P1169" s="336"/>
      <c r="Q1169" s="336"/>
      <c r="R1169" s="337"/>
      <c r="S1169" s="280"/>
      <c r="T1169" s="281"/>
      <c r="U1169" s="281"/>
      <c r="V1169" s="281"/>
      <c r="W1169" s="281"/>
      <c r="X1169" s="281"/>
      <c r="Y1169" s="281"/>
      <c r="Z1169" s="281"/>
      <c r="AA1169" s="281"/>
      <c r="AB1169" s="282"/>
    </row>
    <row r="1170" spans="2:28" customFormat="1" ht="15" customHeight="1" x14ac:dyDescent="0.25">
      <c r="B1170" s="251"/>
      <c r="C1170" s="250"/>
      <c r="D1170" s="306"/>
      <c r="E1170" s="306"/>
      <c r="F1170" s="306"/>
      <c r="G1170" s="306"/>
      <c r="H1170" s="306"/>
      <c r="I1170" s="335"/>
      <c r="J1170" s="335"/>
      <c r="K1170" s="307"/>
      <c r="L1170" s="335"/>
      <c r="M1170" s="306"/>
      <c r="N1170" s="306"/>
      <c r="O1170" s="306"/>
      <c r="P1170" s="336"/>
      <c r="Q1170" s="336"/>
      <c r="R1170" s="337"/>
      <c r="S1170" s="280"/>
      <c r="T1170" s="281"/>
      <c r="U1170" s="281"/>
      <c r="V1170" s="281"/>
      <c r="W1170" s="281"/>
      <c r="X1170" s="281"/>
      <c r="Y1170" s="281"/>
      <c r="Z1170" s="281"/>
      <c r="AA1170" s="281"/>
      <c r="AB1170" s="282"/>
    </row>
    <row r="1171" spans="2:28" customFormat="1" ht="15" customHeight="1" x14ac:dyDescent="0.25">
      <c r="B1171" s="251"/>
      <c r="C1171" s="250"/>
      <c r="D1171" s="306"/>
      <c r="E1171" s="306"/>
      <c r="F1171" s="306"/>
      <c r="G1171" s="306"/>
      <c r="H1171" s="306"/>
      <c r="I1171" s="335"/>
      <c r="J1171" s="335"/>
      <c r="K1171" s="307"/>
      <c r="L1171" s="335"/>
      <c r="M1171" s="306"/>
      <c r="N1171" s="306"/>
      <c r="O1171" s="306"/>
      <c r="P1171" s="336"/>
      <c r="Q1171" s="336"/>
      <c r="R1171" s="337"/>
      <c r="S1171" s="280"/>
      <c r="T1171" s="281"/>
      <c r="U1171" s="281"/>
      <c r="V1171" s="281"/>
      <c r="W1171" s="281"/>
      <c r="X1171" s="281"/>
      <c r="Y1171" s="281"/>
      <c r="Z1171" s="281"/>
      <c r="AA1171" s="281"/>
      <c r="AB1171" s="282"/>
    </row>
    <row r="1172" spans="2:28" customFormat="1" ht="15" customHeight="1" x14ac:dyDescent="0.25">
      <c r="B1172" s="251"/>
      <c r="C1172" s="250"/>
      <c r="D1172" s="306"/>
      <c r="E1172" s="306"/>
      <c r="F1172" s="306"/>
      <c r="G1172" s="306"/>
      <c r="H1172" s="306"/>
      <c r="I1172" s="335"/>
      <c r="J1172" s="335"/>
      <c r="K1172" s="307"/>
      <c r="L1172" s="335"/>
      <c r="M1172" s="306"/>
      <c r="N1172" s="306"/>
      <c r="O1172" s="306"/>
      <c r="P1172" s="336"/>
      <c r="Q1172" s="336"/>
      <c r="R1172" s="337"/>
      <c r="S1172" s="280"/>
      <c r="T1172" s="281"/>
      <c r="U1172" s="281"/>
      <c r="V1172" s="281"/>
      <c r="W1172" s="281"/>
      <c r="X1172" s="281"/>
      <c r="Y1172" s="281"/>
      <c r="Z1172" s="281"/>
      <c r="AA1172" s="281"/>
      <c r="AB1172" s="282"/>
    </row>
    <row r="1173" spans="2:28" customFormat="1" ht="15" customHeight="1" x14ac:dyDescent="0.25">
      <c r="B1173" s="251"/>
      <c r="C1173" s="250"/>
      <c r="D1173" s="306"/>
      <c r="E1173" s="306"/>
      <c r="F1173" s="306"/>
      <c r="G1173" s="306"/>
      <c r="H1173" s="306"/>
      <c r="I1173" s="335"/>
      <c r="J1173" s="335"/>
      <c r="K1173" s="307"/>
      <c r="L1173" s="335"/>
      <c r="M1173" s="306"/>
      <c r="N1173" s="306"/>
      <c r="O1173" s="306"/>
      <c r="P1173" s="336"/>
      <c r="Q1173" s="336"/>
      <c r="R1173" s="337"/>
      <c r="S1173" s="280"/>
      <c r="T1173" s="281"/>
      <c r="U1173" s="281"/>
      <c r="V1173" s="281"/>
      <c r="W1173" s="281"/>
      <c r="X1173" s="281"/>
      <c r="Y1173" s="281"/>
      <c r="Z1173" s="281"/>
      <c r="AA1173" s="281"/>
      <c r="AB1173" s="282"/>
    </row>
    <row r="1174" spans="2:28" customFormat="1" ht="15" customHeight="1" x14ac:dyDescent="0.25">
      <c r="B1174" s="251"/>
      <c r="C1174" s="250"/>
      <c r="D1174" s="306"/>
      <c r="E1174" s="306"/>
      <c r="F1174" s="306"/>
      <c r="G1174" s="306"/>
      <c r="H1174" s="306"/>
      <c r="I1174" s="335"/>
      <c r="J1174" s="335"/>
      <c r="K1174" s="307"/>
      <c r="L1174" s="335"/>
      <c r="M1174" s="306"/>
      <c r="N1174" s="306"/>
      <c r="O1174" s="306"/>
      <c r="P1174" s="336"/>
      <c r="Q1174" s="336"/>
      <c r="R1174" s="337"/>
      <c r="S1174" s="280"/>
      <c r="T1174" s="281"/>
      <c r="U1174" s="281"/>
      <c r="V1174" s="281"/>
      <c r="W1174" s="281"/>
      <c r="X1174" s="281"/>
      <c r="Y1174" s="281"/>
      <c r="Z1174" s="281"/>
      <c r="AA1174" s="281"/>
      <c r="AB1174" s="282"/>
    </row>
    <row r="1175" spans="2:28" customFormat="1" ht="15" customHeight="1" x14ac:dyDescent="0.25">
      <c r="B1175" s="251"/>
      <c r="C1175" s="250"/>
      <c r="D1175" s="306"/>
      <c r="E1175" s="306"/>
      <c r="F1175" s="306"/>
      <c r="G1175" s="306"/>
      <c r="H1175" s="306"/>
      <c r="I1175" s="335"/>
      <c r="J1175" s="335"/>
      <c r="K1175" s="307"/>
      <c r="L1175" s="335"/>
      <c r="M1175" s="306"/>
      <c r="N1175" s="306"/>
      <c r="O1175" s="306"/>
      <c r="P1175" s="336"/>
      <c r="Q1175" s="336"/>
      <c r="R1175" s="337"/>
      <c r="S1175" s="280"/>
      <c r="T1175" s="281"/>
      <c r="U1175" s="281"/>
      <c r="V1175" s="281"/>
      <c r="W1175" s="281"/>
      <c r="X1175" s="281"/>
      <c r="Y1175" s="281"/>
      <c r="Z1175" s="281"/>
      <c r="AA1175" s="281"/>
      <c r="AB1175" s="282"/>
    </row>
    <row r="1176" spans="2:28" customFormat="1" ht="15" customHeight="1" x14ac:dyDescent="0.25">
      <c r="B1176" s="251"/>
      <c r="C1176" s="250"/>
      <c r="D1176" s="306"/>
      <c r="E1176" s="306"/>
      <c r="F1176" s="306"/>
      <c r="G1176" s="306"/>
      <c r="H1176" s="306"/>
      <c r="I1176" s="335"/>
      <c r="J1176" s="335"/>
      <c r="K1176" s="307"/>
      <c r="L1176" s="335"/>
      <c r="M1176" s="306"/>
      <c r="N1176" s="306"/>
      <c r="O1176" s="306"/>
      <c r="P1176" s="336"/>
      <c r="Q1176" s="336"/>
      <c r="R1176" s="337"/>
      <c r="S1176" s="280"/>
      <c r="T1176" s="281"/>
      <c r="U1176" s="281"/>
      <c r="V1176" s="281"/>
      <c r="W1176" s="281"/>
      <c r="X1176" s="281"/>
      <c r="Y1176" s="281"/>
      <c r="Z1176" s="281"/>
      <c r="AA1176" s="281"/>
      <c r="AB1176" s="282"/>
    </row>
    <row r="1177" spans="2:28" customFormat="1" ht="15" customHeight="1" x14ac:dyDescent="0.25">
      <c r="B1177" s="251"/>
      <c r="C1177" s="250"/>
      <c r="D1177" s="306"/>
      <c r="E1177" s="306"/>
      <c r="F1177" s="306"/>
      <c r="G1177" s="306"/>
      <c r="H1177" s="306"/>
      <c r="I1177" s="335"/>
      <c r="J1177" s="335"/>
      <c r="K1177" s="307"/>
      <c r="L1177" s="335"/>
      <c r="M1177" s="306"/>
      <c r="N1177" s="306"/>
      <c r="O1177" s="306"/>
      <c r="P1177" s="336"/>
      <c r="Q1177" s="336"/>
      <c r="R1177" s="337"/>
      <c r="S1177" s="280"/>
      <c r="T1177" s="281"/>
      <c r="U1177" s="281"/>
      <c r="V1177" s="281"/>
      <c r="W1177" s="281"/>
      <c r="X1177" s="281"/>
      <c r="Y1177" s="281"/>
      <c r="Z1177" s="281"/>
      <c r="AA1177" s="281"/>
      <c r="AB1177" s="282"/>
    </row>
    <row r="1178" spans="2:28" customFormat="1" ht="15" customHeight="1" x14ac:dyDescent="0.25">
      <c r="B1178" s="251"/>
      <c r="C1178" s="250"/>
      <c r="D1178" s="306"/>
      <c r="E1178" s="306"/>
      <c r="F1178" s="306"/>
      <c r="G1178" s="306"/>
      <c r="H1178" s="306"/>
      <c r="I1178" s="335"/>
      <c r="J1178" s="335"/>
      <c r="K1178" s="307"/>
      <c r="L1178" s="335"/>
      <c r="M1178" s="306"/>
      <c r="N1178" s="306"/>
      <c r="O1178" s="306"/>
      <c r="P1178" s="336"/>
      <c r="Q1178" s="336"/>
      <c r="R1178" s="337"/>
      <c r="S1178" s="280"/>
      <c r="T1178" s="281"/>
      <c r="U1178" s="281"/>
      <c r="V1178" s="281"/>
      <c r="W1178" s="281"/>
      <c r="X1178" s="281"/>
      <c r="Y1178" s="281"/>
      <c r="Z1178" s="281"/>
      <c r="AA1178" s="281"/>
      <c r="AB1178" s="282"/>
    </row>
    <row r="1179" spans="2:28" customFormat="1" ht="15" customHeight="1" x14ac:dyDescent="0.25">
      <c r="B1179" s="251"/>
      <c r="C1179" s="250"/>
      <c r="D1179" s="306"/>
      <c r="E1179" s="306"/>
      <c r="F1179" s="306"/>
      <c r="G1179" s="306"/>
      <c r="H1179" s="306"/>
      <c r="I1179" s="335"/>
      <c r="J1179" s="335"/>
      <c r="K1179" s="307"/>
      <c r="L1179" s="335"/>
      <c r="M1179" s="306"/>
      <c r="N1179" s="306"/>
      <c r="O1179" s="306"/>
      <c r="P1179" s="336"/>
      <c r="Q1179" s="336"/>
      <c r="R1179" s="337"/>
      <c r="S1179" s="280"/>
      <c r="T1179" s="281"/>
      <c r="U1179" s="281"/>
      <c r="V1179" s="281"/>
      <c r="W1179" s="281"/>
      <c r="X1179" s="281"/>
      <c r="Y1179" s="281"/>
      <c r="Z1179" s="281"/>
      <c r="AA1179" s="281"/>
      <c r="AB1179" s="282"/>
    </row>
    <row r="1180" spans="2:28" customFormat="1" ht="15" customHeight="1" x14ac:dyDescent="0.25">
      <c r="B1180" s="251"/>
      <c r="C1180" s="250"/>
      <c r="D1180" s="306"/>
      <c r="E1180" s="306"/>
      <c r="F1180" s="306"/>
      <c r="G1180" s="306"/>
      <c r="H1180" s="306"/>
      <c r="I1180" s="335"/>
      <c r="J1180" s="335"/>
      <c r="K1180" s="307"/>
      <c r="L1180" s="335"/>
      <c r="M1180" s="306"/>
      <c r="N1180" s="306"/>
      <c r="O1180" s="306"/>
      <c r="P1180" s="336"/>
      <c r="Q1180" s="336"/>
      <c r="R1180" s="337"/>
      <c r="S1180" s="280"/>
      <c r="T1180" s="281"/>
      <c r="U1180" s="281"/>
      <c r="V1180" s="281"/>
      <c r="W1180" s="281"/>
      <c r="X1180" s="281"/>
      <c r="Y1180" s="281"/>
      <c r="Z1180" s="281"/>
      <c r="AA1180" s="281"/>
      <c r="AB1180" s="282"/>
    </row>
    <row r="1181" spans="2:28" customFormat="1" ht="15" customHeight="1" x14ac:dyDescent="0.25">
      <c r="B1181" s="251"/>
      <c r="C1181" s="250"/>
      <c r="D1181" s="306"/>
      <c r="E1181" s="306"/>
      <c r="F1181" s="306"/>
      <c r="G1181" s="306"/>
      <c r="H1181" s="306"/>
      <c r="I1181" s="335"/>
      <c r="J1181" s="335"/>
      <c r="K1181" s="307"/>
      <c r="L1181" s="335"/>
      <c r="M1181" s="306"/>
      <c r="N1181" s="306"/>
      <c r="O1181" s="306"/>
      <c r="P1181" s="336"/>
      <c r="Q1181" s="336"/>
      <c r="R1181" s="337"/>
      <c r="S1181" s="280"/>
      <c r="T1181" s="281"/>
      <c r="U1181" s="281"/>
      <c r="V1181" s="281"/>
      <c r="W1181" s="281"/>
      <c r="X1181" s="281"/>
      <c r="Y1181" s="281"/>
      <c r="Z1181" s="281"/>
      <c r="AA1181" s="281"/>
      <c r="AB1181" s="282"/>
    </row>
    <row r="1182" spans="2:28" customFormat="1" ht="15" customHeight="1" x14ac:dyDescent="0.25">
      <c r="B1182" s="251"/>
      <c r="C1182" s="250"/>
      <c r="D1182" s="306"/>
      <c r="E1182" s="306"/>
      <c r="F1182" s="306"/>
      <c r="G1182" s="306"/>
      <c r="H1182" s="306"/>
      <c r="I1182" s="335"/>
      <c r="J1182" s="335"/>
      <c r="K1182" s="307"/>
      <c r="L1182" s="335"/>
      <c r="M1182" s="306"/>
      <c r="N1182" s="306"/>
      <c r="O1182" s="306"/>
      <c r="P1182" s="336"/>
      <c r="Q1182" s="336"/>
      <c r="R1182" s="337"/>
      <c r="S1182" s="280"/>
      <c r="T1182" s="281"/>
      <c r="U1182" s="281"/>
      <c r="V1182" s="281"/>
      <c r="W1182" s="281"/>
      <c r="X1182" s="281"/>
      <c r="Y1182" s="281"/>
      <c r="Z1182" s="281"/>
      <c r="AA1182" s="281"/>
      <c r="AB1182" s="282"/>
    </row>
    <row r="1183" spans="2:28" customFormat="1" ht="15" customHeight="1" x14ac:dyDescent="0.25">
      <c r="B1183" s="251"/>
      <c r="C1183" s="250"/>
      <c r="D1183" s="306"/>
      <c r="E1183" s="306"/>
      <c r="F1183" s="306"/>
      <c r="G1183" s="306"/>
      <c r="H1183" s="306"/>
      <c r="I1183" s="335"/>
      <c r="J1183" s="335"/>
      <c r="K1183" s="307"/>
      <c r="L1183" s="335"/>
      <c r="M1183" s="306"/>
      <c r="N1183" s="306"/>
      <c r="O1183" s="306"/>
      <c r="P1183" s="336"/>
      <c r="Q1183" s="336"/>
      <c r="R1183" s="337"/>
      <c r="S1183" s="280"/>
      <c r="T1183" s="281"/>
      <c r="U1183" s="281"/>
      <c r="V1183" s="281"/>
      <c r="W1183" s="281"/>
      <c r="X1183" s="281"/>
      <c r="Y1183" s="281"/>
      <c r="Z1183" s="281"/>
      <c r="AA1183" s="281"/>
      <c r="AB1183" s="282"/>
    </row>
    <row r="1184" spans="2:28" customFormat="1" ht="15" customHeight="1" x14ac:dyDescent="0.25">
      <c r="B1184" s="251"/>
      <c r="C1184" s="250"/>
      <c r="D1184" s="306"/>
      <c r="E1184" s="306"/>
      <c r="F1184" s="306"/>
      <c r="G1184" s="306"/>
      <c r="H1184" s="306"/>
      <c r="I1184" s="335"/>
      <c r="J1184" s="335"/>
      <c r="K1184" s="307"/>
      <c r="L1184" s="335"/>
      <c r="M1184" s="306"/>
      <c r="N1184" s="306"/>
      <c r="O1184" s="306"/>
      <c r="P1184" s="336"/>
      <c r="Q1184" s="336"/>
      <c r="R1184" s="337"/>
      <c r="S1184" s="280"/>
      <c r="T1184" s="281"/>
      <c r="U1184" s="281"/>
      <c r="V1184" s="281"/>
      <c r="W1184" s="281"/>
      <c r="X1184" s="281"/>
      <c r="Y1184" s="281"/>
      <c r="Z1184" s="281"/>
      <c r="AA1184" s="281"/>
      <c r="AB1184" s="282"/>
    </row>
    <row r="1185" spans="2:28" customFormat="1" ht="15" customHeight="1" x14ac:dyDescent="0.25">
      <c r="B1185" s="251"/>
      <c r="C1185" s="250"/>
      <c r="D1185" s="306"/>
      <c r="E1185" s="306"/>
      <c r="F1185" s="306"/>
      <c r="G1185" s="306"/>
      <c r="H1185" s="306"/>
      <c r="I1185" s="335"/>
      <c r="J1185" s="335"/>
      <c r="K1185" s="307"/>
      <c r="L1185" s="335"/>
      <c r="M1185" s="306"/>
      <c r="N1185" s="306"/>
      <c r="O1185" s="306"/>
      <c r="P1185" s="336"/>
      <c r="Q1185" s="336"/>
      <c r="R1185" s="337"/>
      <c r="S1185" s="280"/>
      <c r="T1185" s="281"/>
      <c r="U1185" s="281"/>
      <c r="V1185" s="281"/>
      <c r="W1185" s="281"/>
      <c r="X1185" s="281"/>
      <c r="Y1185" s="281"/>
      <c r="Z1185" s="281"/>
      <c r="AA1185" s="281"/>
      <c r="AB1185" s="282"/>
    </row>
    <row r="1186" spans="2:28" customFormat="1" ht="15" customHeight="1" x14ac:dyDescent="0.25">
      <c r="B1186" s="251"/>
      <c r="C1186" s="250"/>
      <c r="D1186" s="306"/>
      <c r="E1186" s="306"/>
      <c r="F1186" s="306"/>
      <c r="G1186" s="306"/>
      <c r="H1186" s="306"/>
      <c r="I1186" s="335"/>
      <c r="J1186" s="335"/>
      <c r="K1186" s="307"/>
      <c r="L1186" s="335"/>
      <c r="M1186" s="306"/>
      <c r="N1186" s="306"/>
      <c r="O1186" s="306"/>
      <c r="P1186" s="336"/>
      <c r="Q1186" s="336"/>
      <c r="R1186" s="337"/>
      <c r="S1186" s="280"/>
      <c r="T1186" s="281"/>
      <c r="U1186" s="281"/>
      <c r="V1186" s="281"/>
      <c r="W1186" s="281"/>
      <c r="X1186" s="281"/>
      <c r="Y1186" s="281"/>
      <c r="Z1186" s="281"/>
      <c r="AA1186" s="281"/>
      <c r="AB1186" s="282"/>
    </row>
    <row r="1187" spans="2:28" customFormat="1" ht="15" customHeight="1" x14ac:dyDescent="0.25">
      <c r="B1187" s="251"/>
      <c r="C1187" s="250"/>
      <c r="D1187" s="306"/>
      <c r="E1187" s="306"/>
      <c r="F1187" s="306"/>
      <c r="G1187" s="306"/>
      <c r="H1187" s="306"/>
      <c r="I1187" s="335"/>
      <c r="J1187" s="335"/>
      <c r="K1187" s="307"/>
      <c r="L1187" s="335"/>
      <c r="M1187" s="306"/>
      <c r="N1187" s="306"/>
      <c r="O1187" s="306"/>
      <c r="P1187" s="336"/>
      <c r="Q1187" s="336"/>
      <c r="R1187" s="337"/>
      <c r="S1187" s="280"/>
      <c r="T1187" s="281"/>
      <c r="U1187" s="281"/>
      <c r="V1187" s="281"/>
      <c r="W1187" s="281"/>
      <c r="X1187" s="281"/>
      <c r="Y1187" s="281"/>
      <c r="Z1187" s="281"/>
      <c r="AA1187" s="281"/>
      <c r="AB1187" s="282"/>
    </row>
    <row r="1188" spans="2:28" customFormat="1" ht="15" customHeight="1" x14ac:dyDescent="0.25">
      <c r="B1188" s="251"/>
      <c r="C1188" s="250"/>
      <c r="D1188" s="306"/>
      <c r="E1188" s="306"/>
      <c r="F1188" s="306"/>
      <c r="G1188" s="306"/>
      <c r="H1188" s="306"/>
      <c r="I1188" s="335"/>
      <c r="J1188" s="335"/>
      <c r="K1188" s="307"/>
      <c r="L1188" s="335"/>
      <c r="M1188" s="306"/>
      <c r="N1188" s="306"/>
      <c r="O1188" s="306"/>
      <c r="P1188" s="336"/>
      <c r="Q1188" s="336"/>
      <c r="R1188" s="337"/>
      <c r="S1188" s="280"/>
      <c r="T1188" s="281"/>
      <c r="U1188" s="281"/>
      <c r="V1188" s="281"/>
      <c r="W1188" s="281"/>
      <c r="X1188" s="281"/>
      <c r="Y1188" s="281"/>
      <c r="Z1188" s="281"/>
      <c r="AA1188" s="281"/>
      <c r="AB1188" s="282"/>
    </row>
    <row r="1189" spans="2:28" customFormat="1" ht="15" customHeight="1" x14ac:dyDescent="0.25">
      <c r="B1189" s="251"/>
      <c r="C1189" s="250"/>
      <c r="D1189" s="306"/>
      <c r="E1189" s="306"/>
      <c r="F1189" s="306"/>
      <c r="G1189" s="306"/>
      <c r="H1189" s="306"/>
      <c r="I1189" s="335"/>
      <c r="J1189" s="335"/>
      <c r="K1189" s="307"/>
      <c r="L1189" s="335"/>
      <c r="M1189" s="306"/>
      <c r="N1189" s="306"/>
      <c r="O1189" s="306"/>
      <c r="P1189" s="336"/>
      <c r="Q1189" s="336"/>
      <c r="R1189" s="337"/>
      <c r="S1189" s="280"/>
      <c r="T1189" s="281"/>
      <c r="U1189" s="281"/>
      <c r="V1189" s="281"/>
      <c r="W1189" s="281"/>
      <c r="X1189" s="281"/>
      <c r="Y1189" s="281"/>
      <c r="Z1189" s="281"/>
      <c r="AA1189" s="281"/>
      <c r="AB1189" s="282"/>
    </row>
    <row r="1190" spans="2:28" customFormat="1" ht="15" customHeight="1" x14ac:dyDescent="0.25">
      <c r="B1190" s="251"/>
      <c r="C1190" s="250"/>
      <c r="D1190" s="306"/>
      <c r="E1190" s="306"/>
      <c r="F1190" s="306"/>
      <c r="G1190" s="306"/>
      <c r="H1190" s="306"/>
      <c r="I1190" s="335"/>
      <c r="J1190" s="335"/>
      <c r="K1190" s="307"/>
      <c r="L1190" s="335"/>
      <c r="M1190" s="306"/>
      <c r="N1190" s="306"/>
      <c r="O1190" s="306"/>
      <c r="P1190" s="336"/>
      <c r="Q1190" s="336"/>
      <c r="R1190" s="337"/>
      <c r="S1190" s="280"/>
      <c r="T1190" s="281"/>
      <c r="U1190" s="281"/>
      <c r="V1190" s="281"/>
      <c r="W1190" s="281"/>
      <c r="X1190" s="281"/>
      <c r="Y1190" s="281"/>
      <c r="Z1190" s="281"/>
      <c r="AA1190" s="281"/>
      <c r="AB1190" s="282"/>
    </row>
    <row r="1191" spans="2:28" customFormat="1" ht="15" customHeight="1" x14ac:dyDescent="0.25">
      <c r="B1191" s="251"/>
      <c r="C1191" s="250"/>
      <c r="D1191" s="306"/>
      <c r="E1191" s="306"/>
      <c r="F1191" s="306"/>
      <c r="G1191" s="306"/>
      <c r="H1191" s="306"/>
      <c r="I1191" s="335"/>
      <c r="J1191" s="335"/>
      <c r="K1191" s="307"/>
      <c r="L1191" s="335"/>
      <c r="M1191" s="306"/>
      <c r="N1191" s="306"/>
      <c r="O1191" s="306"/>
      <c r="P1191" s="336"/>
      <c r="Q1191" s="336"/>
      <c r="R1191" s="337"/>
      <c r="S1191" s="280"/>
      <c r="T1191" s="281"/>
      <c r="U1191" s="281"/>
      <c r="V1191" s="281"/>
      <c r="W1191" s="281"/>
      <c r="X1191" s="281"/>
      <c r="Y1191" s="281"/>
      <c r="Z1191" s="281"/>
      <c r="AA1191" s="281"/>
      <c r="AB1191" s="282"/>
    </row>
    <row r="1192" spans="2:28" customFormat="1" ht="15" customHeight="1" x14ac:dyDescent="0.25">
      <c r="B1192" s="251"/>
      <c r="C1192" s="250"/>
      <c r="D1192" s="306"/>
      <c r="E1192" s="306"/>
      <c r="F1192" s="306"/>
      <c r="G1192" s="306"/>
      <c r="H1192" s="306"/>
      <c r="I1192" s="335"/>
      <c r="J1192" s="335"/>
      <c r="K1192" s="307"/>
      <c r="L1192" s="335"/>
      <c r="M1192" s="306"/>
      <c r="N1192" s="306"/>
      <c r="O1192" s="306"/>
      <c r="P1192" s="336"/>
      <c r="Q1192" s="336"/>
      <c r="R1192" s="337"/>
      <c r="S1192" s="280"/>
      <c r="T1192" s="281"/>
      <c r="U1192" s="281"/>
      <c r="V1192" s="281"/>
      <c r="W1192" s="281"/>
      <c r="X1192" s="281"/>
      <c r="Y1192" s="281"/>
      <c r="Z1192" s="281"/>
      <c r="AA1192" s="281"/>
      <c r="AB1192" s="282"/>
    </row>
    <row r="1193" spans="2:28" customFormat="1" ht="15" customHeight="1" x14ac:dyDescent="0.25">
      <c r="B1193" s="251"/>
      <c r="C1193" s="250"/>
      <c r="D1193" s="306"/>
      <c r="E1193" s="306"/>
      <c r="F1193" s="306"/>
      <c r="G1193" s="306"/>
      <c r="H1193" s="306"/>
      <c r="I1193" s="335"/>
      <c r="J1193" s="335"/>
      <c r="K1193" s="307"/>
      <c r="L1193" s="335"/>
      <c r="M1193" s="306"/>
      <c r="N1193" s="306"/>
      <c r="O1193" s="306"/>
      <c r="P1193" s="336"/>
      <c r="Q1193" s="336"/>
      <c r="R1193" s="337"/>
      <c r="S1193" s="280"/>
      <c r="T1193" s="281"/>
      <c r="U1193" s="281"/>
      <c r="V1193" s="281"/>
      <c r="W1193" s="281"/>
      <c r="X1193" s="281"/>
      <c r="Y1193" s="281"/>
      <c r="Z1193" s="281"/>
      <c r="AA1193" s="281"/>
      <c r="AB1193" s="282"/>
    </row>
    <row r="1194" spans="2:28" customFormat="1" ht="15" customHeight="1" x14ac:dyDescent="0.25">
      <c r="B1194" s="251"/>
      <c r="C1194" s="250"/>
      <c r="D1194" s="306"/>
      <c r="E1194" s="306"/>
      <c r="F1194" s="306"/>
      <c r="G1194" s="306"/>
      <c r="H1194" s="306"/>
      <c r="I1194" s="335"/>
      <c r="J1194" s="335"/>
      <c r="K1194" s="307"/>
      <c r="L1194" s="335"/>
      <c r="M1194" s="306"/>
      <c r="N1194" s="306"/>
      <c r="O1194" s="306"/>
      <c r="P1194" s="336"/>
      <c r="Q1194" s="336"/>
      <c r="R1194" s="337"/>
      <c r="S1194" s="280"/>
      <c r="T1194" s="281"/>
      <c r="U1194" s="281"/>
      <c r="V1194" s="281"/>
      <c r="W1194" s="281"/>
      <c r="X1194" s="281"/>
      <c r="Y1194" s="281"/>
      <c r="Z1194" s="281"/>
      <c r="AA1194" s="281"/>
      <c r="AB1194" s="282"/>
    </row>
    <row r="1195" spans="2:28" customFormat="1" ht="15" customHeight="1" x14ac:dyDescent="0.25">
      <c r="B1195" s="251"/>
      <c r="C1195" s="250"/>
      <c r="D1195" s="306"/>
      <c r="E1195" s="306"/>
      <c r="F1195" s="306"/>
      <c r="G1195" s="306"/>
      <c r="H1195" s="306"/>
      <c r="I1195" s="335"/>
      <c r="J1195" s="335"/>
      <c r="K1195" s="307"/>
      <c r="L1195" s="335"/>
      <c r="M1195" s="306"/>
      <c r="N1195" s="306"/>
      <c r="O1195" s="306"/>
      <c r="P1195" s="336"/>
      <c r="Q1195" s="336"/>
      <c r="R1195" s="337"/>
      <c r="S1195" s="280"/>
      <c r="T1195" s="281"/>
      <c r="U1195" s="281"/>
      <c r="V1195" s="281"/>
      <c r="W1195" s="281"/>
      <c r="X1195" s="281"/>
      <c r="Y1195" s="281"/>
      <c r="Z1195" s="281"/>
      <c r="AA1195" s="281"/>
      <c r="AB1195" s="282"/>
    </row>
    <row r="1196" spans="2:28" customFormat="1" ht="15" customHeight="1" x14ac:dyDescent="0.25">
      <c r="B1196" s="251"/>
      <c r="C1196" s="250"/>
      <c r="D1196" s="306"/>
      <c r="E1196" s="306"/>
      <c r="F1196" s="306"/>
      <c r="G1196" s="306"/>
      <c r="H1196" s="306"/>
      <c r="I1196" s="335"/>
      <c r="J1196" s="335"/>
      <c r="K1196" s="307"/>
      <c r="L1196" s="335"/>
      <c r="M1196" s="306"/>
      <c r="N1196" s="306"/>
      <c r="O1196" s="306"/>
      <c r="P1196" s="336"/>
      <c r="Q1196" s="336"/>
      <c r="R1196" s="337"/>
      <c r="S1196" s="280"/>
      <c r="T1196" s="281"/>
      <c r="U1196" s="281"/>
      <c r="V1196" s="281"/>
      <c r="W1196" s="281"/>
      <c r="X1196" s="281"/>
      <c r="Y1196" s="281"/>
      <c r="Z1196" s="281"/>
      <c r="AA1196" s="281"/>
      <c r="AB1196" s="282"/>
    </row>
    <row r="1197" spans="2:28" customFormat="1" ht="15" customHeight="1" x14ac:dyDescent="0.25">
      <c r="B1197" s="251"/>
      <c r="C1197" s="250"/>
      <c r="D1197" s="306"/>
      <c r="E1197" s="306"/>
      <c r="F1197" s="306"/>
      <c r="G1197" s="306"/>
      <c r="H1197" s="306"/>
      <c r="I1197" s="335"/>
      <c r="J1197" s="335"/>
      <c r="K1197" s="307"/>
      <c r="L1197" s="335"/>
      <c r="M1197" s="306"/>
      <c r="N1197" s="306"/>
      <c r="O1197" s="306"/>
      <c r="P1197" s="336"/>
      <c r="Q1197" s="336"/>
      <c r="R1197" s="337"/>
      <c r="S1197" s="280"/>
      <c r="T1197" s="281"/>
      <c r="U1197" s="281"/>
      <c r="V1197" s="281"/>
      <c r="W1197" s="281"/>
      <c r="X1197" s="281"/>
      <c r="Y1197" s="281"/>
      <c r="Z1197" s="281"/>
      <c r="AA1197" s="281"/>
      <c r="AB1197" s="282"/>
    </row>
    <row r="1198" spans="2:28" customFormat="1" ht="15" customHeight="1" x14ac:dyDescent="0.25">
      <c r="B1198" s="251"/>
      <c r="C1198" s="250"/>
      <c r="D1198" s="306"/>
      <c r="E1198" s="306"/>
      <c r="F1198" s="306"/>
      <c r="G1198" s="306"/>
      <c r="H1198" s="306"/>
      <c r="I1198" s="335"/>
      <c r="J1198" s="335"/>
      <c r="K1198" s="307"/>
      <c r="L1198" s="335"/>
      <c r="M1198" s="306"/>
      <c r="N1198" s="306"/>
      <c r="O1198" s="306"/>
      <c r="P1198" s="336"/>
      <c r="Q1198" s="336"/>
      <c r="R1198" s="337"/>
      <c r="S1198" s="280"/>
      <c r="T1198" s="281"/>
      <c r="U1198" s="281"/>
      <c r="V1198" s="281"/>
      <c r="W1198" s="281"/>
      <c r="X1198" s="281"/>
      <c r="Y1198" s="281"/>
      <c r="Z1198" s="281"/>
      <c r="AA1198" s="281"/>
      <c r="AB1198" s="282"/>
    </row>
    <row r="1199" spans="2:28" customFormat="1" ht="15" customHeight="1" x14ac:dyDescent="0.25">
      <c r="B1199" s="251"/>
      <c r="C1199" s="250"/>
      <c r="D1199" s="306"/>
      <c r="E1199" s="306"/>
      <c r="F1199" s="306"/>
      <c r="G1199" s="306"/>
      <c r="H1199" s="306"/>
      <c r="I1199" s="335"/>
      <c r="J1199" s="335"/>
      <c r="K1199" s="307"/>
      <c r="L1199" s="335"/>
      <c r="M1199" s="306"/>
      <c r="N1199" s="306"/>
      <c r="O1199" s="306"/>
      <c r="P1199" s="336"/>
      <c r="Q1199" s="336"/>
      <c r="R1199" s="337"/>
      <c r="S1199" s="280"/>
      <c r="T1199" s="281"/>
      <c r="U1199" s="281"/>
      <c r="V1199" s="281"/>
      <c r="W1199" s="281"/>
      <c r="X1199" s="281"/>
      <c r="Y1199" s="281"/>
      <c r="Z1199" s="281"/>
      <c r="AA1199" s="281"/>
      <c r="AB1199" s="282"/>
    </row>
    <row r="1200" spans="2:28" customFormat="1" ht="15" customHeight="1" x14ac:dyDescent="0.25">
      <c r="B1200" s="251"/>
      <c r="C1200" s="250"/>
      <c r="D1200" s="306"/>
      <c r="E1200" s="306"/>
      <c r="F1200" s="306"/>
      <c r="G1200" s="306"/>
      <c r="H1200" s="306"/>
      <c r="I1200" s="335"/>
      <c r="J1200" s="335"/>
      <c r="K1200" s="307"/>
      <c r="L1200" s="335"/>
      <c r="M1200" s="306"/>
      <c r="N1200" s="306"/>
      <c r="O1200" s="306"/>
      <c r="P1200" s="336"/>
      <c r="Q1200" s="336"/>
      <c r="R1200" s="337"/>
      <c r="S1200" s="280"/>
      <c r="T1200" s="281"/>
      <c r="U1200" s="281"/>
      <c r="V1200" s="281"/>
      <c r="W1200" s="281"/>
      <c r="X1200" s="281"/>
      <c r="Y1200" s="281"/>
      <c r="Z1200" s="281"/>
      <c r="AA1200" s="281"/>
      <c r="AB1200" s="282"/>
    </row>
    <row r="1201" spans="2:28" customFormat="1" ht="15" customHeight="1" x14ac:dyDescent="0.25">
      <c r="B1201" s="251"/>
      <c r="C1201" s="250"/>
      <c r="D1201" s="306"/>
      <c r="E1201" s="306"/>
      <c r="F1201" s="306"/>
      <c r="G1201" s="306"/>
      <c r="H1201" s="306"/>
      <c r="I1201" s="335"/>
      <c r="J1201" s="335"/>
      <c r="K1201" s="307"/>
      <c r="L1201" s="335"/>
      <c r="M1201" s="306"/>
      <c r="N1201" s="306"/>
      <c r="O1201" s="306"/>
      <c r="P1201" s="336"/>
      <c r="Q1201" s="336"/>
      <c r="R1201" s="337"/>
      <c r="S1201" s="280"/>
      <c r="T1201" s="281"/>
      <c r="U1201" s="281"/>
      <c r="V1201" s="281"/>
      <c r="W1201" s="281"/>
      <c r="X1201" s="281"/>
      <c r="Y1201" s="281"/>
      <c r="Z1201" s="281"/>
      <c r="AA1201" s="281"/>
      <c r="AB1201" s="282"/>
    </row>
    <row r="1202" spans="2:28" customFormat="1" ht="15" customHeight="1" x14ac:dyDescent="0.25">
      <c r="B1202" s="251"/>
      <c r="C1202" s="250"/>
      <c r="D1202" s="306"/>
      <c r="E1202" s="306"/>
      <c r="F1202" s="306"/>
      <c r="G1202" s="306"/>
      <c r="H1202" s="306"/>
      <c r="I1202" s="335"/>
      <c r="J1202" s="335"/>
      <c r="K1202" s="307"/>
      <c r="L1202" s="335"/>
      <c r="M1202" s="306"/>
      <c r="N1202" s="306"/>
      <c r="O1202" s="306"/>
      <c r="P1202" s="336"/>
      <c r="Q1202" s="336"/>
      <c r="R1202" s="337"/>
      <c r="S1202" s="280"/>
      <c r="T1202" s="281"/>
      <c r="U1202" s="281"/>
      <c r="V1202" s="281"/>
      <c r="W1202" s="281"/>
      <c r="X1202" s="281"/>
      <c r="Y1202" s="281"/>
      <c r="Z1202" s="281"/>
      <c r="AA1202" s="281"/>
      <c r="AB1202" s="282"/>
    </row>
    <row r="1203" spans="2:28" customFormat="1" ht="15" customHeight="1" x14ac:dyDescent="0.25">
      <c r="B1203" s="251"/>
      <c r="C1203" s="250"/>
      <c r="D1203" s="306"/>
      <c r="E1203" s="306"/>
      <c r="F1203" s="306"/>
      <c r="G1203" s="306"/>
      <c r="H1203" s="306"/>
      <c r="I1203" s="335"/>
      <c r="J1203" s="335"/>
      <c r="K1203" s="307"/>
      <c r="L1203" s="335"/>
      <c r="M1203" s="306"/>
      <c r="N1203" s="306"/>
      <c r="O1203" s="306"/>
      <c r="P1203" s="336"/>
      <c r="Q1203" s="336"/>
      <c r="R1203" s="337"/>
      <c r="S1203" s="280"/>
      <c r="T1203" s="281"/>
      <c r="U1203" s="281"/>
      <c r="V1203" s="281"/>
      <c r="W1203" s="281"/>
      <c r="X1203" s="281"/>
      <c r="Y1203" s="281"/>
      <c r="Z1203" s="281"/>
      <c r="AA1203" s="281"/>
      <c r="AB1203" s="282"/>
    </row>
    <row r="1204" spans="2:28" customFormat="1" ht="15" customHeight="1" x14ac:dyDescent="0.25">
      <c r="B1204" s="251"/>
      <c r="C1204" s="250"/>
      <c r="D1204" s="306"/>
      <c r="E1204" s="306"/>
      <c r="F1204" s="306"/>
      <c r="G1204" s="306"/>
      <c r="H1204" s="306"/>
      <c r="I1204" s="335"/>
      <c r="J1204" s="335"/>
      <c r="K1204" s="307"/>
      <c r="L1204" s="335"/>
      <c r="M1204" s="306"/>
      <c r="N1204" s="306"/>
      <c r="O1204" s="306"/>
      <c r="P1204" s="336"/>
      <c r="Q1204" s="336"/>
      <c r="R1204" s="337"/>
      <c r="S1204" s="280"/>
      <c r="T1204" s="281"/>
      <c r="U1204" s="281"/>
      <c r="V1204" s="281"/>
      <c r="W1204" s="281"/>
      <c r="X1204" s="281"/>
      <c r="Y1204" s="281"/>
      <c r="Z1204" s="281"/>
      <c r="AA1204" s="281"/>
      <c r="AB1204" s="282"/>
    </row>
    <row r="1205" spans="2:28" customFormat="1" ht="15" customHeight="1" x14ac:dyDescent="0.25">
      <c r="B1205" s="251"/>
      <c r="C1205" s="250"/>
      <c r="D1205" s="306"/>
      <c r="E1205" s="306"/>
      <c r="F1205" s="306"/>
      <c r="G1205" s="306"/>
      <c r="H1205" s="306"/>
      <c r="I1205" s="335"/>
      <c r="J1205" s="335"/>
      <c r="K1205" s="307"/>
      <c r="L1205" s="335"/>
      <c r="M1205" s="306"/>
      <c r="N1205" s="306"/>
      <c r="O1205" s="306"/>
      <c r="P1205" s="336"/>
      <c r="Q1205" s="336"/>
      <c r="R1205" s="337"/>
      <c r="S1205" s="280"/>
      <c r="T1205" s="281"/>
      <c r="U1205" s="281"/>
      <c r="V1205" s="281"/>
      <c r="W1205" s="281"/>
      <c r="X1205" s="281"/>
      <c r="Y1205" s="281"/>
      <c r="Z1205" s="281"/>
      <c r="AA1205" s="281"/>
      <c r="AB1205" s="282"/>
    </row>
    <row r="1206" spans="2:28" customFormat="1" ht="15" customHeight="1" x14ac:dyDescent="0.25">
      <c r="B1206" s="251"/>
      <c r="C1206" s="250"/>
      <c r="D1206" s="306"/>
      <c r="E1206" s="306"/>
      <c r="F1206" s="306"/>
      <c r="G1206" s="306"/>
      <c r="H1206" s="306"/>
      <c r="I1206" s="335"/>
      <c r="J1206" s="335"/>
      <c r="K1206" s="307"/>
      <c r="L1206" s="335"/>
      <c r="M1206" s="306"/>
      <c r="N1206" s="306"/>
      <c r="O1206" s="306"/>
      <c r="P1206" s="336"/>
      <c r="Q1206" s="336"/>
      <c r="R1206" s="337"/>
      <c r="S1206" s="280"/>
      <c r="T1206" s="281"/>
      <c r="U1206" s="281"/>
      <c r="V1206" s="281"/>
      <c r="W1206" s="281"/>
      <c r="X1206" s="281"/>
      <c r="Y1206" s="281"/>
      <c r="Z1206" s="281"/>
      <c r="AA1206" s="281"/>
      <c r="AB1206" s="282"/>
    </row>
    <row r="1207" spans="2:28" customFormat="1" ht="15" customHeight="1" x14ac:dyDescent="0.25">
      <c r="B1207" s="251"/>
      <c r="C1207" s="250"/>
      <c r="D1207" s="306"/>
      <c r="E1207" s="306"/>
      <c r="F1207" s="306"/>
      <c r="G1207" s="306"/>
      <c r="H1207" s="306"/>
      <c r="I1207" s="335"/>
      <c r="J1207" s="335"/>
      <c r="K1207" s="307"/>
      <c r="L1207" s="335"/>
      <c r="M1207" s="306"/>
      <c r="N1207" s="306"/>
      <c r="O1207" s="306"/>
      <c r="P1207" s="336"/>
      <c r="Q1207" s="336"/>
      <c r="R1207" s="337"/>
      <c r="S1207" s="280"/>
      <c r="T1207" s="281"/>
      <c r="U1207" s="281"/>
      <c r="V1207" s="281"/>
      <c r="W1207" s="281"/>
      <c r="X1207" s="281"/>
      <c r="Y1207" s="281"/>
      <c r="Z1207" s="281"/>
      <c r="AA1207" s="281"/>
      <c r="AB1207" s="282"/>
    </row>
    <row r="1208" spans="2:28" customFormat="1" ht="15" customHeight="1" x14ac:dyDescent="0.25">
      <c r="B1208" s="251"/>
      <c r="C1208" s="250"/>
      <c r="D1208" s="306"/>
      <c r="E1208" s="306"/>
      <c r="F1208" s="306"/>
      <c r="G1208" s="306"/>
      <c r="H1208" s="306"/>
      <c r="I1208" s="335"/>
      <c r="J1208" s="335"/>
      <c r="K1208" s="307"/>
      <c r="L1208" s="335"/>
      <c r="M1208" s="306"/>
      <c r="N1208" s="306"/>
      <c r="O1208" s="306"/>
      <c r="P1208" s="336"/>
      <c r="Q1208" s="336"/>
      <c r="R1208" s="337"/>
      <c r="S1208" s="280"/>
      <c r="T1208" s="281"/>
      <c r="U1208" s="281"/>
      <c r="V1208" s="281"/>
      <c r="W1208" s="281"/>
      <c r="X1208" s="281"/>
      <c r="Y1208" s="281"/>
      <c r="Z1208" s="281"/>
      <c r="AA1208" s="281"/>
      <c r="AB1208" s="282"/>
    </row>
    <row r="1209" spans="2:28" customFormat="1" ht="15" customHeight="1" x14ac:dyDescent="0.25">
      <c r="B1209" s="251"/>
      <c r="C1209" s="250"/>
      <c r="D1209" s="306"/>
      <c r="E1209" s="306"/>
      <c r="F1209" s="306"/>
      <c r="G1209" s="306"/>
      <c r="H1209" s="306"/>
      <c r="I1209" s="335"/>
      <c r="J1209" s="335"/>
      <c r="K1209" s="307"/>
      <c r="L1209" s="335"/>
      <c r="M1209" s="306"/>
      <c r="N1209" s="306"/>
      <c r="O1209" s="306"/>
      <c r="P1209" s="336"/>
      <c r="Q1209" s="336"/>
      <c r="R1209" s="337"/>
      <c r="S1209" s="280"/>
      <c r="T1209" s="281"/>
      <c r="U1209" s="281"/>
      <c r="V1209" s="281"/>
      <c r="W1209" s="281"/>
      <c r="X1209" s="281"/>
      <c r="Y1209" s="281"/>
      <c r="Z1209" s="281"/>
      <c r="AA1209" s="281"/>
      <c r="AB1209" s="282"/>
    </row>
    <row r="1210" spans="2:28" customFormat="1" ht="15" customHeight="1" x14ac:dyDescent="0.25">
      <c r="B1210" s="251"/>
      <c r="C1210" s="250"/>
      <c r="D1210" s="306"/>
      <c r="E1210" s="306"/>
      <c r="F1210" s="306"/>
      <c r="G1210" s="306"/>
      <c r="H1210" s="306"/>
      <c r="I1210" s="335"/>
      <c r="J1210" s="335"/>
      <c r="K1210" s="307"/>
      <c r="L1210" s="335"/>
      <c r="M1210" s="306"/>
      <c r="N1210" s="306"/>
      <c r="O1210" s="306"/>
      <c r="P1210" s="336"/>
      <c r="Q1210" s="336"/>
      <c r="R1210" s="337"/>
      <c r="S1210" s="280"/>
      <c r="T1210" s="281"/>
      <c r="U1210" s="281"/>
      <c r="V1210" s="281"/>
      <c r="W1210" s="281"/>
      <c r="X1210" s="281"/>
      <c r="Y1210" s="281"/>
      <c r="Z1210" s="281"/>
      <c r="AA1210" s="281"/>
      <c r="AB1210" s="282"/>
    </row>
    <row r="1211" spans="2:28" customFormat="1" ht="15" customHeight="1" x14ac:dyDescent="0.25">
      <c r="B1211" s="251"/>
      <c r="C1211" s="250"/>
      <c r="D1211" s="306"/>
      <c r="E1211" s="306"/>
      <c r="F1211" s="306"/>
      <c r="G1211" s="306"/>
      <c r="H1211" s="306"/>
      <c r="I1211" s="335"/>
      <c r="J1211" s="335"/>
      <c r="K1211" s="307"/>
      <c r="L1211" s="335"/>
      <c r="M1211" s="306"/>
      <c r="N1211" s="306"/>
      <c r="O1211" s="306"/>
      <c r="P1211" s="336"/>
      <c r="Q1211" s="336"/>
      <c r="R1211" s="337"/>
      <c r="S1211" s="280"/>
      <c r="T1211" s="281"/>
      <c r="U1211" s="281"/>
      <c r="V1211" s="281"/>
      <c r="W1211" s="281"/>
      <c r="X1211" s="281"/>
      <c r="Y1211" s="281"/>
      <c r="Z1211" s="281"/>
      <c r="AA1211" s="281"/>
      <c r="AB1211" s="282"/>
    </row>
    <row r="1212" spans="2:28" customFormat="1" ht="15" customHeight="1" x14ac:dyDescent="0.25">
      <c r="B1212" s="251"/>
      <c r="C1212" s="250"/>
      <c r="D1212" s="306"/>
      <c r="E1212" s="306"/>
      <c r="F1212" s="306"/>
      <c r="G1212" s="306"/>
      <c r="H1212" s="306"/>
      <c r="I1212" s="335"/>
      <c r="J1212" s="335"/>
      <c r="K1212" s="307"/>
      <c r="L1212" s="335"/>
      <c r="M1212" s="306"/>
      <c r="N1212" s="306"/>
      <c r="O1212" s="306"/>
      <c r="P1212" s="336"/>
      <c r="Q1212" s="336"/>
      <c r="R1212" s="337"/>
      <c r="S1212" s="280"/>
      <c r="T1212" s="281"/>
      <c r="U1212" s="281"/>
      <c r="V1212" s="281"/>
      <c r="W1212" s="281"/>
      <c r="X1212" s="281"/>
      <c r="Y1212" s="281"/>
      <c r="Z1212" s="281"/>
      <c r="AA1212" s="281"/>
      <c r="AB1212" s="282"/>
    </row>
    <row r="1213" spans="2:28" customFormat="1" ht="15" customHeight="1" x14ac:dyDescent="0.25">
      <c r="B1213" s="251"/>
      <c r="C1213" s="250"/>
      <c r="D1213" s="306"/>
      <c r="E1213" s="306"/>
      <c r="F1213" s="306"/>
      <c r="G1213" s="306"/>
      <c r="H1213" s="306"/>
      <c r="I1213" s="335"/>
      <c r="J1213" s="335"/>
      <c r="K1213" s="307"/>
      <c r="L1213" s="335"/>
      <c r="M1213" s="306"/>
      <c r="N1213" s="306"/>
      <c r="O1213" s="306"/>
      <c r="P1213" s="336"/>
      <c r="Q1213" s="336"/>
      <c r="R1213" s="337"/>
      <c r="S1213" s="280"/>
      <c r="T1213" s="281"/>
      <c r="U1213" s="281"/>
      <c r="V1213" s="281"/>
      <c r="W1213" s="281"/>
      <c r="X1213" s="281"/>
      <c r="Y1213" s="281"/>
      <c r="Z1213" s="281"/>
      <c r="AA1213" s="281"/>
      <c r="AB1213" s="282"/>
    </row>
    <row r="1214" spans="2:28" customFormat="1" ht="15" customHeight="1" x14ac:dyDescent="0.25">
      <c r="B1214" s="251"/>
      <c r="C1214" s="250"/>
      <c r="D1214" s="306"/>
      <c r="E1214" s="306"/>
      <c r="F1214" s="306"/>
      <c r="G1214" s="306"/>
      <c r="H1214" s="306"/>
      <c r="I1214" s="335"/>
      <c r="J1214" s="335"/>
      <c r="K1214" s="307"/>
      <c r="L1214" s="335"/>
      <c r="M1214" s="306"/>
      <c r="N1214" s="306"/>
      <c r="O1214" s="306"/>
      <c r="P1214" s="336"/>
      <c r="Q1214" s="336"/>
      <c r="R1214" s="337"/>
      <c r="S1214" s="280"/>
      <c r="T1214" s="281"/>
      <c r="U1214" s="281"/>
      <c r="V1214" s="281"/>
      <c r="W1214" s="281"/>
      <c r="X1214" s="281"/>
      <c r="Y1214" s="281"/>
      <c r="Z1214" s="281"/>
      <c r="AA1214" s="281"/>
      <c r="AB1214" s="282"/>
    </row>
    <row r="1215" spans="2:28" customFormat="1" ht="15" customHeight="1" x14ac:dyDescent="0.25">
      <c r="B1215" s="251"/>
      <c r="C1215" s="250"/>
      <c r="D1215" s="306"/>
      <c r="E1215" s="306"/>
      <c r="F1215" s="306"/>
      <c r="G1215" s="306"/>
      <c r="H1215" s="306"/>
      <c r="I1215" s="335"/>
      <c r="J1215" s="335"/>
      <c r="K1215" s="307"/>
      <c r="L1215" s="335"/>
      <c r="M1215" s="306"/>
      <c r="N1215" s="306"/>
      <c r="O1215" s="306"/>
      <c r="P1215" s="336"/>
      <c r="Q1215" s="336"/>
      <c r="R1215" s="337"/>
      <c r="S1215" s="280"/>
      <c r="T1215" s="281"/>
      <c r="U1215" s="281"/>
      <c r="V1215" s="281"/>
      <c r="W1215" s="281"/>
      <c r="X1215" s="281"/>
      <c r="Y1215" s="281"/>
      <c r="Z1215" s="281"/>
      <c r="AA1215" s="281"/>
      <c r="AB1215" s="282"/>
    </row>
    <row r="1216" spans="2:28" customFormat="1" ht="15" customHeight="1" x14ac:dyDescent="0.25">
      <c r="B1216" s="251"/>
      <c r="C1216" s="250"/>
      <c r="D1216" s="306"/>
      <c r="E1216" s="306"/>
      <c r="F1216" s="306"/>
      <c r="G1216" s="306"/>
      <c r="H1216" s="306"/>
      <c r="I1216" s="335"/>
      <c r="J1216" s="335"/>
      <c r="K1216" s="307"/>
      <c r="L1216" s="335"/>
      <c r="M1216" s="306"/>
      <c r="N1216" s="306"/>
      <c r="O1216" s="306"/>
      <c r="P1216" s="336"/>
      <c r="Q1216" s="336"/>
      <c r="R1216" s="337"/>
      <c r="S1216" s="280"/>
      <c r="T1216" s="281"/>
      <c r="U1216" s="281"/>
      <c r="V1216" s="281"/>
      <c r="W1216" s="281"/>
      <c r="X1216" s="281"/>
      <c r="Y1216" s="281"/>
      <c r="Z1216" s="281"/>
      <c r="AA1216" s="281"/>
      <c r="AB1216" s="282"/>
    </row>
    <row r="1217" spans="2:28" customFormat="1" ht="15" customHeight="1" x14ac:dyDescent="0.25">
      <c r="B1217" s="251"/>
      <c r="C1217" s="250"/>
      <c r="D1217" s="306"/>
      <c r="E1217" s="306"/>
      <c r="F1217" s="306"/>
      <c r="G1217" s="306"/>
      <c r="H1217" s="306"/>
      <c r="I1217" s="335"/>
      <c r="J1217" s="335"/>
      <c r="K1217" s="307"/>
      <c r="L1217" s="335"/>
      <c r="M1217" s="306"/>
      <c r="N1217" s="306"/>
      <c r="O1217" s="306"/>
      <c r="P1217" s="336"/>
      <c r="Q1217" s="336"/>
      <c r="R1217" s="337"/>
      <c r="S1217" s="280"/>
      <c r="T1217" s="281"/>
      <c r="U1217" s="281"/>
      <c r="V1217" s="281"/>
      <c r="W1217" s="281"/>
      <c r="X1217" s="281"/>
      <c r="Y1217" s="281"/>
      <c r="Z1217" s="281"/>
      <c r="AA1217" s="281"/>
      <c r="AB1217" s="282"/>
    </row>
    <row r="1218" spans="2:28" customFormat="1" ht="15" customHeight="1" x14ac:dyDescent="0.25">
      <c r="B1218" s="251"/>
      <c r="C1218" s="250"/>
      <c r="D1218" s="306"/>
      <c r="E1218" s="306"/>
      <c r="F1218" s="306"/>
      <c r="G1218" s="306"/>
      <c r="H1218" s="306"/>
      <c r="I1218" s="335"/>
      <c r="J1218" s="335"/>
      <c r="K1218" s="307"/>
      <c r="L1218" s="335"/>
      <c r="M1218" s="306"/>
      <c r="N1218" s="306"/>
      <c r="O1218" s="306"/>
      <c r="P1218" s="336"/>
      <c r="Q1218" s="336"/>
      <c r="R1218" s="337"/>
      <c r="S1218" s="280"/>
      <c r="T1218" s="281"/>
      <c r="U1218" s="281"/>
      <c r="V1218" s="281"/>
      <c r="W1218" s="281"/>
      <c r="X1218" s="281"/>
      <c r="Y1218" s="281"/>
      <c r="Z1218" s="281"/>
      <c r="AA1218" s="281"/>
      <c r="AB1218" s="282"/>
    </row>
    <row r="1219" spans="2:28" customFormat="1" ht="15" customHeight="1" x14ac:dyDescent="0.25">
      <c r="B1219" s="251"/>
      <c r="C1219" s="250"/>
      <c r="D1219" s="306"/>
      <c r="E1219" s="306"/>
      <c r="F1219" s="306"/>
      <c r="G1219" s="306"/>
      <c r="H1219" s="306"/>
      <c r="I1219" s="335"/>
      <c r="J1219" s="335"/>
      <c r="K1219" s="307"/>
      <c r="L1219" s="335"/>
      <c r="M1219" s="306"/>
      <c r="N1219" s="306"/>
      <c r="O1219" s="306"/>
      <c r="P1219" s="336"/>
      <c r="Q1219" s="336"/>
      <c r="R1219" s="337"/>
      <c r="S1219" s="280"/>
      <c r="T1219" s="281"/>
      <c r="U1219" s="281"/>
      <c r="V1219" s="281"/>
      <c r="W1219" s="281"/>
      <c r="X1219" s="281"/>
      <c r="Y1219" s="281"/>
      <c r="Z1219" s="281"/>
      <c r="AA1219" s="281"/>
      <c r="AB1219" s="282"/>
    </row>
    <row r="1220" spans="2:28" customFormat="1" ht="15" customHeight="1" x14ac:dyDescent="0.25">
      <c r="B1220" s="251"/>
      <c r="C1220" s="250"/>
      <c r="D1220" s="306"/>
      <c r="E1220" s="306"/>
      <c r="F1220" s="306"/>
      <c r="G1220" s="306"/>
      <c r="H1220" s="306"/>
      <c r="I1220" s="335"/>
      <c r="J1220" s="335"/>
      <c r="K1220" s="307"/>
      <c r="L1220" s="335"/>
      <c r="M1220" s="306"/>
      <c r="N1220" s="306"/>
      <c r="O1220" s="306"/>
      <c r="P1220" s="336"/>
      <c r="Q1220" s="336"/>
      <c r="R1220" s="337"/>
      <c r="S1220" s="280"/>
      <c r="T1220" s="281"/>
      <c r="U1220" s="281"/>
      <c r="V1220" s="281"/>
      <c r="W1220" s="281"/>
      <c r="X1220" s="281"/>
      <c r="Y1220" s="281"/>
      <c r="Z1220" s="281"/>
      <c r="AA1220" s="281"/>
      <c r="AB1220" s="282"/>
    </row>
    <row r="1221" spans="2:28" customFormat="1" ht="15" customHeight="1" x14ac:dyDescent="0.25">
      <c r="B1221" s="251"/>
      <c r="C1221" s="250"/>
      <c r="D1221" s="306"/>
      <c r="E1221" s="306"/>
      <c r="F1221" s="306"/>
      <c r="G1221" s="306"/>
      <c r="H1221" s="306"/>
      <c r="I1221" s="335"/>
      <c r="J1221" s="335"/>
      <c r="K1221" s="307"/>
      <c r="L1221" s="335"/>
      <c r="M1221" s="306"/>
      <c r="N1221" s="306"/>
      <c r="O1221" s="306"/>
      <c r="P1221" s="336"/>
      <c r="Q1221" s="336"/>
      <c r="R1221" s="337"/>
      <c r="S1221" s="280"/>
      <c r="T1221" s="281"/>
      <c r="U1221" s="281"/>
      <c r="V1221" s="281"/>
      <c r="W1221" s="281"/>
      <c r="X1221" s="281"/>
      <c r="Y1221" s="281"/>
      <c r="Z1221" s="281"/>
      <c r="AA1221" s="281"/>
      <c r="AB1221" s="282"/>
    </row>
    <row r="1222" spans="2:28" customFormat="1" ht="15" customHeight="1" x14ac:dyDescent="0.25">
      <c r="B1222" s="251"/>
      <c r="C1222" s="250"/>
      <c r="D1222" s="306"/>
      <c r="E1222" s="306"/>
      <c r="F1222" s="306"/>
      <c r="G1222" s="306"/>
      <c r="H1222" s="306"/>
      <c r="I1222" s="335"/>
      <c r="J1222" s="335"/>
      <c r="K1222" s="307"/>
      <c r="L1222" s="335"/>
      <c r="M1222" s="306"/>
      <c r="N1222" s="306"/>
      <c r="O1222" s="306"/>
      <c r="P1222" s="336"/>
      <c r="Q1222" s="336"/>
      <c r="R1222" s="337"/>
      <c r="S1222" s="280"/>
      <c r="T1222" s="281"/>
      <c r="U1222" s="281"/>
      <c r="V1222" s="281"/>
      <c r="W1222" s="281"/>
      <c r="X1222" s="281"/>
      <c r="Y1222" s="281"/>
      <c r="Z1222" s="281"/>
      <c r="AA1222" s="281"/>
      <c r="AB1222" s="282"/>
    </row>
    <row r="1223" spans="2:28" customFormat="1" ht="15" customHeight="1" x14ac:dyDescent="0.25">
      <c r="B1223" s="251"/>
      <c r="C1223" s="250"/>
      <c r="D1223" s="306"/>
      <c r="E1223" s="306"/>
      <c r="F1223" s="306"/>
      <c r="G1223" s="306"/>
      <c r="H1223" s="306"/>
      <c r="I1223" s="335"/>
      <c r="J1223" s="335"/>
      <c r="K1223" s="307"/>
      <c r="L1223" s="335"/>
      <c r="M1223" s="306"/>
      <c r="N1223" s="306"/>
      <c r="O1223" s="306"/>
      <c r="P1223" s="336"/>
      <c r="Q1223" s="336"/>
      <c r="R1223" s="337"/>
      <c r="S1223" s="280"/>
      <c r="T1223" s="281"/>
      <c r="U1223" s="281"/>
      <c r="V1223" s="281"/>
      <c r="W1223" s="281"/>
      <c r="X1223" s="281"/>
      <c r="Y1223" s="281"/>
      <c r="Z1223" s="281"/>
      <c r="AA1223" s="281"/>
      <c r="AB1223" s="282"/>
    </row>
    <row r="1224" spans="2:28" customFormat="1" ht="15" customHeight="1" x14ac:dyDescent="0.25">
      <c r="B1224" s="251"/>
      <c r="C1224" s="250"/>
      <c r="D1224" s="306"/>
      <c r="E1224" s="306"/>
      <c r="F1224" s="306"/>
      <c r="G1224" s="306"/>
      <c r="H1224" s="306"/>
      <c r="I1224" s="335"/>
      <c r="J1224" s="335"/>
      <c r="K1224" s="307"/>
      <c r="L1224" s="335"/>
      <c r="M1224" s="306"/>
      <c r="N1224" s="306"/>
      <c r="O1224" s="306"/>
      <c r="P1224" s="336"/>
      <c r="Q1224" s="336"/>
      <c r="R1224" s="337"/>
      <c r="S1224" s="280"/>
      <c r="T1224" s="281"/>
      <c r="U1224" s="281"/>
      <c r="V1224" s="281"/>
      <c r="W1224" s="281"/>
      <c r="X1224" s="281"/>
      <c r="Y1224" s="281"/>
      <c r="Z1224" s="281"/>
      <c r="AA1224" s="281"/>
      <c r="AB1224" s="282"/>
    </row>
    <row r="1225" spans="2:28" customFormat="1" ht="15" customHeight="1" x14ac:dyDescent="0.25">
      <c r="B1225" s="251"/>
      <c r="C1225" s="250"/>
      <c r="D1225" s="306"/>
      <c r="E1225" s="306"/>
      <c r="F1225" s="306"/>
      <c r="G1225" s="306"/>
      <c r="H1225" s="306"/>
      <c r="I1225" s="335"/>
      <c r="J1225" s="335"/>
      <c r="K1225" s="307"/>
      <c r="L1225" s="335"/>
      <c r="M1225" s="306"/>
      <c r="N1225" s="306"/>
      <c r="O1225" s="306"/>
      <c r="P1225" s="336"/>
      <c r="Q1225" s="336"/>
      <c r="R1225" s="337"/>
      <c r="S1225" s="280"/>
      <c r="T1225" s="281"/>
      <c r="U1225" s="281"/>
      <c r="V1225" s="281"/>
      <c r="W1225" s="281"/>
      <c r="X1225" s="281"/>
      <c r="Y1225" s="281"/>
      <c r="Z1225" s="281"/>
      <c r="AA1225" s="281"/>
      <c r="AB1225" s="282"/>
    </row>
    <row r="1226" spans="2:28" customFormat="1" ht="15" customHeight="1" x14ac:dyDescent="0.25">
      <c r="B1226" s="251"/>
      <c r="C1226" s="250"/>
      <c r="D1226" s="306"/>
      <c r="E1226" s="306"/>
      <c r="F1226" s="306"/>
      <c r="G1226" s="306"/>
      <c r="H1226" s="306"/>
      <c r="I1226" s="335"/>
      <c r="J1226" s="335"/>
      <c r="K1226" s="307"/>
      <c r="L1226" s="335"/>
      <c r="M1226" s="306"/>
      <c r="N1226" s="306"/>
      <c r="O1226" s="306"/>
      <c r="P1226" s="336"/>
      <c r="Q1226" s="336"/>
      <c r="R1226" s="337"/>
      <c r="S1226" s="280"/>
      <c r="T1226" s="281"/>
      <c r="U1226" s="281"/>
      <c r="V1226" s="281"/>
      <c r="W1226" s="281"/>
      <c r="X1226" s="281"/>
      <c r="Y1226" s="281"/>
      <c r="Z1226" s="281"/>
      <c r="AA1226" s="281"/>
      <c r="AB1226" s="282"/>
    </row>
    <row r="1227" spans="2:28" customFormat="1" ht="15" customHeight="1" x14ac:dyDescent="0.25">
      <c r="B1227" s="251"/>
      <c r="C1227" s="250"/>
      <c r="D1227" s="306"/>
      <c r="E1227" s="306"/>
      <c r="F1227" s="306"/>
      <c r="G1227" s="306"/>
      <c r="H1227" s="306"/>
      <c r="I1227" s="335"/>
      <c r="J1227" s="335"/>
      <c r="K1227" s="307"/>
      <c r="L1227" s="335"/>
      <c r="M1227" s="306"/>
      <c r="N1227" s="306"/>
      <c r="O1227" s="306"/>
      <c r="P1227" s="336"/>
      <c r="Q1227" s="336"/>
      <c r="R1227" s="337"/>
      <c r="S1227" s="280"/>
      <c r="T1227" s="281"/>
      <c r="U1227" s="281"/>
      <c r="V1227" s="281"/>
      <c r="W1227" s="281"/>
      <c r="X1227" s="281"/>
      <c r="Y1227" s="281"/>
      <c r="Z1227" s="281"/>
      <c r="AA1227" s="281"/>
      <c r="AB1227" s="282"/>
    </row>
    <row r="1228" spans="2:28" customFormat="1" ht="15" customHeight="1" x14ac:dyDescent="0.25">
      <c r="B1228" s="251"/>
      <c r="C1228" s="250"/>
      <c r="D1228" s="306"/>
      <c r="E1228" s="306"/>
      <c r="F1228" s="306"/>
      <c r="G1228" s="306"/>
      <c r="H1228" s="306"/>
      <c r="I1228" s="335"/>
      <c r="J1228" s="335"/>
      <c r="K1228" s="307"/>
      <c r="L1228" s="335"/>
      <c r="M1228" s="306"/>
      <c r="N1228" s="306"/>
      <c r="O1228" s="306"/>
      <c r="P1228" s="336"/>
      <c r="Q1228" s="336"/>
      <c r="R1228" s="337"/>
      <c r="S1228" s="280"/>
      <c r="T1228" s="281"/>
      <c r="U1228" s="281"/>
      <c r="V1228" s="281"/>
      <c r="W1228" s="281"/>
      <c r="X1228" s="281"/>
      <c r="Y1228" s="281"/>
      <c r="Z1228" s="281"/>
      <c r="AA1228" s="281"/>
      <c r="AB1228" s="282"/>
    </row>
    <row r="1229" spans="2:28" customFormat="1" ht="15" customHeight="1" x14ac:dyDescent="0.25">
      <c r="B1229" s="251"/>
      <c r="C1229" s="250"/>
      <c r="D1229" s="306"/>
      <c r="E1229" s="306"/>
      <c r="F1229" s="306"/>
      <c r="G1229" s="306"/>
      <c r="H1229" s="306"/>
      <c r="I1229" s="335"/>
      <c r="J1229" s="335"/>
      <c r="K1229" s="307"/>
      <c r="L1229" s="335"/>
      <c r="M1229" s="306"/>
      <c r="N1229" s="306"/>
      <c r="O1229" s="306"/>
      <c r="P1229" s="336"/>
      <c r="Q1229" s="336"/>
      <c r="R1229" s="337"/>
      <c r="S1229" s="280"/>
      <c r="T1229" s="281"/>
      <c r="U1229" s="281"/>
      <c r="V1229" s="281"/>
      <c r="W1229" s="281"/>
      <c r="X1229" s="281"/>
      <c r="Y1229" s="281"/>
      <c r="Z1229" s="281"/>
      <c r="AA1229" s="281"/>
      <c r="AB1229" s="282"/>
    </row>
    <row r="1230" spans="2:28" customFormat="1" ht="15" customHeight="1" x14ac:dyDescent="0.25">
      <c r="B1230" s="251"/>
      <c r="C1230" s="250"/>
      <c r="D1230" s="306"/>
      <c r="E1230" s="306"/>
      <c r="F1230" s="306"/>
      <c r="G1230" s="306"/>
      <c r="H1230" s="306"/>
      <c r="I1230" s="335"/>
      <c r="J1230" s="335"/>
      <c r="K1230" s="307"/>
      <c r="L1230" s="335"/>
      <c r="M1230" s="306"/>
      <c r="N1230" s="306"/>
      <c r="O1230" s="306"/>
      <c r="P1230" s="336"/>
      <c r="Q1230" s="336"/>
      <c r="R1230" s="337"/>
      <c r="S1230" s="280"/>
      <c r="T1230" s="281"/>
      <c r="U1230" s="281"/>
      <c r="V1230" s="281"/>
      <c r="W1230" s="281"/>
      <c r="X1230" s="281"/>
      <c r="Y1230" s="281"/>
      <c r="Z1230" s="281"/>
      <c r="AA1230" s="281"/>
      <c r="AB1230" s="282"/>
    </row>
    <row r="1231" spans="2:28" customFormat="1" ht="15" customHeight="1" x14ac:dyDescent="0.25">
      <c r="B1231" s="251"/>
      <c r="C1231" s="250"/>
      <c r="D1231" s="306"/>
      <c r="E1231" s="306"/>
      <c r="F1231" s="306"/>
      <c r="G1231" s="306"/>
      <c r="H1231" s="306"/>
      <c r="I1231" s="335"/>
      <c r="J1231" s="335"/>
      <c r="K1231" s="307"/>
      <c r="L1231" s="335"/>
      <c r="M1231" s="306"/>
      <c r="N1231" s="306"/>
      <c r="O1231" s="306"/>
      <c r="P1231" s="336"/>
      <c r="Q1231" s="336"/>
      <c r="R1231" s="337"/>
      <c r="S1231" s="280"/>
      <c r="T1231" s="281"/>
      <c r="U1231" s="281"/>
      <c r="V1231" s="281"/>
      <c r="W1231" s="281"/>
      <c r="X1231" s="281"/>
      <c r="Y1231" s="281"/>
      <c r="Z1231" s="281"/>
      <c r="AA1231" s="281"/>
      <c r="AB1231" s="282"/>
    </row>
    <row r="1232" spans="2:28" customFormat="1" ht="15" customHeight="1" x14ac:dyDescent="0.25">
      <c r="B1232" s="251"/>
      <c r="C1232" s="250"/>
      <c r="D1232" s="306"/>
      <c r="E1232" s="306"/>
      <c r="F1232" s="306"/>
      <c r="G1232" s="306"/>
      <c r="H1232" s="306"/>
      <c r="I1232" s="335"/>
      <c r="J1232" s="335"/>
      <c r="K1232" s="307"/>
      <c r="L1232" s="335"/>
      <c r="M1232" s="306"/>
      <c r="N1232" s="306"/>
      <c r="O1232" s="306"/>
      <c r="P1232" s="336"/>
      <c r="Q1232" s="336"/>
      <c r="R1232" s="337"/>
      <c r="S1232" s="280"/>
      <c r="T1232" s="281"/>
      <c r="U1232" s="281"/>
      <c r="V1232" s="281"/>
      <c r="W1232" s="281"/>
      <c r="X1232" s="281"/>
      <c r="Y1232" s="281"/>
      <c r="Z1232" s="281"/>
      <c r="AA1232" s="281"/>
      <c r="AB1232" s="282"/>
    </row>
    <row r="1233" spans="2:28" customFormat="1" ht="15" customHeight="1" x14ac:dyDescent="0.25">
      <c r="B1233" s="251"/>
      <c r="C1233" s="250"/>
      <c r="D1233" s="306"/>
      <c r="E1233" s="306"/>
      <c r="F1233" s="306"/>
      <c r="G1233" s="306"/>
      <c r="H1233" s="306"/>
      <c r="I1233" s="335"/>
      <c r="J1233" s="335"/>
      <c r="K1233" s="307"/>
      <c r="L1233" s="335"/>
      <c r="M1233" s="306"/>
      <c r="N1233" s="306"/>
      <c r="O1233" s="306"/>
      <c r="P1233" s="336"/>
      <c r="Q1233" s="336"/>
      <c r="R1233" s="337"/>
      <c r="S1233" s="280"/>
      <c r="T1233" s="281"/>
      <c r="U1233" s="281"/>
      <c r="V1233" s="281"/>
      <c r="W1233" s="281"/>
      <c r="X1233" s="281"/>
      <c r="Y1233" s="281"/>
      <c r="Z1233" s="281"/>
      <c r="AA1233" s="281"/>
      <c r="AB1233" s="282"/>
    </row>
    <row r="1234" spans="2:28" customFormat="1" ht="15" customHeight="1" x14ac:dyDescent="0.25">
      <c r="B1234" s="251"/>
      <c r="C1234" s="250"/>
      <c r="D1234" s="306"/>
      <c r="E1234" s="306"/>
      <c r="F1234" s="306"/>
      <c r="G1234" s="306"/>
      <c r="H1234" s="306"/>
      <c r="I1234" s="335"/>
      <c r="J1234" s="335"/>
      <c r="K1234" s="307"/>
      <c r="L1234" s="335"/>
      <c r="M1234" s="306"/>
      <c r="N1234" s="306"/>
      <c r="O1234" s="306"/>
      <c r="P1234" s="336"/>
      <c r="Q1234" s="336"/>
      <c r="R1234" s="337"/>
      <c r="S1234" s="280"/>
      <c r="T1234" s="281"/>
      <c r="U1234" s="281"/>
      <c r="V1234" s="281"/>
      <c r="W1234" s="281"/>
      <c r="X1234" s="281"/>
      <c r="Y1234" s="281"/>
      <c r="Z1234" s="281"/>
      <c r="AA1234" s="281"/>
      <c r="AB1234" s="282"/>
    </row>
    <row r="1235" spans="2:28" customFormat="1" ht="15" customHeight="1" x14ac:dyDescent="0.25">
      <c r="B1235" s="251"/>
      <c r="C1235" s="250"/>
      <c r="D1235" s="306"/>
      <c r="E1235" s="306"/>
      <c r="F1235" s="306"/>
      <c r="G1235" s="306"/>
      <c r="H1235" s="306"/>
      <c r="I1235" s="335"/>
      <c r="J1235" s="335"/>
      <c r="K1235" s="307"/>
      <c r="L1235" s="335"/>
      <c r="M1235" s="306"/>
      <c r="N1235" s="306"/>
      <c r="O1235" s="306"/>
      <c r="P1235" s="336"/>
      <c r="Q1235" s="336"/>
      <c r="R1235" s="337"/>
      <c r="S1235" s="280"/>
      <c r="T1235" s="281"/>
      <c r="U1235" s="281"/>
      <c r="V1235" s="281"/>
      <c r="W1235" s="281"/>
      <c r="X1235" s="281"/>
      <c r="Y1235" s="281"/>
      <c r="Z1235" s="281"/>
      <c r="AA1235" s="281"/>
      <c r="AB1235" s="282"/>
    </row>
    <row r="1236" spans="2:28" customFormat="1" ht="15" customHeight="1" x14ac:dyDescent="0.25">
      <c r="B1236" s="251"/>
      <c r="C1236" s="250"/>
      <c r="D1236" s="306"/>
      <c r="E1236" s="306"/>
      <c r="F1236" s="306"/>
      <c r="G1236" s="306"/>
      <c r="H1236" s="306"/>
      <c r="I1236" s="335"/>
      <c r="J1236" s="335"/>
      <c r="K1236" s="307"/>
      <c r="L1236" s="335"/>
      <c r="M1236" s="306"/>
      <c r="N1236" s="306"/>
      <c r="O1236" s="306"/>
      <c r="P1236" s="336"/>
      <c r="Q1236" s="336"/>
      <c r="R1236" s="337"/>
      <c r="S1236" s="280"/>
      <c r="T1236" s="281"/>
      <c r="U1236" s="281"/>
      <c r="V1236" s="281"/>
      <c r="W1236" s="281"/>
      <c r="X1236" s="281"/>
      <c r="Y1236" s="281"/>
      <c r="Z1236" s="281"/>
      <c r="AA1236" s="281"/>
      <c r="AB1236" s="282"/>
    </row>
    <row r="1237" spans="2:28" customFormat="1" ht="15" customHeight="1" x14ac:dyDescent="0.25">
      <c r="B1237" s="251"/>
      <c r="C1237" s="250"/>
      <c r="D1237" s="306"/>
      <c r="E1237" s="306"/>
      <c r="F1237" s="306"/>
      <c r="G1237" s="306"/>
      <c r="H1237" s="306"/>
      <c r="I1237" s="335"/>
      <c r="J1237" s="335"/>
      <c r="K1237" s="307"/>
      <c r="L1237" s="335"/>
      <c r="M1237" s="306"/>
      <c r="N1237" s="306"/>
      <c r="O1237" s="306"/>
      <c r="P1237" s="336"/>
      <c r="Q1237" s="336"/>
      <c r="R1237" s="337"/>
      <c r="S1237" s="280"/>
      <c r="T1237" s="281"/>
      <c r="U1237" s="281"/>
      <c r="V1237" s="281"/>
      <c r="W1237" s="281"/>
      <c r="X1237" s="281"/>
      <c r="Y1237" s="281"/>
      <c r="Z1237" s="281"/>
      <c r="AA1237" s="281"/>
      <c r="AB1237" s="282"/>
    </row>
    <row r="1238" spans="2:28" customFormat="1" ht="15" customHeight="1" x14ac:dyDescent="0.25">
      <c r="B1238" s="251"/>
      <c r="C1238" s="250"/>
      <c r="D1238" s="306"/>
      <c r="E1238" s="306"/>
      <c r="F1238" s="306"/>
      <c r="G1238" s="306"/>
      <c r="H1238" s="306"/>
      <c r="I1238" s="335"/>
      <c r="J1238" s="335"/>
      <c r="K1238" s="307"/>
      <c r="L1238" s="335"/>
      <c r="M1238" s="306"/>
      <c r="N1238" s="306"/>
      <c r="O1238" s="306"/>
      <c r="P1238" s="336"/>
      <c r="Q1238" s="336"/>
      <c r="R1238" s="337"/>
      <c r="S1238" s="280"/>
      <c r="T1238" s="281"/>
      <c r="U1238" s="281"/>
      <c r="V1238" s="281"/>
      <c r="W1238" s="281"/>
      <c r="X1238" s="281"/>
      <c r="Y1238" s="281"/>
      <c r="Z1238" s="281"/>
      <c r="AA1238" s="281"/>
      <c r="AB1238" s="282"/>
    </row>
    <row r="1239" spans="2:28" customFormat="1" ht="15" customHeight="1" x14ac:dyDescent="0.25">
      <c r="B1239" s="251"/>
      <c r="C1239" s="250"/>
      <c r="D1239" s="306"/>
      <c r="E1239" s="306"/>
      <c r="F1239" s="306"/>
      <c r="G1239" s="306"/>
      <c r="H1239" s="306"/>
      <c r="I1239" s="335"/>
      <c r="J1239" s="335"/>
      <c r="K1239" s="307"/>
      <c r="L1239" s="335"/>
      <c r="M1239" s="306"/>
      <c r="N1239" s="306"/>
      <c r="O1239" s="306"/>
      <c r="P1239" s="336"/>
      <c r="Q1239" s="336"/>
      <c r="R1239" s="337"/>
      <c r="S1239" s="280"/>
      <c r="T1239" s="281"/>
      <c r="U1239" s="281"/>
      <c r="V1239" s="281"/>
      <c r="W1239" s="281"/>
      <c r="X1239" s="281"/>
      <c r="Y1239" s="281"/>
      <c r="Z1239" s="281"/>
      <c r="AA1239" s="281"/>
      <c r="AB1239" s="282"/>
    </row>
    <row r="1240" spans="2:28" customFormat="1" ht="15" customHeight="1" x14ac:dyDescent="0.25">
      <c r="B1240" s="251"/>
      <c r="C1240" s="250"/>
      <c r="D1240" s="306"/>
      <c r="E1240" s="306"/>
      <c r="F1240" s="306"/>
      <c r="G1240" s="306"/>
      <c r="H1240" s="306"/>
      <c r="I1240" s="335"/>
      <c r="J1240" s="335"/>
      <c r="K1240" s="307"/>
      <c r="L1240" s="335"/>
      <c r="M1240" s="306"/>
      <c r="N1240" s="306"/>
      <c r="O1240" s="306"/>
      <c r="P1240" s="336"/>
      <c r="Q1240" s="336"/>
      <c r="R1240" s="337"/>
      <c r="S1240" s="280"/>
      <c r="T1240" s="281"/>
      <c r="U1240" s="281"/>
      <c r="V1240" s="281"/>
      <c r="W1240" s="281"/>
      <c r="X1240" s="281"/>
      <c r="Y1240" s="281"/>
      <c r="Z1240" s="281"/>
      <c r="AA1240" s="281"/>
      <c r="AB1240" s="282"/>
    </row>
    <row r="1241" spans="2:28" customFormat="1" ht="15" customHeight="1" x14ac:dyDescent="0.25">
      <c r="B1241" s="251"/>
      <c r="C1241" s="137"/>
      <c r="D1241" s="306"/>
      <c r="E1241" s="306"/>
      <c r="F1241" s="306"/>
      <c r="G1241" s="306"/>
      <c r="H1241" s="306"/>
      <c r="I1241" s="335"/>
      <c r="J1241" s="335"/>
      <c r="K1241" s="307"/>
      <c r="L1241" s="335"/>
      <c r="M1241" s="306"/>
      <c r="N1241" s="306"/>
      <c r="O1241" s="306"/>
      <c r="P1241" s="336"/>
      <c r="Q1241" s="336"/>
      <c r="R1241" s="337"/>
      <c r="S1241" s="280"/>
      <c r="T1241" s="281"/>
      <c r="U1241" s="281"/>
      <c r="V1241" s="281"/>
      <c r="W1241" s="281"/>
      <c r="X1241" s="281"/>
      <c r="Y1241" s="281"/>
      <c r="Z1241" s="281"/>
      <c r="AA1241" s="281"/>
      <c r="AB1241" s="282"/>
    </row>
    <row r="1242" spans="2:28" customFormat="1" ht="15" customHeight="1" x14ac:dyDescent="0.25">
      <c r="B1242" s="251"/>
      <c r="C1242" s="137"/>
      <c r="D1242" s="306"/>
      <c r="E1242" s="306"/>
      <c r="F1242" s="306"/>
      <c r="G1242" s="306"/>
      <c r="H1242" s="306"/>
      <c r="I1242" s="335"/>
      <c r="J1242" s="335"/>
      <c r="K1242" s="307"/>
      <c r="L1242" s="335"/>
      <c r="M1242" s="306"/>
      <c r="N1242" s="306"/>
      <c r="O1242" s="306"/>
      <c r="P1242" s="336"/>
      <c r="Q1242" s="336"/>
      <c r="R1242" s="337"/>
      <c r="S1242" s="280"/>
      <c r="T1242" s="281"/>
      <c r="U1242" s="281"/>
      <c r="V1242" s="281"/>
      <c r="W1242" s="281"/>
      <c r="X1242" s="281"/>
      <c r="Y1242" s="281"/>
      <c r="Z1242" s="281"/>
      <c r="AA1242" s="281"/>
      <c r="AB1242" s="282"/>
    </row>
    <row r="1243" spans="2:28" customFormat="1" ht="15" customHeight="1" x14ac:dyDescent="0.25">
      <c r="B1243" s="251"/>
      <c r="C1243" s="137"/>
      <c r="D1243" s="306"/>
      <c r="E1243" s="306"/>
      <c r="F1243" s="306"/>
      <c r="G1243" s="306"/>
      <c r="H1243" s="306"/>
      <c r="I1243" s="335"/>
      <c r="J1243" s="335"/>
      <c r="K1243" s="307"/>
      <c r="L1243" s="335"/>
      <c r="M1243" s="306"/>
      <c r="N1243" s="306"/>
      <c r="O1243" s="306"/>
      <c r="P1243" s="336"/>
      <c r="Q1243" s="336"/>
      <c r="R1243" s="337"/>
      <c r="S1243" s="280"/>
      <c r="T1243" s="281"/>
      <c r="U1243" s="281"/>
      <c r="V1243" s="281"/>
      <c r="W1243" s="281"/>
      <c r="X1243" s="281"/>
      <c r="Y1243" s="281"/>
      <c r="Z1243" s="281"/>
      <c r="AA1243" s="281"/>
      <c r="AB1243" s="282"/>
    </row>
    <row r="1244" spans="2:28" customFormat="1" ht="15" customHeight="1" x14ac:dyDescent="0.25">
      <c r="B1244" s="251"/>
      <c r="C1244" s="137"/>
      <c r="D1244" s="306"/>
      <c r="E1244" s="306"/>
      <c r="F1244" s="306"/>
      <c r="G1244" s="306"/>
      <c r="H1244" s="306"/>
      <c r="I1244" s="335"/>
      <c r="J1244" s="335"/>
      <c r="K1244" s="307"/>
      <c r="L1244" s="335"/>
      <c r="M1244" s="306"/>
      <c r="N1244" s="306"/>
      <c r="O1244" s="306"/>
      <c r="P1244" s="336"/>
      <c r="Q1244" s="336"/>
      <c r="R1244" s="337"/>
      <c r="S1244" s="280"/>
      <c r="T1244" s="281"/>
      <c r="U1244" s="281"/>
      <c r="V1244" s="281"/>
      <c r="W1244" s="281"/>
      <c r="X1244" s="281"/>
      <c r="Y1244" s="281"/>
      <c r="Z1244" s="281"/>
      <c r="AA1244" s="281"/>
      <c r="AB1244" s="282"/>
    </row>
    <row r="1245" spans="2:28" customFormat="1" ht="15" customHeight="1" x14ac:dyDescent="0.25">
      <c r="B1245" s="251"/>
      <c r="C1245" s="137"/>
      <c r="D1245" s="306"/>
      <c r="E1245" s="306"/>
      <c r="F1245" s="306"/>
      <c r="G1245" s="306"/>
      <c r="H1245" s="306"/>
      <c r="I1245" s="335"/>
      <c r="J1245" s="335"/>
      <c r="K1245" s="307"/>
      <c r="L1245" s="335"/>
      <c r="M1245" s="306"/>
      <c r="N1245" s="306"/>
      <c r="O1245" s="306"/>
      <c r="P1245" s="336"/>
      <c r="Q1245" s="336"/>
      <c r="R1245" s="337"/>
      <c r="S1245" s="280"/>
      <c r="T1245" s="281"/>
      <c r="U1245" s="281"/>
      <c r="V1245" s="281"/>
      <c r="W1245" s="281"/>
      <c r="X1245" s="281"/>
      <c r="Y1245" s="281"/>
      <c r="Z1245" s="281"/>
      <c r="AA1245" s="281"/>
      <c r="AB1245" s="282"/>
    </row>
    <row r="1246" spans="2:28" customFormat="1" ht="15" customHeight="1" x14ac:dyDescent="0.25">
      <c r="B1246" s="251"/>
      <c r="C1246" s="137"/>
      <c r="D1246" s="306"/>
      <c r="E1246" s="306"/>
      <c r="F1246" s="306"/>
      <c r="G1246" s="306"/>
      <c r="H1246" s="306"/>
      <c r="I1246" s="335"/>
      <c r="J1246" s="335"/>
      <c r="K1246" s="307"/>
      <c r="L1246" s="335"/>
      <c r="M1246" s="306"/>
      <c r="N1246" s="306"/>
      <c r="O1246" s="306"/>
      <c r="P1246" s="336"/>
      <c r="Q1246" s="336"/>
      <c r="R1246" s="337"/>
      <c r="S1246" s="280"/>
      <c r="T1246" s="281"/>
      <c r="U1246" s="281"/>
      <c r="V1246" s="281"/>
      <c r="W1246" s="281"/>
      <c r="X1246" s="281"/>
      <c r="Y1246" s="281"/>
      <c r="Z1246" s="281"/>
      <c r="AA1246" s="281"/>
      <c r="AB1246" s="282"/>
    </row>
    <row r="1247" spans="2:28" customFormat="1" ht="15" customHeight="1" x14ac:dyDescent="0.25">
      <c r="B1247" s="251"/>
      <c r="C1247" s="137"/>
      <c r="D1247" s="306"/>
      <c r="E1247" s="306"/>
      <c r="F1247" s="306"/>
      <c r="G1247" s="306"/>
      <c r="H1247" s="306"/>
      <c r="I1247" s="335"/>
      <c r="J1247" s="335"/>
      <c r="K1247" s="307"/>
      <c r="L1247" s="335"/>
      <c r="M1247" s="306"/>
      <c r="N1247" s="306"/>
      <c r="O1247" s="306"/>
      <c r="P1247" s="336"/>
      <c r="Q1247" s="336"/>
      <c r="R1247" s="337"/>
      <c r="S1247" s="280"/>
      <c r="T1247" s="281"/>
      <c r="U1247" s="281"/>
      <c r="V1247" s="281"/>
      <c r="W1247" s="281"/>
      <c r="X1247" s="281"/>
      <c r="Y1247" s="281"/>
      <c r="Z1247" s="281"/>
      <c r="AA1247" s="281"/>
      <c r="AB1247" s="282"/>
    </row>
    <row r="1248" spans="2:28" customFormat="1" ht="15" customHeight="1" x14ac:dyDescent="0.25">
      <c r="B1248" s="251"/>
      <c r="C1248" s="137"/>
      <c r="D1248" s="306"/>
      <c r="E1248" s="306"/>
      <c r="F1248" s="306"/>
      <c r="G1248" s="306"/>
      <c r="H1248" s="306"/>
      <c r="I1248" s="335"/>
      <c r="J1248" s="335"/>
      <c r="K1248" s="307"/>
      <c r="L1248" s="335"/>
      <c r="M1248" s="306"/>
      <c r="N1248" s="306"/>
      <c r="O1248" s="306"/>
      <c r="P1248" s="336"/>
      <c r="Q1248" s="135"/>
      <c r="R1248" s="337"/>
      <c r="S1248" s="280"/>
      <c r="T1248" s="281"/>
      <c r="U1248" s="281"/>
      <c r="V1248" s="281"/>
      <c r="W1248" s="281"/>
      <c r="X1248" s="281"/>
      <c r="Y1248" s="281"/>
      <c r="Z1248" s="281"/>
      <c r="AA1248" s="281"/>
      <c r="AB1248" s="282"/>
    </row>
    <row r="1249" spans="1:781" x14ac:dyDescent="0.3">
      <c r="A1249" s="115"/>
      <c r="D1249" s="306"/>
      <c r="E1249" s="306"/>
      <c r="F1249" s="306"/>
      <c r="G1249" s="306"/>
      <c r="H1249" s="306"/>
      <c r="I1249" s="335"/>
      <c r="J1249" s="335"/>
      <c r="K1249" s="307"/>
      <c r="L1249" s="335"/>
      <c r="M1249" s="306"/>
      <c r="N1249" s="306"/>
      <c r="O1249" s="306"/>
      <c r="P1249" s="336"/>
      <c r="R1249" s="337"/>
      <c r="S1249" s="280"/>
      <c r="T1249" s="281"/>
      <c r="U1249" s="281"/>
      <c r="V1249" s="185"/>
      <c r="W1249" s="185"/>
      <c r="X1249" s="185"/>
      <c r="Y1249" s="185"/>
      <c r="Z1249" s="185"/>
      <c r="AA1249" s="185"/>
      <c r="AB1249" s="114"/>
      <c r="AC1249" s="115"/>
      <c r="AD1249" s="115"/>
      <c r="AE1249" s="115"/>
      <c r="AF1249" s="115"/>
      <c r="AG1249" s="115"/>
      <c r="AH1249" s="115"/>
      <c r="AI1249" s="115"/>
      <c r="AJ1249" s="115"/>
      <c r="AK1249" s="115"/>
      <c r="AL1249" s="115"/>
      <c r="AM1249" s="115"/>
      <c r="AN1249" s="115"/>
      <c r="AO1249" s="115"/>
      <c r="AP1249" s="115"/>
      <c r="AQ1249" s="115"/>
      <c r="AR1249" s="115"/>
      <c r="AS1249" s="115"/>
      <c r="AT1249" s="115"/>
      <c r="AU1249" s="115"/>
      <c r="AV1249" s="115"/>
      <c r="AW1249" s="115"/>
      <c r="AX1249" s="115"/>
      <c r="AY1249" s="115"/>
      <c r="AZ1249" s="115"/>
      <c r="BA1249" s="115"/>
      <c r="BB1249" s="115"/>
      <c r="BC1249" s="115"/>
      <c r="BD1249" s="115"/>
      <c r="BE1249" s="115"/>
      <c r="BF1249" s="115"/>
      <c r="BG1249" s="115"/>
      <c r="BH1249" s="115"/>
      <c r="BI1249" s="115"/>
      <c r="BJ1249" s="115"/>
      <c r="BK1249" s="115"/>
      <c r="BL1249" s="115"/>
      <c r="BM1249" s="115"/>
      <c r="BN1249" s="115"/>
      <c r="BO1249" s="115"/>
      <c r="BP1249" s="115"/>
      <c r="BQ1249" s="115"/>
      <c r="BR1249" s="115"/>
      <c r="BS1249" s="115"/>
      <c r="BT1249" s="115"/>
      <c r="BU1249" s="115"/>
      <c r="BV1249" s="115"/>
      <c r="BW1249" s="115"/>
      <c r="BX1249" s="115"/>
      <c r="BY1249" s="115"/>
      <c r="BZ1249" s="115"/>
      <c r="CA1249" s="115"/>
      <c r="CB1249" s="115"/>
      <c r="CC1249" s="115"/>
      <c r="CD1249" s="115"/>
      <c r="CE1249" s="115"/>
      <c r="CF1249" s="115"/>
      <c r="CG1249" s="115"/>
      <c r="CH1249" s="115"/>
      <c r="CI1249" s="115"/>
      <c r="CJ1249" s="115"/>
      <c r="CK1249" s="115"/>
      <c r="CL1249" s="115"/>
      <c r="CM1249" s="115"/>
      <c r="CN1249" s="115"/>
      <c r="CO1249" s="115"/>
      <c r="CP1249" s="115"/>
      <c r="CQ1249" s="115"/>
      <c r="CR1249" s="115"/>
      <c r="CS1249" s="115"/>
      <c r="CT1249" s="115"/>
      <c r="CU1249" s="115"/>
      <c r="CV1249" s="115"/>
      <c r="CW1249" s="115"/>
      <c r="CX1249" s="115"/>
      <c r="CY1249" s="115"/>
      <c r="CZ1249" s="115"/>
      <c r="DA1249" s="115"/>
      <c r="DB1249" s="115"/>
      <c r="DC1249" s="115"/>
      <c r="DD1249" s="115"/>
      <c r="DE1249" s="115"/>
      <c r="DF1249" s="115"/>
      <c r="DG1249" s="115"/>
      <c r="DH1249" s="115"/>
      <c r="DI1249" s="115"/>
      <c r="DJ1249" s="115"/>
      <c r="DK1249" s="115"/>
      <c r="DL1249" s="115"/>
      <c r="DM1249" s="115"/>
      <c r="DN1249" s="115"/>
      <c r="DO1249" s="115"/>
      <c r="DP1249" s="115"/>
      <c r="DQ1249" s="115"/>
      <c r="DR1249" s="115"/>
      <c r="DS1249" s="115"/>
      <c r="DT1249" s="115"/>
      <c r="DU1249" s="115"/>
      <c r="DV1249" s="115"/>
      <c r="DW1249" s="115"/>
      <c r="DX1249" s="115"/>
      <c r="DY1249" s="115"/>
      <c r="DZ1249" s="115"/>
      <c r="EA1249" s="115"/>
      <c r="EB1249" s="115"/>
      <c r="EC1249" s="115"/>
      <c r="ED1249" s="115"/>
      <c r="EE1249" s="115"/>
      <c r="EF1249" s="115"/>
      <c r="EG1249" s="115"/>
      <c r="EH1249" s="115"/>
      <c r="EI1249" s="115"/>
      <c r="EJ1249" s="115"/>
      <c r="EK1249" s="115"/>
      <c r="EL1249" s="115"/>
      <c r="EM1249" s="115"/>
      <c r="EN1249" s="115"/>
      <c r="EO1249" s="115"/>
      <c r="EP1249" s="115"/>
      <c r="EQ1249" s="115"/>
      <c r="ER1249" s="115"/>
      <c r="ES1249" s="115"/>
      <c r="ET1249" s="115"/>
      <c r="EU1249" s="115"/>
      <c r="EV1249" s="115"/>
      <c r="EW1249" s="115"/>
      <c r="EX1249" s="115"/>
      <c r="EY1249" s="115"/>
      <c r="EZ1249" s="115"/>
      <c r="FA1249" s="115"/>
      <c r="FB1249" s="115"/>
      <c r="FC1249" s="115"/>
      <c r="FD1249" s="115"/>
      <c r="FE1249" s="115"/>
      <c r="FF1249" s="115"/>
      <c r="FG1249" s="115"/>
      <c r="FH1249" s="115"/>
      <c r="FI1249" s="115"/>
      <c r="FJ1249" s="115"/>
      <c r="FK1249" s="115"/>
      <c r="FL1249" s="115"/>
      <c r="FM1249" s="115"/>
      <c r="FN1249" s="115"/>
      <c r="FO1249" s="115"/>
      <c r="FP1249" s="115"/>
      <c r="FQ1249" s="115"/>
      <c r="FR1249" s="115"/>
      <c r="FS1249" s="115"/>
      <c r="FT1249" s="115"/>
      <c r="FU1249" s="115"/>
      <c r="FV1249" s="115"/>
      <c r="FW1249" s="115"/>
      <c r="FX1249" s="115"/>
      <c r="FY1249" s="115"/>
      <c r="FZ1249" s="115"/>
      <c r="GA1249" s="115"/>
      <c r="GB1249" s="115"/>
      <c r="GC1249" s="115"/>
      <c r="GD1249" s="115"/>
      <c r="GE1249" s="115"/>
      <c r="GF1249" s="115"/>
      <c r="GG1249" s="115"/>
      <c r="GH1249" s="115"/>
      <c r="GI1249" s="115"/>
      <c r="GJ1249" s="115"/>
      <c r="GK1249" s="115"/>
      <c r="GL1249" s="115"/>
      <c r="GM1249" s="115"/>
      <c r="GN1249" s="115"/>
      <c r="GO1249" s="115"/>
      <c r="GP1249" s="115"/>
      <c r="GQ1249" s="115"/>
      <c r="GR1249" s="115"/>
      <c r="GS1249" s="115"/>
      <c r="GT1249" s="115"/>
      <c r="GU1249" s="115"/>
      <c r="GV1249" s="115"/>
      <c r="GW1249" s="115"/>
      <c r="GX1249" s="115"/>
      <c r="GY1249" s="115"/>
      <c r="GZ1249" s="115"/>
      <c r="HA1249" s="115"/>
      <c r="HB1249" s="115"/>
      <c r="HC1249" s="115"/>
      <c r="HD1249" s="115"/>
      <c r="HE1249" s="115"/>
      <c r="HF1249" s="115"/>
      <c r="HG1249" s="115"/>
      <c r="HH1249" s="115"/>
      <c r="HI1249" s="115"/>
      <c r="HJ1249" s="115"/>
      <c r="HK1249" s="115"/>
      <c r="HL1249" s="115"/>
      <c r="HM1249" s="115"/>
      <c r="HN1249" s="115"/>
      <c r="HO1249" s="115"/>
      <c r="HP1249" s="115"/>
      <c r="HQ1249" s="115"/>
      <c r="HR1249" s="115"/>
      <c r="HS1249" s="115"/>
      <c r="HT1249" s="115"/>
      <c r="HU1249" s="115"/>
      <c r="HV1249" s="115"/>
      <c r="HW1249" s="115"/>
      <c r="HX1249" s="115"/>
      <c r="HY1249" s="115"/>
      <c r="HZ1249" s="115"/>
      <c r="IA1249" s="115"/>
      <c r="IB1249" s="115"/>
      <c r="IC1249" s="115"/>
      <c r="ID1249" s="115"/>
      <c r="IE1249" s="115"/>
      <c r="IF1249" s="115"/>
      <c r="IG1249" s="115"/>
      <c r="IH1249" s="115"/>
      <c r="II1249" s="115"/>
      <c r="IJ1249" s="115"/>
      <c r="IK1249" s="115"/>
      <c r="IL1249" s="115"/>
      <c r="IM1249" s="115"/>
      <c r="IN1249" s="115"/>
      <c r="IO1249" s="115"/>
      <c r="IP1249" s="115"/>
      <c r="IQ1249" s="115"/>
      <c r="IR1249" s="115"/>
      <c r="IS1249" s="115"/>
      <c r="IT1249" s="115"/>
      <c r="IU1249" s="115"/>
      <c r="IV1249" s="115"/>
      <c r="IW1249" s="115"/>
      <c r="IX1249" s="115"/>
      <c r="IY1249" s="115"/>
      <c r="IZ1249" s="115"/>
      <c r="JA1249" s="115"/>
      <c r="JB1249" s="115"/>
      <c r="JC1249" s="115"/>
      <c r="JD1249" s="115"/>
      <c r="JE1249" s="115"/>
      <c r="JF1249" s="115"/>
      <c r="JG1249" s="115"/>
      <c r="JH1249" s="115"/>
      <c r="JI1249" s="115"/>
      <c r="JJ1249" s="115"/>
      <c r="JK1249" s="115"/>
      <c r="JL1249" s="115"/>
      <c r="JM1249" s="115"/>
      <c r="JN1249" s="115"/>
      <c r="JO1249" s="115"/>
      <c r="JP1249" s="115"/>
      <c r="JQ1249" s="115"/>
      <c r="JR1249" s="115"/>
      <c r="JS1249" s="115"/>
      <c r="JT1249" s="115"/>
      <c r="JU1249" s="115"/>
      <c r="JV1249" s="115"/>
      <c r="JW1249" s="115"/>
      <c r="JX1249" s="115"/>
      <c r="JY1249" s="115"/>
      <c r="JZ1249" s="115"/>
      <c r="KA1249" s="115"/>
      <c r="KB1249" s="115"/>
      <c r="KC1249" s="115"/>
      <c r="KD1249" s="115"/>
      <c r="KE1249" s="115"/>
      <c r="KF1249" s="115"/>
      <c r="KG1249" s="115"/>
      <c r="KH1249" s="115"/>
      <c r="KI1249" s="115"/>
      <c r="KJ1249" s="115"/>
      <c r="KK1249" s="115"/>
      <c r="KL1249" s="115"/>
      <c r="KM1249" s="115"/>
      <c r="KN1249" s="115"/>
      <c r="KO1249" s="115"/>
      <c r="KP1249" s="115"/>
      <c r="KQ1249" s="115"/>
      <c r="KR1249" s="115"/>
      <c r="KS1249" s="115"/>
      <c r="KT1249" s="115"/>
      <c r="KU1249" s="115"/>
      <c r="KV1249" s="115"/>
      <c r="KW1249" s="115"/>
      <c r="KX1249" s="115"/>
      <c r="KY1249" s="115"/>
      <c r="KZ1249" s="115"/>
      <c r="LA1249" s="115"/>
      <c r="LB1249" s="115"/>
      <c r="LC1249" s="115"/>
      <c r="LD1249" s="115"/>
      <c r="LE1249" s="115"/>
      <c r="LF1249" s="115"/>
      <c r="LG1249" s="115"/>
      <c r="LH1249" s="115"/>
      <c r="LI1249" s="115"/>
      <c r="LJ1249" s="115"/>
      <c r="LK1249" s="115"/>
      <c r="LL1249" s="115"/>
      <c r="LM1249" s="115"/>
      <c r="LN1249" s="115"/>
      <c r="LO1249" s="115"/>
      <c r="LP1249" s="115"/>
      <c r="LQ1249" s="115"/>
      <c r="LR1249" s="115"/>
      <c r="LS1249" s="115"/>
      <c r="LT1249" s="115"/>
      <c r="LU1249" s="115"/>
      <c r="LV1249" s="115"/>
      <c r="LW1249" s="115"/>
      <c r="LX1249" s="115"/>
      <c r="LY1249" s="115"/>
      <c r="LZ1249" s="115"/>
      <c r="MA1249" s="115"/>
      <c r="MB1249" s="115"/>
      <c r="MC1249" s="115"/>
      <c r="MD1249" s="115"/>
      <c r="ME1249" s="115"/>
      <c r="MF1249" s="115"/>
      <c r="MG1249" s="115"/>
      <c r="MH1249" s="115"/>
      <c r="MI1249" s="115"/>
      <c r="MJ1249" s="115"/>
      <c r="MK1249" s="115"/>
      <c r="ML1249" s="115"/>
      <c r="MM1249" s="115"/>
      <c r="MN1249" s="115"/>
      <c r="MO1249" s="115"/>
      <c r="MP1249" s="115"/>
      <c r="MQ1249" s="115"/>
      <c r="MR1249" s="115"/>
      <c r="MS1249" s="115"/>
      <c r="MT1249" s="115"/>
      <c r="MU1249" s="115"/>
      <c r="MV1249" s="115"/>
      <c r="MW1249" s="115"/>
      <c r="MX1249" s="115"/>
      <c r="MY1249" s="115"/>
      <c r="MZ1249" s="115"/>
      <c r="NA1249" s="115"/>
      <c r="NB1249" s="115"/>
      <c r="NC1249" s="115"/>
      <c r="ND1249" s="115"/>
      <c r="NE1249" s="115"/>
      <c r="NF1249" s="115"/>
      <c r="NG1249" s="115"/>
      <c r="NH1249" s="115"/>
      <c r="NI1249" s="115"/>
      <c r="NJ1249" s="115"/>
      <c r="NK1249" s="115"/>
      <c r="NL1249" s="115"/>
      <c r="NM1249" s="115"/>
      <c r="NN1249" s="115"/>
      <c r="NO1249" s="115"/>
      <c r="NP1249" s="115"/>
      <c r="NQ1249" s="115"/>
      <c r="NR1249" s="115"/>
      <c r="NS1249" s="115"/>
      <c r="NT1249" s="115"/>
      <c r="NU1249" s="115"/>
      <c r="NV1249" s="115"/>
      <c r="NW1249" s="115"/>
      <c r="NX1249" s="115"/>
      <c r="NY1249" s="115"/>
      <c r="NZ1249" s="115"/>
      <c r="OA1249" s="115"/>
      <c r="OB1249" s="115"/>
      <c r="OC1249" s="115"/>
      <c r="OD1249" s="115"/>
      <c r="OE1249" s="115"/>
      <c r="OF1249" s="115"/>
      <c r="OG1249" s="115"/>
      <c r="OH1249" s="115"/>
      <c r="OI1249" s="115"/>
      <c r="OJ1249" s="115"/>
      <c r="OK1249" s="115"/>
      <c r="OL1249" s="115"/>
      <c r="OM1249" s="115"/>
      <c r="ON1249" s="115"/>
      <c r="OO1249" s="115"/>
      <c r="OP1249" s="115"/>
      <c r="OQ1249" s="115"/>
      <c r="OR1249" s="115"/>
      <c r="OS1249" s="115"/>
      <c r="OT1249" s="115"/>
      <c r="OU1249" s="115"/>
      <c r="OV1249" s="115"/>
      <c r="OW1249" s="115"/>
      <c r="OX1249" s="115"/>
      <c r="OY1249" s="115"/>
      <c r="OZ1249" s="115"/>
      <c r="PA1249" s="115"/>
      <c r="PB1249" s="115"/>
      <c r="PC1249" s="115"/>
      <c r="PD1249" s="115"/>
      <c r="PE1249" s="115"/>
      <c r="PF1249" s="115"/>
      <c r="PG1249" s="115"/>
      <c r="PH1249" s="115"/>
      <c r="PI1249" s="115"/>
      <c r="PJ1249" s="115"/>
      <c r="PK1249" s="115"/>
      <c r="PL1249" s="115"/>
      <c r="PM1249" s="115"/>
      <c r="PN1249" s="115"/>
      <c r="PO1249" s="115"/>
      <c r="PP1249" s="115"/>
      <c r="PQ1249" s="115"/>
      <c r="PR1249" s="115"/>
      <c r="PS1249" s="115"/>
      <c r="PT1249" s="115"/>
      <c r="PU1249" s="115"/>
      <c r="PV1249" s="115"/>
      <c r="PW1249" s="115"/>
      <c r="PX1249" s="115"/>
      <c r="PY1249" s="115"/>
      <c r="PZ1249" s="115"/>
      <c r="QA1249" s="115"/>
      <c r="QB1249" s="115"/>
      <c r="QC1249" s="115"/>
      <c r="QD1249" s="115"/>
      <c r="QE1249" s="115"/>
      <c r="QF1249" s="115"/>
      <c r="QG1249" s="115"/>
      <c r="QH1249" s="115"/>
      <c r="QI1249" s="115"/>
      <c r="QJ1249" s="115"/>
      <c r="QK1249" s="115"/>
      <c r="QL1249" s="115"/>
      <c r="QM1249" s="115"/>
      <c r="QN1249" s="115"/>
      <c r="QO1249" s="115"/>
      <c r="QP1249" s="115"/>
      <c r="QQ1249" s="115"/>
      <c r="QR1249" s="115"/>
      <c r="QS1249" s="115"/>
      <c r="QT1249" s="115"/>
      <c r="QU1249" s="115"/>
      <c r="QV1249" s="115"/>
      <c r="QW1249" s="115"/>
      <c r="QX1249" s="115"/>
      <c r="QY1249" s="115"/>
      <c r="QZ1249" s="115"/>
      <c r="RA1249" s="115"/>
      <c r="RB1249" s="115"/>
      <c r="RC1249" s="115"/>
      <c r="RD1249" s="115"/>
      <c r="RE1249" s="115"/>
      <c r="RF1249" s="115"/>
      <c r="RG1249" s="115"/>
      <c r="RH1249" s="115"/>
      <c r="RI1249" s="115"/>
      <c r="RJ1249" s="115"/>
      <c r="RK1249" s="115"/>
      <c r="RL1249" s="115"/>
      <c r="RM1249" s="115"/>
      <c r="RN1249" s="115"/>
      <c r="RO1249" s="115"/>
      <c r="RP1249" s="115"/>
      <c r="RQ1249" s="115"/>
      <c r="RR1249" s="115"/>
      <c r="RS1249" s="115"/>
      <c r="RT1249" s="115"/>
      <c r="RU1249" s="115"/>
      <c r="RV1249" s="115"/>
      <c r="RW1249" s="115"/>
      <c r="RX1249" s="115"/>
      <c r="RY1249" s="115"/>
      <c r="RZ1249" s="115"/>
      <c r="SA1249" s="115"/>
      <c r="SB1249" s="115"/>
      <c r="SC1249" s="115"/>
      <c r="SD1249" s="115"/>
      <c r="SE1249" s="115"/>
      <c r="SF1249" s="115"/>
      <c r="SG1249" s="115"/>
      <c r="SH1249" s="115"/>
      <c r="SI1249" s="115"/>
      <c r="SJ1249" s="115"/>
      <c r="SK1249" s="115"/>
      <c r="SL1249" s="115"/>
      <c r="SM1249" s="115"/>
      <c r="SN1249" s="115"/>
      <c r="SO1249" s="115"/>
      <c r="SP1249" s="115"/>
      <c r="SQ1249" s="115"/>
      <c r="SR1249" s="115"/>
      <c r="SS1249" s="115"/>
      <c r="ST1249" s="115"/>
      <c r="SU1249" s="115"/>
      <c r="SV1249" s="115"/>
      <c r="SW1249" s="115"/>
      <c r="SX1249" s="115"/>
      <c r="SY1249" s="115"/>
      <c r="SZ1249" s="115"/>
      <c r="TA1249" s="115"/>
      <c r="TB1249" s="115"/>
      <c r="TC1249" s="115"/>
      <c r="TD1249" s="115"/>
      <c r="TE1249" s="115"/>
      <c r="TF1249" s="115"/>
      <c r="TG1249" s="115"/>
      <c r="TH1249" s="115"/>
      <c r="TI1249" s="115"/>
      <c r="TJ1249" s="115"/>
      <c r="TK1249" s="115"/>
      <c r="TL1249" s="115"/>
      <c r="TM1249" s="115"/>
      <c r="TN1249" s="115"/>
      <c r="TO1249" s="115"/>
      <c r="TP1249" s="115"/>
      <c r="TQ1249" s="115"/>
      <c r="TR1249" s="115"/>
      <c r="TS1249" s="115"/>
      <c r="TT1249" s="115"/>
      <c r="TU1249" s="115"/>
      <c r="TV1249" s="115"/>
      <c r="TW1249" s="115"/>
      <c r="TX1249" s="115"/>
      <c r="TY1249" s="115"/>
      <c r="TZ1249" s="115"/>
      <c r="UA1249" s="115"/>
      <c r="UB1249" s="115"/>
      <c r="UC1249" s="115"/>
      <c r="UD1249" s="115"/>
      <c r="UE1249" s="115"/>
      <c r="UF1249" s="115"/>
      <c r="UG1249" s="115"/>
      <c r="UH1249" s="115"/>
      <c r="UI1249" s="115"/>
      <c r="UJ1249" s="115"/>
      <c r="UK1249" s="115"/>
      <c r="UL1249" s="115"/>
      <c r="UM1249" s="115"/>
      <c r="UN1249" s="115"/>
      <c r="UO1249" s="115"/>
      <c r="UP1249" s="115"/>
      <c r="UQ1249" s="115"/>
      <c r="UR1249" s="115"/>
      <c r="US1249" s="115"/>
      <c r="UT1249" s="115"/>
      <c r="UU1249" s="115"/>
      <c r="UV1249" s="115"/>
      <c r="UW1249" s="115"/>
      <c r="UX1249" s="115"/>
      <c r="UY1249" s="115"/>
      <c r="UZ1249" s="115"/>
      <c r="VA1249" s="115"/>
      <c r="VB1249" s="115"/>
      <c r="VC1249" s="115"/>
      <c r="VD1249" s="115"/>
      <c r="VE1249" s="115"/>
      <c r="VF1249" s="115"/>
      <c r="VG1249" s="115"/>
      <c r="VH1249" s="115"/>
      <c r="VI1249" s="115"/>
      <c r="VJ1249" s="115"/>
      <c r="VK1249" s="115"/>
      <c r="VL1249" s="115"/>
      <c r="VM1249" s="115"/>
      <c r="VN1249" s="115"/>
      <c r="VO1249" s="115"/>
      <c r="VP1249" s="115"/>
      <c r="VQ1249" s="115"/>
      <c r="VR1249" s="115"/>
      <c r="VS1249" s="115"/>
      <c r="VT1249" s="115"/>
      <c r="VU1249" s="115"/>
      <c r="VV1249" s="115"/>
      <c r="VW1249" s="115"/>
      <c r="VX1249" s="115"/>
      <c r="VY1249" s="115"/>
      <c r="VZ1249" s="115"/>
      <c r="WA1249" s="115"/>
      <c r="WB1249" s="115"/>
      <c r="WC1249" s="115"/>
      <c r="WD1249" s="115"/>
      <c r="WE1249" s="115"/>
      <c r="WF1249" s="115"/>
      <c r="WG1249" s="115"/>
      <c r="WH1249" s="115"/>
      <c r="WI1249" s="115"/>
      <c r="WJ1249" s="115"/>
      <c r="WK1249" s="115"/>
      <c r="WL1249" s="115"/>
      <c r="WM1249" s="115"/>
      <c r="WN1249" s="115"/>
      <c r="WO1249" s="115"/>
      <c r="WP1249" s="115"/>
      <c r="WQ1249" s="115"/>
      <c r="WR1249" s="115"/>
      <c r="WS1249" s="115"/>
      <c r="WT1249" s="115"/>
      <c r="WU1249" s="115"/>
      <c r="WV1249" s="115"/>
      <c r="WW1249" s="115"/>
      <c r="WX1249" s="115"/>
      <c r="WY1249" s="115"/>
      <c r="WZ1249" s="115"/>
      <c r="XA1249" s="115"/>
      <c r="XB1249" s="115"/>
      <c r="XC1249" s="115"/>
      <c r="XD1249" s="115"/>
      <c r="XE1249" s="115"/>
      <c r="XF1249" s="115"/>
      <c r="XG1249" s="115"/>
      <c r="XH1249" s="115"/>
      <c r="XI1249" s="115"/>
      <c r="XJ1249" s="115"/>
      <c r="XK1249" s="115"/>
      <c r="XL1249" s="115"/>
      <c r="XM1249" s="115"/>
      <c r="XN1249" s="115"/>
      <c r="XO1249" s="115"/>
      <c r="XP1249" s="115"/>
      <c r="XQ1249" s="115"/>
      <c r="XR1249" s="115"/>
      <c r="XS1249" s="115"/>
      <c r="XT1249" s="115"/>
      <c r="XU1249" s="115"/>
      <c r="XV1249" s="115"/>
      <c r="XW1249" s="115"/>
      <c r="XX1249" s="115"/>
      <c r="XY1249" s="115"/>
      <c r="XZ1249" s="115"/>
      <c r="YA1249" s="115"/>
      <c r="YB1249" s="115"/>
      <c r="YC1249" s="115"/>
      <c r="YD1249" s="115"/>
      <c r="YE1249" s="115"/>
      <c r="YF1249" s="115"/>
      <c r="YG1249" s="115"/>
      <c r="YH1249" s="115"/>
      <c r="YI1249" s="115"/>
      <c r="YJ1249" s="115"/>
      <c r="YK1249" s="115"/>
      <c r="YL1249" s="115"/>
      <c r="YM1249" s="115"/>
      <c r="YN1249" s="115"/>
      <c r="YO1249" s="115"/>
      <c r="YP1249" s="115"/>
      <c r="YQ1249" s="115"/>
      <c r="YR1249" s="115"/>
      <c r="YS1249" s="115"/>
      <c r="YT1249" s="115"/>
      <c r="YU1249" s="115"/>
      <c r="YV1249" s="115"/>
      <c r="YW1249" s="115"/>
      <c r="YX1249" s="115"/>
      <c r="YY1249" s="115"/>
      <c r="YZ1249" s="115"/>
      <c r="ZA1249" s="115"/>
      <c r="ZB1249" s="115"/>
      <c r="ZC1249" s="115"/>
      <c r="ZD1249" s="115"/>
      <c r="ZE1249" s="115"/>
      <c r="ZF1249" s="115"/>
      <c r="ZG1249" s="115"/>
      <c r="ZH1249" s="115"/>
      <c r="ZI1249" s="115"/>
      <c r="ZJ1249" s="115"/>
      <c r="ZK1249" s="115"/>
      <c r="ZL1249" s="115"/>
      <c r="ZM1249" s="115"/>
      <c r="ZN1249" s="115"/>
      <c r="ZO1249" s="115"/>
      <c r="ZP1249" s="115"/>
      <c r="ZQ1249" s="115"/>
      <c r="ZR1249" s="115"/>
      <c r="ZS1249" s="115"/>
      <c r="ZT1249" s="115"/>
      <c r="ZU1249" s="115"/>
      <c r="ZV1249" s="115"/>
      <c r="ZW1249" s="115"/>
      <c r="ZX1249" s="115"/>
      <c r="ZY1249" s="115"/>
      <c r="ZZ1249" s="115"/>
      <c r="AAA1249" s="115"/>
      <c r="AAB1249" s="115"/>
      <c r="AAC1249" s="115"/>
      <c r="AAD1249" s="115"/>
      <c r="AAE1249" s="115"/>
      <c r="AAF1249" s="115"/>
      <c r="AAG1249" s="115"/>
      <c r="AAH1249" s="115"/>
      <c r="AAI1249" s="115"/>
      <c r="AAJ1249" s="115"/>
      <c r="AAK1249" s="115"/>
      <c r="AAL1249" s="115"/>
      <c r="AAM1249" s="115"/>
      <c r="AAN1249" s="115"/>
      <c r="AAO1249" s="115"/>
      <c r="AAP1249" s="115"/>
      <c r="AAQ1249" s="115"/>
      <c r="AAR1249" s="115"/>
      <c r="AAS1249" s="115"/>
      <c r="AAT1249" s="115"/>
      <c r="AAU1249" s="115"/>
      <c r="AAV1249" s="115"/>
      <c r="AAW1249" s="115"/>
      <c r="AAX1249" s="115"/>
      <c r="AAY1249" s="115"/>
      <c r="AAZ1249" s="115"/>
      <c r="ABA1249" s="115"/>
      <c r="ABB1249" s="115"/>
      <c r="ABC1249" s="115"/>
      <c r="ABD1249" s="115"/>
      <c r="ABE1249" s="115"/>
      <c r="ABF1249" s="115"/>
      <c r="ABG1249" s="115"/>
      <c r="ABH1249" s="115"/>
      <c r="ABI1249" s="115"/>
      <c r="ABJ1249" s="115"/>
      <c r="ABK1249" s="115"/>
      <c r="ABL1249" s="115"/>
      <c r="ABM1249" s="115"/>
      <c r="ABN1249" s="115"/>
      <c r="ABO1249" s="115"/>
      <c r="ABP1249" s="115"/>
      <c r="ABQ1249" s="115"/>
      <c r="ABR1249" s="115"/>
      <c r="ABS1249" s="115"/>
      <c r="ABT1249" s="115"/>
      <c r="ABU1249" s="115"/>
      <c r="ABV1249" s="115"/>
      <c r="ABW1249" s="115"/>
      <c r="ABX1249" s="115"/>
      <c r="ABY1249" s="115"/>
      <c r="ABZ1249" s="115"/>
      <c r="ACA1249" s="115"/>
      <c r="ACB1249" s="115"/>
      <c r="ACC1249" s="115"/>
      <c r="ACD1249" s="115"/>
      <c r="ACE1249" s="115"/>
      <c r="ACF1249" s="115"/>
      <c r="ACG1249" s="115"/>
      <c r="ACH1249" s="115"/>
      <c r="ACI1249" s="115"/>
      <c r="ACJ1249" s="115"/>
      <c r="ACK1249" s="115"/>
      <c r="ACL1249" s="115"/>
      <c r="ACM1249" s="115"/>
      <c r="ACN1249" s="115"/>
      <c r="ACO1249" s="115"/>
      <c r="ACP1249" s="115"/>
      <c r="ACQ1249" s="115"/>
      <c r="ACR1249" s="115"/>
      <c r="ACS1249" s="115"/>
      <c r="ACT1249" s="115"/>
      <c r="ACU1249" s="115"/>
      <c r="ACV1249" s="115"/>
      <c r="ACW1249" s="115"/>
      <c r="ACX1249" s="115"/>
      <c r="ACY1249" s="115"/>
      <c r="ACZ1249" s="115"/>
      <c r="ADA1249" s="115"/>
    </row>
    <row r="1250" spans="1:781" x14ac:dyDescent="0.3">
      <c r="A1250" s="115"/>
      <c r="D1250" s="306"/>
      <c r="E1250" s="306"/>
      <c r="F1250" s="306"/>
      <c r="G1250" s="306"/>
      <c r="H1250" s="306"/>
      <c r="I1250" s="335"/>
      <c r="J1250" s="335"/>
      <c r="K1250" s="307"/>
      <c r="L1250" s="335"/>
      <c r="M1250" s="306"/>
      <c r="N1250" s="306"/>
      <c r="O1250" s="306"/>
      <c r="P1250" s="336"/>
      <c r="R1250" s="337"/>
      <c r="S1250" s="280"/>
      <c r="T1250" s="281"/>
      <c r="U1250" s="281"/>
      <c r="V1250" s="185"/>
      <c r="W1250" s="185"/>
      <c r="X1250" s="185"/>
      <c r="Y1250" s="185"/>
      <c r="Z1250" s="185"/>
      <c r="AA1250" s="185"/>
      <c r="AB1250" s="114"/>
      <c r="AC1250" s="115"/>
      <c r="AD1250" s="115"/>
      <c r="AE1250" s="115"/>
      <c r="AF1250" s="115"/>
      <c r="AG1250" s="115"/>
      <c r="AH1250" s="115"/>
      <c r="AI1250" s="115"/>
      <c r="AJ1250" s="115"/>
      <c r="AK1250" s="115"/>
      <c r="AL1250" s="115"/>
      <c r="AM1250" s="115"/>
      <c r="AN1250" s="115"/>
      <c r="AO1250" s="115"/>
      <c r="AP1250" s="115"/>
      <c r="AQ1250" s="115"/>
      <c r="AR1250" s="115"/>
      <c r="AS1250" s="115"/>
      <c r="AT1250" s="115"/>
      <c r="AU1250" s="115"/>
      <c r="AV1250" s="115"/>
      <c r="AW1250" s="115"/>
      <c r="AX1250" s="115"/>
      <c r="AY1250" s="115"/>
      <c r="AZ1250" s="115"/>
      <c r="BA1250" s="115"/>
      <c r="BB1250" s="115"/>
      <c r="BC1250" s="115"/>
      <c r="BD1250" s="115"/>
      <c r="BE1250" s="115"/>
      <c r="BF1250" s="115"/>
      <c r="BG1250" s="115"/>
      <c r="BH1250" s="115"/>
      <c r="BI1250" s="115"/>
      <c r="BJ1250" s="115"/>
      <c r="BK1250" s="115"/>
      <c r="BL1250" s="115"/>
      <c r="BM1250" s="115"/>
      <c r="BN1250" s="115"/>
      <c r="BO1250" s="115"/>
      <c r="BP1250" s="115"/>
      <c r="BQ1250" s="115"/>
      <c r="BR1250" s="115"/>
      <c r="BS1250" s="115"/>
      <c r="BT1250" s="115"/>
      <c r="BU1250" s="115"/>
      <c r="BV1250" s="115"/>
      <c r="BW1250" s="115"/>
      <c r="BX1250" s="115"/>
      <c r="BY1250" s="115"/>
      <c r="BZ1250" s="115"/>
      <c r="CA1250" s="115"/>
      <c r="CB1250" s="115"/>
      <c r="CC1250" s="115"/>
      <c r="CD1250" s="115"/>
      <c r="CE1250" s="115"/>
      <c r="CF1250" s="115"/>
      <c r="CG1250" s="115"/>
      <c r="CH1250" s="115"/>
      <c r="CI1250" s="115"/>
      <c r="CJ1250" s="115"/>
      <c r="CK1250" s="115"/>
      <c r="CL1250" s="115"/>
      <c r="CM1250" s="115"/>
      <c r="CN1250" s="115"/>
      <c r="CO1250" s="115"/>
      <c r="CP1250" s="115"/>
      <c r="CQ1250" s="115"/>
      <c r="CR1250" s="115"/>
      <c r="CS1250" s="115"/>
      <c r="CT1250" s="115"/>
      <c r="CU1250" s="115"/>
      <c r="CV1250" s="115"/>
      <c r="CW1250" s="115"/>
      <c r="CX1250" s="115"/>
      <c r="CY1250" s="115"/>
      <c r="CZ1250" s="115"/>
      <c r="DA1250" s="115"/>
      <c r="DB1250" s="115"/>
      <c r="DC1250" s="115"/>
      <c r="DD1250" s="115"/>
      <c r="DE1250" s="115"/>
      <c r="DF1250" s="115"/>
      <c r="DG1250" s="115"/>
      <c r="DH1250" s="115"/>
      <c r="DI1250" s="115"/>
      <c r="DJ1250" s="115"/>
      <c r="DK1250" s="115"/>
      <c r="DL1250" s="115"/>
      <c r="DM1250" s="115"/>
      <c r="DN1250" s="115"/>
      <c r="DO1250" s="115"/>
      <c r="DP1250" s="115"/>
      <c r="DQ1250" s="115"/>
      <c r="DR1250" s="115"/>
      <c r="DS1250" s="115"/>
      <c r="DT1250" s="115"/>
      <c r="DU1250" s="115"/>
      <c r="DV1250" s="115"/>
      <c r="DW1250" s="115"/>
      <c r="DX1250" s="115"/>
      <c r="DY1250" s="115"/>
      <c r="DZ1250" s="115"/>
      <c r="EA1250" s="115"/>
      <c r="EB1250" s="115"/>
      <c r="EC1250" s="115"/>
      <c r="ED1250" s="115"/>
      <c r="EE1250" s="115"/>
      <c r="EF1250" s="115"/>
      <c r="EG1250" s="115"/>
      <c r="EH1250" s="115"/>
      <c r="EI1250" s="115"/>
      <c r="EJ1250" s="115"/>
      <c r="EK1250" s="115"/>
      <c r="EL1250" s="115"/>
      <c r="EM1250" s="115"/>
      <c r="EN1250" s="115"/>
      <c r="EO1250" s="115"/>
      <c r="EP1250" s="115"/>
      <c r="EQ1250" s="115"/>
      <c r="ER1250" s="115"/>
      <c r="ES1250" s="115"/>
      <c r="ET1250" s="115"/>
      <c r="EU1250" s="115"/>
      <c r="EV1250" s="115"/>
      <c r="EW1250" s="115"/>
      <c r="EX1250" s="115"/>
      <c r="EY1250" s="115"/>
      <c r="EZ1250" s="115"/>
      <c r="FA1250" s="115"/>
      <c r="FB1250" s="115"/>
      <c r="FC1250" s="115"/>
      <c r="FD1250" s="115"/>
      <c r="FE1250" s="115"/>
      <c r="FF1250" s="115"/>
      <c r="FG1250" s="115"/>
      <c r="FH1250" s="115"/>
      <c r="FI1250" s="115"/>
      <c r="FJ1250" s="115"/>
      <c r="FK1250" s="115"/>
      <c r="FL1250" s="115"/>
      <c r="FM1250" s="115"/>
      <c r="FN1250" s="115"/>
      <c r="FO1250" s="115"/>
      <c r="FP1250" s="115"/>
      <c r="FQ1250" s="115"/>
      <c r="FR1250" s="115"/>
      <c r="FS1250" s="115"/>
      <c r="FT1250" s="115"/>
      <c r="FU1250" s="115"/>
      <c r="FV1250" s="115"/>
      <c r="FW1250" s="115"/>
      <c r="FX1250" s="115"/>
      <c r="FY1250" s="115"/>
      <c r="FZ1250" s="115"/>
      <c r="GA1250" s="115"/>
      <c r="GB1250" s="115"/>
      <c r="GC1250" s="115"/>
      <c r="GD1250" s="115"/>
      <c r="GE1250" s="115"/>
      <c r="GF1250" s="115"/>
      <c r="GG1250" s="115"/>
      <c r="GH1250" s="115"/>
      <c r="GI1250" s="115"/>
      <c r="GJ1250" s="115"/>
      <c r="GK1250" s="115"/>
      <c r="GL1250" s="115"/>
      <c r="GM1250" s="115"/>
      <c r="GN1250" s="115"/>
      <c r="GO1250" s="115"/>
      <c r="GP1250" s="115"/>
      <c r="GQ1250" s="115"/>
      <c r="GR1250" s="115"/>
      <c r="GS1250" s="115"/>
      <c r="GT1250" s="115"/>
      <c r="GU1250" s="115"/>
      <c r="GV1250" s="115"/>
      <c r="GW1250" s="115"/>
      <c r="GX1250" s="115"/>
      <c r="GY1250" s="115"/>
      <c r="GZ1250" s="115"/>
      <c r="HA1250" s="115"/>
      <c r="HB1250" s="115"/>
      <c r="HC1250" s="115"/>
      <c r="HD1250" s="115"/>
      <c r="HE1250" s="115"/>
      <c r="HF1250" s="115"/>
      <c r="HG1250" s="115"/>
      <c r="HH1250" s="115"/>
      <c r="HI1250" s="115"/>
      <c r="HJ1250" s="115"/>
      <c r="HK1250" s="115"/>
      <c r="HL1250" s="115"/>
      <c r="HM1250" s="115"/>
      <c r="HN1250" s="115"/>
      <c r="HO1250" s="115"/>
      <c r="HP1250" s="115"/>
      <c r="HQ1250" s="115"/>
      <c r="HR1250" s="115"/>
      <c r="HS1250" s="115"/>
      <c r="HT1250" s="115"/>
      <c r="HU1250" s="115"/>
      <c r="HV1250" s="115"/>
      <c r="HW1250" s="115"/>
      <c r="HX1250" s="115"/>
      <c r="HY1250" s="115"/>
      <c r="HZ1250" s="115"/>
      <c r="IA1250" s="115"/>
      <c r="IB1250" s="115"/>
      <c r="IC1250" s="115"/>
      <c r="ID1250" s="115"/>
      <c r="IE1250" s="115"/>
      <c r="IF1250" s="115"/>
      <c r="IG1250" s="115"/>
      <c r="IH1250" s="115"/>
      <c r="II1250" s="115"/>
      <c r="IJ1250" s="115"/>
      <c r="IK1250" s="115"/>
      <c r="IL1250" s="115"/>
      <c r="IM1250" s="115"/>
      <c r="IN1250" s="115"/>
      <c r="IO1250" s="115"/>
      <c r="IP1250" s="115"/>
      <c r="IQ1250" s="115"/>
      <c r="IR1250" s="115"/>
      <c r="IS1250" s="115"/>
      <c r="IT1250" s="115"/>
      <c r="IU1250" s="115"/>
      <c r="IV1250" s="115"/>
      <c r="IW1250" s="115"/>
      <c r="IX1250" s="115"/>
      <c r="IY1250" s="115"/>
      <c r="IZ1250" s="115"/>
      <c r="JA1250" s="115"/>
      <c r="JB1250" s="115"/>
      <c r="JC1250" s="115"/>
      <c r="JD1250" s="115"/>
      <c r="JE1250" s="115"/>
      <c r="JF1250" s="115"/>
      <c r="JG1250" s="115"/>
      <c r="JH1250" s="115"/>
      <c r="JI1250" s="115"/>
      <c r="JJ1250" s="115"/>
      <c r="JK1250" s="115"/>
      <c r="JL1250" s="115"/>
      <c r="JM1250" s="115"/>
      <c r="JN1250" s="115"/>
      <c r="JO1250" s="115"/>
      <c r="JP1250" s="115"/>
      <c r="JQ1250" s="115"/>
      <c r="JR1250" s="115"/>
      <c r="JS1250" s="115"/>
      <c r="JT1250" s="115"/>
      <c r="JU1250" s="115"/>
      <c r="JV1250" s="115"/>
      <c r="JW1250" s="115"/>
      <c r="JX1250" s="115"/>
      <c r="JY1250" s="115"/>
      <c r="JZ1250" s="115"/>
      <c r="KA1250" s="115"/>
      <c r="KB1250" s="115"/>
      <c r="KC1250" s="115"/>
      <c r="KD1250" s="115"/>
      <c r="KE1250" s="115"/>
      <c r="KF1250" s="115"/>
      <c r="KG1250" s="115"/>
      <c r="KH1250" s="115"/>
      <c r="KI1250" s="115"/>
      <c r="KJ1250" s="115"/>
      <c r="KK1250" s="115"/>
      <c r="KL1250" s="115"/>
      <c r="KM1250" s="115"/>
      <c r="KN1250" s="115"/>
      <c r="KO1250" s="115"/>
      <c r="KP1250" s="115"/>
      <c r="KQ1250" s="115"/>
      <c r="KR1250" s="115"/>
      <c r="KS1250" s="115"/>
      <c r="KT1250" s="115"/>
      <c r="KU1250" s="115"/>
      <c r="KV1250" s="115"/>
      <c r="KW1250" s="115"/>
      <c r="KX1250" s="115"/>
      <c r="KY1250" s="115"/>
      <c r="KZ1250" s="115"/>
      <c r="LA1250" s="115"/>
      <c r="LB1250" s="115"/>
      <c r="LC1250" s="115"/>
      <c r="LD1250" s="115"/>
      <c r="LE1250" s="115"/>
      <c r="LF1250" s="115"/>
      <c r="LG1250" s="115"/>
      <c r="LH1250" s="115"/>
      <c r="LI1250" s="115"/>
      <c r="LJ1250" s="115"/>
      <c r="LK1250" s="115"/>
      <c r="LL1250" s="115"/>
      <c r="LM1250" s="115"/>
      <c r="LN1250" s="115"/>
      <c r="LO1250" s="115"/>
      <c r="LP1250" s="115"/>
      <c r="LQ1250" s="115"/>
      <c r="LR1250" s="115"/>
      <c r="LS1250" s="115"/>
      <c r="LT1250" s="115"/>
      <c r="LU1250" s="115"/>
      <c r="LV1250" s="115"/>
      <c r="LW1250" s="115"/>
      <c r="LX1250" s="115"/>
      <c r="LY1250" s="115"/>
      <c r="LZ1250" s="115"/>
      <c r="MA1250" s="115"/>
      <c r="MB1250" s="115"/>
      <c r="MC1250" s="115"/>
      <c r="MD1250" s="115"/>
      <c r="ME1250" s="115"/>
      <c r="MF1250" s="115"/>
      <c r="MG1250" s="115"/>
      <c r="MH1250" s="115"/>
      <c r="MI1250" s="115"/>
      <c r="MJ1250" s="115"/>
      <c r="MK1250" s="115"/>
      <c r="ML1250" s="115"/>
      <c r="MM1250" s="115"/>
      <c r="MN1250" s="115"/>
      <c r="MO1250" s="115"/>
      <c r="MP1250" s="115"/>
      <c r="MQ1250" s="115"/>
      <c r="MR1250" s="115"/>
      <c r="MS1250" s="115"/>
      <c r="MT1250" s="115"/>
      <c r="MU1250" s="115"/>
      <c r="MV1250" s="115"/>
      <c r="MW1250" s="115"/>
      <c r="MX1250" s="115"/>
      <c r="MY1250" s="115"/>
      <c r="MZ1250" s="115"/>
      <c r="NA1250" s="115"/>
      <c r="NB1250" s="115"/>
      <c r="NC1250" s="115"/>
      <c r="ND1250" s="115"/>
      <c r="NE1250" s="115"/>
      <c r="NF1250" s="115"/>
      <c r="NG1250" s="115"/>
      <c r="NH1250" s="115"/>
      <c r="NI1250" s="115"/>
      <c r="NJ1250" s="115"/>
      <c r="NK1250" s="115"/>
      <c r="NL1250" s="115"/>
      <c r="NM1250" s="115"/>
      <c r="NN1250" s="115"/>
      <c r="NO1250" s="115"/>
      <c r="NP1250" s="115"/>
      <c r="NQ1250" s="115"/>
      <c r="NR1250" s="115"/>
      <c r="NS1250" s="115"/>
      <c r="NT1250" s="115"/>
      <c r="NU1250" s="115"/>
      <c r="NV1250" s="115"/>
      <c r="NW1250" s="115"/>
      <c r="NX1250" s="115"/>
      <c r="NY1250" s="115"/>
      <c r="NZ1250" s="115"/>
      <c r="OA1250" s="115"/>
      <c r="OB1250" s="115"/>
      <c r="OC1250" s="115"/>
      <c r="OD1250" s="115"/>
      <c r="OE1250" s="115"/>
      <c r="OF1250" s="115"/>
      <c r="OG1250" s="115"/>
      <c r="OH1250" s="115"/>
      <c r="OI1250" s="115"/>
      <c r="OJ1250" s="115"/>
      <c r="OK1250" s="115"/>
      <c r="OL1250" s="115"/>
      <c r="OM1250" s="115"/>
      <c r="ON1250" s="115"/>
      <c r="OO1250" s="115"/>
      <c r="OP1250" s="115"/>
      <c r="OQ1250" s="115"/>
      <c r="OR1250" s="115"/>
      <c r="OS1250" s="115"/>
      <c r="OT1250" s="115"/>
      <c r="OU1250" s="115"/>
      <c r="OV1250" s="115"/>
      <c r="OW1250" s="115"/>
      <c r="OX1250" s="115"/>
      <c r="OY1250" s="115"/>
      <c r="OZ1250" s="115"/>
      <c r="PA1250" s="115"/>
      <c r="PB1250" s="115"/>
      <c r="PC1250" s="115"/>
      <c r="PD1250" s="115"/>
      <c r="PE1250" s="115"/>
      <c r="PF1250" s="115"/>
      <c r="PG1250" s="115"/>
      <c r="PH1250" s="115"/>
      <c r="PI1250" s="115"/>
      <c r="PJ1250" s="115"/>
      <c r="PK1250" s="115"/>
      <c r="PL1250" s="115"/>
      <c r="PM1250" s="115"/>
      <c r="PN1250" s="115"/>
      <c r="PO1250" s="115"/>
      <c r="PP1250" s="115"/>
      <c r="PQ1250" s="115"/>
      <c r="PR1250" s="115"/>
      <c r="PS1250" s="115"/>
      <c r="PT1250" s="115"/>
      <c r="PU1250" s="115"/>
      <c r="PV1250" s="115"/>
      <c r="PW1250" s="115"/>
      <c r="PX1250" s="115"/>
      <c r="PY1250" s="115"/>
      <c r="PZ1250" s="115"/>
      <c r="QA1250" s="115"/>
      <c r="QB1250" s="115"/>
      <c r="QC1250" s="115"/>
      <c r="QD1250" s="115"/>
      <c r="QE1250" s="115"/>
      <c r="QF1250" s="115"/>
      <c r="QG1250" s="115"/>
      <c r="QH1250" s="115"/>
      <c r="QI1250" s="115"/>
      <c r="QJ1250" s="115"/>
      <c r="QK1250" s="115"/>
      <c r="QL1250" s="115"/>
      <c r="QM1250" s="115"/>
      <c r="QN1250" s="115"/>
      <c r="QO1250" s="115"/>
      <c r="QP1250" s="115"/>
      <c r="QQ1250" s="115"/>
      <c r="QR1250" s="115"/>
      <c r="QS1250" s="115"/>
      <c r="QT1250" s="115"/>
      <c r="QU1250" s="115"/>
      <c r="QV1250" s="115"/>
      <c r="QW1250" s="115"/>
      <c r="QX1250" s="115"/>
      <c r="QY1250" s="115"/>
      <c r="QZ1250" s="115"/>
      <c r="RA1250" s="115"/>
      <c r="RB1250" s="115"/>
      <c r="RC1250" s="115"/>
      <c r="RD1250" s="115"/>
      <c r="RE1250" s="115"/>
      <c r="RF1250" s="115"/>
      <c r="RG1250" s="115"/>
      <c r="RH1250" s="115"/>
      <c r="RI1250" s="115"/>
      <c r="RJ1250" s="115"/>
      <c r="RK1250" s="115"/>
      <c r="RL1250" s="115"/>
      <c r="RM1250" s="115"/>
      <c r="RN1250" s="115"/>
      <c r="RO1250" s="115"/>
      <c r="RP1250" s="115"/>
      <c r="RQ1250" s="115"/>
      <c r="RR1250" s="115"/>
      <c r="RS1250" s="115"/>
      <c r="RT1250" s="115"/>
      <c r="RU1250" s="115"/>
      <c r="RV1250" s="115"/>
      <c r="RW1250" s="115"/>
      <c r="RX1250" s="115"/>
      <c r="RY1250" s="115"/>
      <c r="RZ1250" s="115"/>
      <c r="SA1250" s="115"/>
      <c r="SB1250" s="115"/>
      <c r="SC1250" s="115"/>
      <c r="SD1250" s="115"/>
      <c r="SE1250" s="115"/>
      <c r="SF1250" s="115"/>
      <c r="SG1250" s="115"/>
      <c r="SH1250" s="115"/>
      <c r="SI1250" s="115"/>
      <c r="SJ1250" s="115"/>
      <c r="SK1250" s="115"/>
      <c r="SL1250" s="115"/>
      <c r="SM1250" s="115"/>
      <c r="SN1250" s="115"/>
      <c r="SO1250" s="115"/>
      <c r="SP1250" s="115"/>
      <c r="SQ1250" s="115"/>
      <c r="SR1250" s="115"/>
      <c r="SS1250" s="115"/>
      <c r="ST1250" s="115"/>
      <c r="SU1250" s="115"/>
      <c r="SV1250" s="115"/>
      <c r="SW1250" s="115"/>
      <c r="SX1250" s="115"/>
      <c r="SY1250" s="115"/>
      <c r="SZ1250" s="115"/>
      <c r="TA1250" s="115"/>
      <c r="TB1250" s="115"/>
      <c r="TC1250" s="115"/>
      <c r="TD1250" s="115"/>
      <c r="TE1250" s="115"/>
      <c r="TF1250" s="115"/>
      <c r="TG1250" s="115"/>
      <c r="TH1250" s="115"/>
      <c r="TI1250" s="115"/>
      <c r="TJ1250" s="115"/>
      <c r="TK1250" s="115"/>
      <c r="TL1250" s="115"/>
      <c r="TM1250" s="115"/>
      <c r="TN1250" s="115"/>
      <c r="TO1250" s="115"/>
      <c r="TP1250" s="115"/>
      <c r="TQ1250" s="115"/>
      <c r="TR1250" s="115"/>
      <c r="TS1250" s="115"/>
      <c r="TT1250" s="115"/>
      <c r="TU1250" s="115"/>
      <c r="TV1250" s="115"/>
      <c r="TW1250" s="115"/>
      <c r="TX1250" s="115"/>
      <c r="TY1250" s="115"/>
      <c r="TZ1250" s="115"/>
      <c r="UA1250" s="115"/>
      <c r="UB1250" s="115"/>
      <c r="UC1250" s="115"/>
      <c r="UD1250" s="115"/>
      <c r="UE1250" s="115"/>
      <c r="UF1250" s="115"/>
      <c r="UG1250" s="115"/>
      <c r="UH1250" s="115"/>
      <c r="UI1250" s="115"/>
      <c r="UJ1250" s="115"/>
      <c r="UK1250" s="115"/>
      <c r="UL1250" s="115"/>
      <c r="UM1250" s="115"/>
      <c r="UN1250" s="115"/>
      <c r="UO1250" s="115"/>
      <c r="UP1250" s="115"/>
      <c r="UQ1250" s="115"/>
      <c r="UR1250" s="115"/>
      <c r="US1250" s="115"/>
      <c r="UT1250" s="115"/>
      <c r="UU1250" s="115"/>
      <c r="UV1250" s="115"/>
      <c r="UW1250" s="115"/>
      <c r="UX1250" s="115"/>
      <c r="UY1250" s="115"/>
      <c r="UZ1250" s="115"/>
      <c r="VA1250" s="115"/>
      <c r="VB1250" s="115"/>
      <c r="VC1250" s="115"/>
      <c r="VD1250" s="115"/>
      <c r="VE1250" s="115"/>
      <c r="VF1250" s="115"/>
      <c r="VG1250" s="115"/>
      <c r="VH1250" s="115"/>
      <c r="VI1250" s="115"/>
      <c r="VJ1250" s="115"/>
      <c r="VK1250" s="115"/>
      <c r="VL1250" s="115"/>
      <c r="VM1250" s="115"/>
      <c r="VN1250" s="115"/>
      <c r="VO1250" s="115"/>
      <c r="VP1250" s="115"/>
      <c r="VQ1250" s="115"/>
      <c r="VR1250" s="115"/>
      <c r="VS1250" s="115"/>
      <c r="VT1250" s="115"/>
      <c r="VU1250" s="115"/>
      <c r="VV1250" s="115"/>
      <c r="VW1250" s="115"/>
      <c r="VX1250" s="115"/>
      <c r="VY1250" s="115"/>
      <c r="VZ1250" s="115"/>
      <c r="WA1250" s="115"/>
      <c r="WB1250" s="115"/>
      <c r="WC1250" s="115"/>
      <c r="WD1250" s="115"/>
      <c r="WE1250" s="115"/>
      <c r="WF1250" s="115"/>
      <c r="WG1250" s="115"/>
      <c r="WH1250" s="115"/>
      <c r="WI1250" s="115"/>
      <c r="WJ1250" s="115"/>
      <c r="WK1250" s="115"/>
      <c r="WL1250" s="115"/>
      <c r="WM1250" s="115"/>
      <c r="WN1250" s="115"/>
      <c r="WO1250" s="115"/>
      <c r="WP1250" s="115"/>
      <c r="WQ1250" s="115"/>
      <c r="WR1250" s="115"/>
      <c r="WS1250" s="115"/>
      <c r="WT1250" s="115"/>
      <c r="WU1250" s="115"/>
      <c r="WV1250" s="115"/>
      <c r="WW1250" s="115"/>
      <c r="WX1250" s="115"/>
      <c r="WY1250" s="115"/>
      <c r="WZ1250" s="115"/>
      <c r="XA1250" s="115"/>
      <c r="XB1250" s="115"/>
      <c r="XC1250" s="115"/>
      <c r="XD1250" s="115"/>
      <c r="XE1250" s="115"/>
      <c r="XF1250" s="115"/>
      <c r="XG1250" s="115"/>
      <c r="XH1250" s="115"/>
      <c r="XI1250" s="115"/>
      <c r="XJ1250" s="115"/>
      <c r="XK1250" s="115"/>
      <c r="XL1250" s="115"/>
      <c r="XM1250" s="115"/>
      <c r="XN1250" s="115"/>
      <c r="XO1250" s="115"/>
      <c r="XP1250" s="115"/>
      <c r="XQ1250" s="115"/>
      <c r="XR1250" s="115"/>
      <c r="XS1250" s="115"/>
      <c r="XT1250" s="115"/>
      <c r="XU1250" s="115"/>
      <c r="XV1250" s="115"/>
      <c r="XW1250" s="115"/>
      <c r="XX1250" s="115"/>
      <c r="XY1250" s="115"/>
      <c r="XZ1250" s="115"/>
      <c r="YA1250" s="115"/>
      <c r="YB1250" s="115"/>
      <c r="YC1250" s="115"/>
      <c r="YD1250" s="115"/>
      <c r="YE1250" s="115"/>
      <c r="YF1250" s="115"/>
      <c r="YG1250" s="115"/>
      <c r="YH1250" s="115"/>
      <c r="YI1250" s="115"/>
      <c r="YJ1250" s="115"/>
      <c r="YK1250" s="115"/>
      <c r="YL1250" s="115"/>
      <c r="YM1250" s="115"/>
      <c r="YN1250" s="115"/>
      <c r="YO1250" s="115"/>
      <c r="YP1250" s="115"/>
      <c r="YQ1250" s="115"/>
      <c r="YR1250" s="115"/>
      <c r="YS1250" s="115"/>
      <c r="YT1250" s="115"/>
      <c r="YU1250" s="115"/>
      <c r="YV1250" s="115"/>
      <c r="YW1250" s="115"/>
      <c r="YX1250" s="115"/>
      <c r="YY1250" s="115"/>
      <c r="YZ1250" s="115"/>
      <c r="ZA1250" s="115"/>
      <c r="ZB1250" s="115"/>
      <c r="ZC1250" s="115"/>
      <c r="ZD1250" s="115"/>
      <c r="ZE1250" s="115"/>
      <c r="ZF1250" s="115"/>
      <c r="ZG1250" s="115"/>
      <c r="ZH1250" s="115"/>
      <c r="ZI1250" s="115"/>
      <c r="ZJ1250" s="115"/>
      <c r="ZK1250" s="115"/>
      <c r="ZL1250" s="115"/>
      <c r="ZM1250" s="115"/>
      <c r="ZN1250" s="115"/>
      <c r="ZO1250" s="115"/>
      <c r="ZP1250" s="115"/>
      <c r="ZQ1250" s="115"/>
      <c r="ZR1250" s="115"/>
      <c r="ZS1250" s="115"/>
      <c r="ZT1250" s="115"/>
      <c r="ZU1250" s="115"/>
      <c r="ZV1250" s="115"/>
      <c r="ZW1250" s="115"/>
      <c r="ZX1250" s="115"/>
      <c r="ZY1250" s="115"/>
      <c r="ZZ1250" s="115"/>
      <c r="AAA1250" s="115"/>
      <c r="AAB1250" s="115"/>
      <c r="AAC1250" s="115"/>
      <c r="AAD1250" s="115"/>
      <c r="AAE1250" s="115"/>
      <c r="AAF1250" s="115"/>
      <c r="AAG1250" s="115"/>
      <c r="AAH1250" s="115"/>
      <c r="AAI1250" s="115"/>
      <c r="AAJ1250" s="115"/>
      <c r="AAK1250" s="115"/>
      <c r="AAL1250" s="115"/>
      <c r="AAM1250" s="115"/>
      <c r="AAN1250" s="115"/>
      <c r="AAO1250" s="115"/>
      <c r="AAP1250" s="115"/>
      <c r="AAQ1250" s="115"/>
      <c r="AAR1250" s="115"/>
      <c r="AAS1250" s="115"/>
      <c r="AAT1250" s="115"/>
      <c r="AAU1250" s="115"/>
      <c r="AAV1250" s="115"/>
      <c r="AAW1250" s="115"/>
      <c r="AAX1250" s="115"/>
      <c r="AAY1250" s="115"/>
      <c r="AAZ1250" s="115"/>
      <c r="ABA1250" s="115"/>
      <c r="ABB1250" s="115"/>
      <c r="ABC1250" s="115"/>
      <c r="ABD1250" s="115"/>
      <c r="ABE1250" s="115"/>
      <c r="ABF1250" s="115"/>
      <c r="ABG1250" s="115"/>
      <c r="ABH1250" s="115"/>
      <c r="ABI1250" s="115"/>
      <c r="ABJ1250" s="115"/>
      <c r="ABK1250" s="115"/>
      <c r="ABL1250" s="115"/>
      <c r="ABM1250" s="115"/>
      <c r="ABN1250" s="115"/>
      <c r="ABO1250" s="115"/>
      <c r="ABP1250" s="115"/>
      <c r="ABQ1250" s="115"/>
      <c r="ABR1250" s="115"/>
      <c r="ABS1250" s="115"/>
      <c r="ABT1250" s="115"/>
      <c r="ABU1250" s="115"/>
      <c r="ABV1250" s="115"/>
      <c r="ABW1250" s="115"/>
      <c r="ABX1250" s="115"/>
      <c r="ABY1250" s="115"/>
      <c r="ABZ1250" s="115"/>
      <c r="ACA1250" s="115"/>
      <c r="ACB1250" s="115"/>
      <c r="ACC1250" s="115"/>
      <c r="ACD1250" s="115"/>
      <c r="ACE1250" s="115"/>
      <c r="ACF1250" s="115"/>
      <c r="ACG1250" s="115"/>
      <c r="ACH1250" s="115"/>
      <c r="ACI1250" s="115"/>
      <c r="ACJ1250" s="115"/>
      <c r="ACK1250" s="115"/>
      <c r="ACL1250" s="115"/>
      <c r="ACM1250" s="115"/>
      <c r="ACN1250" s="115"/>
      <c r="ACO1250" s="115"/>
      <c r="ACP1250" s="115"/>
      <c r="ACQ1250" s="115"/>
      <c r="ACR1250" s="115"/>
      <c r="ACS1250" s="115"/>
      <c r="ACT1250" s="115"/>
      <c r="ACU1250" s="115"/>
      <c r="ACV1250" s="115"/>
      <c r="ACW1250" s="115"/>
      <c r="ACX1250" s="115"/>
      <c r="ACY1250" s="115"/>
      <c r="ACZ1250" s="115"/>
      <c r="ADA1250" s="115"/>
    </row>
    <row r="1251" spans="1:781" x14ac:dyDescent="0.3">
      <c r="A1251" s="115"/>
      <c r="D1251" s="306"/>
      <c r="E1251" s="306"/>
      <c r="F1251" s="306"/>
      <c r="G1251" s="306"/>
      <c r="H1251" s="306"/>
      <c r="I1251" s="335"/>
      <c r="J1251" s="335"/>
      <c r="K1251" s="307"/>
      <c r="L1251" s="335"/>
      <c r="M1251" s="306"/>
      <c r="N1251" s="306"/>
      <c r="O1251" s="306"/>
      <c r="P1251" s="336"/>
      <c r="R1251" s="337"/>
      <c r="S1251" s="280"/>
      <c r="T1251" s="281"/>
      <c r="U1251" s="281"/>
      <c r="V1251" s="185"/>
      <c r="W1251" s="185"/>
      <c r="X1251" s="185"/>
      <c r="Y1251" s="185"/>
      <c r="Z1251" s="185"/>
      <c r="AA1251" s="185"/>
      <c r="AB1251" s="114"/>
      <c r="AC1251" s="115"/>
      <c r="AD1251" s="115"/>
      <c r="AE1251" s="115"/>
      <c r="AF1251" s="115"/>
      <c r="AG1251" s="115"/>
      <c r="AH1251" s="115"/>
      <c r="AI1251" s="115"/>
      <c r="AJ1251" s="115"/>
      <c r="AK1251" s="115"/>
      <c r="AL1251" s="115"/>
      <c r="AM1251" s="115"/>
      <c r="AN1251" s="115"/>
      <c r="AO1251" s="115"/>
      <c r="AP1251" s="115"/>
      <c r="AQ1251" s="115"/>
      <c r="AR1251" s="115"/>
      <c r="AS1251" s="115"/>
      <c r="AT1251" s="115"/>
      <c r="AU1251" s="115"/>
      <c r="AV1251" s="115"/>
      <c r="AW1251" s="115"/>
      <c r="AX1251" s="115"/>
      <c r="AY1251" s="115"/>
      <c r="AZ1251" s="115"/>
      <c r="BA1251" s="115"/>
      <c r="BB1251" s="115"/>
      <c r="BC1251" s="115"/>
      <c r="BD1251" s="115"/>
      <c r="BE1251" s="115"/>
      <c r="BF1251" s="115"/>
      <c r="BG1251" s="115"/>
      <c r="BH1251" s="115"/>
      <c r="BI1251" s="115"/>
      <c r="BJ1251" s="115"/>
      <c r="BK1251" s="115"/>
      <c r="BL1251" s="115"/>
      <c r="BM1251" s="115"/>
      <c r="BN1251" s="115"/>
      <c r="BO1251" s="115"/>
      <c r="BP1251" s="115"/>
      <c r="BQ1251" s="115"/>
      <c r="BR1251" s="115"/>
      <c r="BS1251" s="115"/>
      <c r="BT1251" s="115"/>
      <c r="BU1251" s="115"/>
      <c r="BV1251" s="115"/>
      <c r="BW1251" s="115"/>
      <c r="BX1251" s="115"/>
      <c r="BY1251" s="115"/>
      <c r="BZ1251" s="115"/>
      <c r="CA1251" s="115"/>
      <c r="CB1251" s="115"/>
      <c r="CC1251" s="115"/>
      <c r="CD1251" s="115"/>
      <c r="CE1251" s="115"/>
      <c r="CF1251" s="115"/>
      <c r="CG1251" s="115"/>
      <c r="CH1251" s="115"/>
      <c r="CI1251" s="115"/>
      <c r="CJ1251" s="115"/>
      <c r="CK1251" s="115"/>
      <c r="CL1251" s="115"/>
      <c r="CM1251" s="115"/>
      <c r="CN1251" s="115"/>
      <c r="CO1251" s="115"/>
      <c r="CP1251" s="115"/>
      <c r="CQ1251" s="115"/>
      <c r="CR1251" s="115"/>
      <c r="CS1251" s="115"/>
      <c r="CT1251" s="115"/>
      <c r="CU1251" s="115"/>
      <c r="CV1251" s="115"/>
      <c r="CW1251" s="115"/>
      <c r="CX1251" s="115"/>
      <c r="CY1251" s="115"/>
      <c r="CZ1251" s="115"/>
      <c r="DA1251" s="115"/>
      <c r="DB1251" s="115"/>
      <c r="DC1251" s="115"/>
      <c r="DD1251" s="115"/>
      <c r="DE1251" s="115"/>
      <c r="DF1251" s="115"/>
      <c r="DG1251" s="115"/>
      <c r="DH1251" s="115"/>
      <c r="DI1251" s="115"/>
      <c r="DJ1251" s="115"/>
      <c r="DK1251" s="115"/>
      <c r="DL1251" s="115"/>
      <c r="DM1251" s="115"/>
      <c r="DN1251" s="115"/>
      <c r="DO1251" s="115"/>
      <c r="DP1251" s="115"/>
      <c r="DQ1251" s="115"/>
      <c r="DR1251" s="115"/>
      <c r="DS1251" s="115"/>
      <c r="DT1251" s="115"/>
      <c r="DU1251" s="115"/>
      <c r="DV1251" s="115"/>
      <c r="DW1251" s="115"/>
      <c r="DX1251" s="115"/>
      <c r="DY1251" s="115"/>
      <c r="DZ1251" s="115"/>
      <c r="EA1251" s="115"/>
      <c r="EB1251" s="115"/>
      <c r="EC1251" s="115"/>
      <c r="ED1251" s="115"/>
      <c r="EE1251" s="115"/>
      <c r="EF1251" s="115"/>
      <c r="EG1251" s="115"/>
      <c r="EH1251" s="115"/>
      <c r="EI1251" s="115"/>
      <c r="EJ1251" s="115"/>
      <c r="EK1251" s="115"/>
      <c r="EL1251" s="115"/>
      <c r="EM1251" s="115"/>
      <c r="EN1251" s="115"/>
      <c r="EO1251" s="115"/>
      <c r="EP1251" s="115"/>
      <c r="EQ1251" s="115"/>
      <c r="ER1251" s="115"/>
      <c r="ES1251" s="115"/>
      <c r="ET1251" s="115"/>
      <c r="EU1251" s="115"/>
      <c r="EV1251" s="115"/>
      <c r="EW1251" s="115"/>
      <c r="EX1251" s="115"/>
      <c r="EY1251" s="115"/>
      <c r="EZ1251" s="115"/>
      <c r="FA1251" s="115"/>
      <c r="FB1251" s="115"/>
      <c r="FC1251" s="115"/>
      <c r="FD1251" s="115"/>
      <c r="FE1251" s="115"/>
      <c r="FF1251" s="115"/>
      <c r="FG1251" s="115"/>
      <c r="FH1251" s="115"/>
      <c r="FI1251" s="115"/>
      <c r="FJ1251" s="115"/>
      <c r="FK1251" s="115"/>
      <c r="FL1251" s="115"/>
      <c r="FM1251" s="115"/>
      <c r="FN1251" s="115"/>
      <c r="FO1251" s="115"/>
      <c r="FP1251" s="115"/>
      <c r="FQ1251" s="115"/>
      <c r="FR1251" s="115"/>
      <c r="FS1251" s="115"/>
      <c r="FT1251" s="115"/>
      <c r="FU1251" s="115"/>
      <c r="FV1251" s="115"/>
      <c r="FW1251" s="115"/>
      <c r="FX1251" s="115"/>
      <c r="FY1251" s="115"/>
      <c r="FZ1251" s="115"/>
      <c r="GA1251" s="115"/>
      <c r="GB1251" s="115"/>
      <c r="GC1251" s="115"/>
      <c r="GD1251" s="115"/>
      <c r="GE1251" s="115"/>
      <c r="GF1251" s="115"/>
      <c r="GG1251" s="115"/>
      <c r="GH1251" s="115"/>
      <c r="GI1251" s="115"/>
      <c r="GJ1251" s="115"/>
      <c r="GK1251" s="115"/>
      <c r="GL1251" s="115"/>
      <c r="GM1251" s="115"/>
      <c r="GN1251" s="115"/>
      <c r="GO1251" s="115"/>
      <c r="GP1251" s="115"/>
      <c r="GQ1251" s="115"/>
      <c r="GR1251" s="115"/>
      <c r="GS1251" s="115"/>
      <c r="GT1251" s="115"/>
      <c r="GU1251" s="115"/>
      <c r="GV1251" s="115"/>
      <c r="GW1251" s="115"/>
      <c r="GX1251" s="115"/>
      <c r="GY1251" s="115"/>
      <c r="GZ1251" s="115"/>
      <c r="HA1251" s="115"/>
      <c r="HB1251" s="115"/>
      <c r="HC1251" s="115"/>
      <c r="HD1251" s="115"/>
      <c r="HE1251" s="115"/>
      <c r="HF1251" s="115"/>
      <c r="HG1251" s="115"/>
      <c r="HH1251" s="115"/>
      <c r="HI1251" s="115"/>
      <c r="HJ1251" s="115"/>
      <c r="HK1251" s="115"/>
      <c r="HL1251" s="115"/>
      <c r="HM1251" s="115"/>
      <c r="HN1251" s="115"/>
      <c r="HO1251" s="115"/>
      <c r="HP1251" s="115"/>
      <c r="HQ1251" s="115"/>
      <c r="HR1251" s="115"/>
      <c r="HS1251" s="115"/>
      <c r="HT1251" s="115"/>
      <c r="HU1251" s="115"/>
      <c r="HV1251" s="115"/>
      <c r="HW1251" s="115"/>
      <c r="HX1251" s="115"/>
      <c r="HY1251" s="115"/>
      <c r="HZ1251" s="115"/>
      <c r="IA1251" s="115"/>
      <c r="IB1251" s="115"/>
      <c r="IC1251" s="115"/>
      <c r="ID1251" s="115"/>
      <c r="IE1251" s="115"/>
      <c r="IF1251" s="115"/>
      <c r="IG1251" s="115"/>
      <c r="IH1251" s="115"/>
      <c r="II1251" s="115"/>
      <c r="IJ1251" s="115"/>
      <c r="IK1251" s="115"/>
      <c r="IL1251" s="115"/>
      <c r="IM1251" s="115"/>
      <c r="IN1251" s="115"/>
      <c r="IO1251" s="115"/>
      <c r="IP1251" s="115"/>
      <c r="IQ1251" s="115"/>
      <c r="IR1251" s="115"/>
      <c r="IS1251" s="115"/>
      <c r="IT1251" s="115"/>
      <c r="IU1251" s="115"/>
      <c r="IV1251" s="115"/>
      <c r="IW1251" s="115"/>
      <c r="IX1251" s="115"/>
      <c r="IY1251" s="115"/>
      <c r="IZ1251" s="115"/>
      <c r="JA1251" s="115"/>
      <c r="JB1251" s="115"/>
      <c r="JC1251" s="115"/>
      <c r="JD1251" s="115"/>
      <c r="JE1251" s="115"/>
      <c r="JF1251" s="115"/>
      <c r="JG1251" s="115"/>
      <c r="JH1251" s="115"/>
      <c r="JI1251" s="115"/>
      <c r="JJ1251" s="115"/>
      <c r="JK1251" s="115"/>
      <c r="JL1251" s="115"/>
      <c r="JM1251" s="115"/>
      <c r="JN1251" s="115"/>
      <c r="JO1251" s="115"/>
      <c r="JP1251" s="115"/>
      <c r="JQ1251" s="115"/>
      <c r="JR1251" s="115"/>
      <c r="JS1251" s="115"/>
      <c r="JT1251" s="115"/>
      <c r="JU1251" s="115"/>
      <c r="JV1251" s="115"/>
      <c r="JW1251" s="115"/>
      <c r="JX1251" s="115"/>
      <c r="JY1251" s="115"/>
      <c r="JZ1251" s="115"/>
      <c r="KA1251" s="115"/>
      <c r="KB1251" s="115"/>
      <c r="KC1251" s="115"/>
      <c r="KD1251" s="115"/>
      <c r="KE1251" s="115"/>
      <c r="KF1251" s="115"/>
      <c r="KG1251" s="115"/>
      <c r="KH1251" s="115"/>
      <c r="KI1251" s="115"/>
      <c r="KJ1251" s="115"/>
      <c r="KK1251" s="115"/>
      <c r="KL1251" s="115"/>
      <c r="KM1251" s="115"/>
      <c r="KN1251" s="115"/>
      <c r="KO1251" s="115"/>
      <c r="KP1251" s="115"/>
      <c r="KQ1251" s="115"/>
      <c r="KR1251" s="115"/>
      <c r="KS1251" s="115"/>
      <c r="KT1251" s="115"/>
      <c r="KU1251" s="115"/>
      <c r="KV1251" s="115"/>
      <c r="KW1251" s="115"/>
      <c r="KX1251" s="115"/>
      <c r="KY1251" s="115"/>
      <c r="KZ1251" s="115"/>
      <c r="LA1251" s="115"/>
      <c r="LB1251" s="115"/>
      <c r="LC1251" s="115"/>
      <c r="LD1251" s="115"/>
      <c r="LE1251" s="115"/>
      <c r="LF1251" s="115"/>
      <c r="LG1251" s="115"/>
      <c r="LH1251" s="115"/>
      <c r="LI1251" s="115"/>
      <c r="LJ1251" s="115"/>
      <c r="LK1251" s="115"/>
      <c r="LL1251" s="115"/>
      <c r="LM1251" s="115"/>
      <c r="LN1251" s="115"/>
      <c r="LO1251" s="115"/>
      <c r="LP1251" s="115"/>
      <c r="LQ1251" s="115"/>
      <c r="LR1251" s="115"/>
      <c r="LS1251" s="115"/>
      <c r="LT1251" s="115"/>
      <c r="LU1251" s="115"/>
      <c r="LV1251" s="115"/>
      <c r="LW1251" s="115"/>
      <c r="LX1251" s="115"/>
      <c r="LY1251" s="115"/>
      <c r="LZ1251" s="115"/>
      <c r="MA1251" s="115"/>
      <c r="MB1251" s="115"/>
      <c r="MC1251" s="115"/>
      <c r="MD1251" s="115"/>
      <c r="ME1251" s="115"/>
      <c r="MF1251" s="115"/>
      <c r="MG1251" s="115"/>
      <c r="MH1251" s="115"/>
      <c r="MI1251" s="115"/>
      <c r="MJ1251" s="115"/>
      <c r="MK1251" s="115"/>
      <c r="ML1251" s="115"/>
      <c r="MM1251" s="115"/>
      <c r="MN1251" s="115"/>
      <c r="MO1251" s="115"/>
      <c r="MP1251" s="115"/>
      <c r="MQ1251" s="115"/>
      <c r="MR1251" s="115"/>
      <c r="MS1251" s="115"/>
      <c r="MT1251" s="115"/>
      <c r="MU1251" s="115"/>
      <c r="MV1251" s="115"/>
      <c r="MW1251" s="115"/>
      <c r="MX1251" s="115"/>
      <c r="MY1251" s="115"/>
      <c r="MZ1251" s="115"/>
      <c r="NA1251" s="115"/>
      <c r="NB1251" s="115"/>
      <c r="NC1251" s="115"/>
      <c r="ND1251" s="115"/>
      <c r="NE1251" s="115"/>
      <c r="NF1251" s="115"/>
      <c r="NG1251" s="115"/>
      <c r="NH1251" s="115"/>
      <c r="NI1251" s="115"/>
      <c r="NJ1251" s="115"/>
      <c r="NK1251" s="115"/>
      <c r="NL1251" s="115"/>
      <c r="NM1251" s="115"/>
      <c r="NN1251" s="115"/>
      <c r="NO1251" s="115"/>
      <c r="NP1251" s="115"/>
      <c r="NQ1251" s="115"/>
      <c r="NR1251" s="115"/>
      <c r="NS1251" s="115"/>
      <c r="NT1251" s="115"/>
      <c r="NU1251" s="115"/>
      <c r="NV1251" s="115"/>
      <c r="NW1251" s="115"/>
      <c r="NX1251" s="115"/>
      <c r="NY1251" s="115"/>
      <c r="NZ1251" s="115"/>
      <c r="OA1251" s="115"/>
      <c r="OB1251" s="115"/>
      <c r="OC1251" s="115"/>
      <c r="OD1251" s="115"/>
      <c r="OE1251" s="115"/>
      <c r="OF1251" s="115"/>
      <c r="OG1251" s="115"/>
      <c r="OH1251" s="115"/>
      <c r="OI1251" s="115"/>
      <c r="OJ1251" s="115"/>
      <c r="OK1251" s="115"/>
      <c r="OL1251" s="115"/>
      <c r="OM1251" s="115"/>
      <c r="ON1251" s="115"/>
      <c r="OO1251" s="115"/>
      <c r="OP1251" s="115"/>
      <c r="OQ1251" s="115"/>
      <c r="OR1251" s="115"/>
      <c r="OS1251" s="115"/>
      <c r="OT1251" s="115"/>
      <c r="OU1251" s="115"/>
      <c r="OV1251" s="115"/>
      <c r="OW1251" s="115"/>
      <c r="OX1251" s="115"/>
      <c r="OY1251" s="115"/>
      <c r="OZ1251" s="115"/>
      <c r="PA1251" s="115"/>
      <c r="PB1251" s="115"/>
      <c r="PC1251" s="115"/>
      <c r="PD1251" s="115"/>
      <c r="PE1251" s="115"/>
      <c r="PF1251" s="115"/>
      <c r="PG1251" s="115"/>
      <c r="PH1251" s="115"/>
      <c r="PI1251" s="115"/>
      <c r="PJ1251" s="115"/>
      <c r="PK1251" s="115"/>
      <c r="PL1251" s="115"/>
      <c r="PM1251" s="115"/>
      <c r="PN1251" s="115"/>
      <c r="PO1251" s="115"/>
      <c r="PP1251" s="115"/>
      <c r="PQ1251" s="115"/>
      <c r="PR1251" s="115"/>
      <c r="PS1251" s="115"/>
      <c r="PT1251" s="115"/>
      <c r="PU1251" s="115"/>
      <c r="PV1251" s="115"/>
      <c r="PW1251" s="115"/>
      <c r="PX1251" s="115"/>
      <c r="PY1251" s="115"/>
      <c r="PZ1251" s="115"/>
      <c r="QA1251" s="115"/>
      <c r="QB1251" s="115"/>
      <c r="QC1251" s="115"/>
      <c r="QD1251" s="115"/>
      <c r="QE1251" s="115"/>
      <c r="QF1251" s="115"/>
      <c r="QG1251" s="115"/>
      <c r="QH1251" s="115"/>
      <c r="QI1251" s="115"/>
      <c r="QJ1251" s="115"/>
      <c r="QK1251" s="115"/>
      <c r="QL1251" s="115"/>
      <c r="QM1251" s="115"/>
      <c r="QN1251" s="115"/>
      <c r="QO1251" s="115"/>
      <c r="QP1251" s="115"/>
      <c r="QQ1251" s="115"/>
      <c r="QR1251" s="115"/>
      <c r="QS1251" s="115"/>
      <c r="QT1251" s="115"/>
      <c r="QU1251" s="115"/>
      <c r="QV1251" s="115"/>
      <c r="QW1251" s="115"/>
      <c r="QX1251" s="115"/>
      <c r="QY1251" s="115"/>
      <c r="QZ1251" s="115"/>
      <c r="RA1251" s="115"/>
      <c r="RB1251" s="115"/>
      <c r="RC1251" s="115"/>
      <c r="RD1251" s="115"/>
      <c r="RE1251" s="115"/>
      <c r="RF1251" s="115"/>
      <c r="RG1251" s="115"/>
      <c r="RH1251" s="115"/>
      <c r="RI1251" s="115"/>
      <c r="RJ1251" s="115"/>
      <c r="RK1251" s="115"/>
      <c r="RL1251" s="115"/>
      <c r="RM1251" s="115"/>
      <c r="RN1251" s="115"/>
      <c r="RO1251" s="115"/>
      <c r="RP1251" s="115"/>
      <c r="RQ1251" s="115"/>
      <c r="RR1251" s="115"/>
      <c r="RS1251" s="115"/>
      <c r="RT1251" s="115"/>
      <c r="RU1251" s="115"/>
      <c r="RV1251" s="115"/>
      <c r="RW1251" s="115"/>
      <c r="RX1251" s="115"/>
      <c r="RY1251" s="115"/>
      <c r="RZ1251" s="115"/>
      <c r="SA1251" s="115"/>
      <c r="SB1251" s="115"/>
      <c r="SC1251" s="115"/>
      <c r="SD1251" s="115"/>
      <c r="SE1251" s="115"/>
      <c r="SF1251" s="115"/>
      <c r="SG1251" s="115"/>
      <c r="SH1251" s="115"/>
      <c r="SI1251" s="115"/>
      <c r="SJ1251" s="115"/>
      <c r="SK1251" s="115"/>
      <c r="SL1251" s="115"/>
      <c r="SM1251" s="115"/>
      <c r="SN1251" s="115"/>
      <c r="SO1251" s="115"/>
      <c r="SP1251" s="115"/>
      <c r="SQ1251" s="115"/>
      <c r="SR1251" s="115"/>
      <c r="SS1251" s="115"/>
      <c r="ST1251" s="115"/>
      <c r="SU1251" s="115"/>
      <c r="SV1251" s="115"/>
      <c r="SW1251" s="115"/>
      <c r="SX1251" s="115"/>
      <c r="SY1251" s="115"/>
      <c r="SZ1251" s="115"/>
      <c r="TA1251" s="115"/>
      <c r="TB1251" s="115"/>
      <c r="TC1251" s="115"/>
      <c r="TD1251" s="115"/>
      <c r="TE1251" s="115"/>
      <c r="TF1251" s="115"/>
      <c r="TG1251" s="115"/>
      <c r="TH1251" s="115"/>
      <c r="TI1251" s="115"/>
      <c r="TJ1251" s="115"/>
      <c r="TK1251" s="115"/>
      <c r="TL1251" s="115"/>
      <c r="TM1251" s="115"/>
      <c r="TN1251" s="115"/>
      <c r="TO1251" s="115"/>
      <c r="TP1251" s="115"/>
      <c r="TQ1251" s="115"/>
      <c r="TR1251" s="115"/>
      <c r="TS1251" s="115"/>
      <c r="TT1251" s="115"/>
      <c r="TU1251" s="115"/>
      <c r="TV1251" s="115"/>
      <c r="TW1251" s="115"/>
      <c r="TX1251" s="115"/>
      <c r="TY1251" s="115"/>
      <c r="TZ1251" s="115"/>
      <c r="UA1251" s="115"/>
      <c r="UB1251" s="115"/>
      <c r="UC1251" s="115"/>
      <c r="UD1251" s="115"/>
      <c r="UE1251" s="115"/>
      <c r="UF1251" s="115"/>
      <c r="UG1251" s="115"/>
      <c r="UH1251" s="115"/>
      <c r="UI1251" s="115"/>
      <c r="UJ1251" s="115"/>
      <c r="UK1251" s="115"/>
      <c r="UL1251" s="115"/>
      <c r="UM1251" s="115"/>
      <c r="UN1251" s="115"/>
      <c r="UO1251" s="115"/>
      <c r="UP1251" s="115"/>
      <c r="UQ1251" s="115"/>
      <c r="UR1251" s="115"/>
      <c r="US1251" s="115"/>
      <c r="UT1251" s="115"/>
      <c r="UU1251" s="115"/>
      <c r="UV1251" s="115"/>
      <c r="UW1251" s="115"/>
      <c r="UX1251" s="115"/>
      <c r="UY1251" s="115"/>
      <c r="UZ1251" s="115"/>
      <c r="VA1251" s="115"/>
      <c r="VB1251" s="115"/>
      <c r="VC1251" s="115"/>
      <c r="VD1251" s="115"/>
      <c r="VE1251" s="115"/>
      <c r="VF1251" s="115"/>
      <c r="VG1251" s="115"/>
      <c r="VH1251" s="115"/>
      <c r="VI1251" s="115"/>
      <c r="VJ1251" s="115"/>
      <c r="VK1251" s="115"/>
      <c r="VL1251" s="115"/>
      <c r="VM1251" s="115"/>
      <c r="VN1251" s="115"/>
      <c r="VO1251" s="115"/>
      <c r="VP1251" s="115"/>
      <c r="VQ1251" s="115"/>
      <c r="VR1251" s="115"/>
      <c r="VS1251" s="115"/>
      <c r="VT1251" s="115"/>
      <c r="VU1251" s="115"/>
      <c r="VV1251" s="115"/>
      <c r="VW1251" s="115"/>
      <c r="VX1251" s="115"/>
      <c r="VY1251" s="115"/>
      <c r="VZ1251" s="115"/>
      <c r="WA1251" s="115"/>
      <c r="WB1251" s="115"/>
      <c r="WC1251" s="115"/>
      <c r="WD1251" s="115"/>
      <c r="WE1251" s="115"/>
      <c r="WF1251" s="115"/>
      <c r="WG1251" s="115"/>
      <c r="WH1251" s="115"/>
      <c r="WI1251" s="115"/>
      <c r="WJ1251" s="115"/>
      <c r="WK1251" s="115"/>
      <c r="WL1251" s="115"/>
      <c r="WM1251" s="115"/>
      <c r="WN1251" s="115"/>
      <c r="WO1251" s="115"/>
      <c r="WP1251" s="115"/>
      <c r="WQ1251" s="115"/>
      <c r="WR1251" s="115"/>
      <c r="WS1251" s="115"/>
      <c r="WT1251" s="115"/>
      <c r="WU1251" s="115"/>
      <c r="WV1251" s="115"/>
      <c r="WW1251" s="115"/>
      <c r="WX1251" s="115"/>
      <c r="WY1251" s="115"/>
      <c r="WZ1251" s="115"/>
      <c r="XA1251" s="115"/>
      <c r="XB1251" s="115"/>
      <c r="XC1251" s="115"/>
      <c r="XD1251" s="115"/>
      <c r="XE1251" s="115"/>
      <c r="XF1251" s="115"/>
      <c r="XG1251" s="115"/>
      <c r="XH1251" s="115"/>
      <c r="XI1251" s="115"/>
      <c r="XJ1251" s="115"/>
      <c r="XK1251" s="115"/>
      <c r="XL1251" s="115"/>
      <c r="XM1251" s="115"/>
      <c r="XN1251" s="115"/>
      <c r="XO1251" s="115"/>
      <c r="XP1251" s="115"/>
      <c r="XQ1251" s="115"/>
      <c r="XR1251" s="115"/>
      <c r="XS1251" s="115"/>
      <c r="XT1251" s="115"/>
      <c r="XU1251" s="115"/>
      <c r="XV1251" s="115"/>
      <c r="XW1251" s="115"/>
      <c r="XX1251" s="115"/>
      <c r="XY1251" s="115"/>
      <c r="XZ1251" s="115"/>
      <c r="YA1251" s="115"/>
      <c r="YB1251" s="115"/>
      <c r="YC1251" s="115"/>
      <c r="YD1251" s="115"/>
      <c r="YE1251" s="115"/>
      <c r="YF1251" s="115"/>
      <c r="YG1251" s="115"/>
      <c r="YH1251" s="115"/>
      <c r="YI1251" s="115"/>
      <c r="YJ1251" s="115"/>
      <c r="YK1251" s="115"/>
      <c r="YL1251" s="115"/>
      <c r="YM1251" s="115"/>
      <c r="YN1251" s="115"/>
      <c r="YO1251" s="115"/>
      <c r="YP1251" s="115"/>
      <c r="YQ1251" s="115"/>
      <c r="YR1251" s="115"/>
      <c r="YS1251" s="115"/>
      <c r="YT1251" s="115"/>
      <c r="YU1251" s="115"/>
      <c r="YV1251" s="115"/>
      <c r="YW1251" s="115"/>
      <c r="YX1251" s="115"/>
      <c r="YY1251" s="115"/>
      <c r="YZ1251" s="115"/>
      <c r="ZA1251" s="115"/>
      <c r="ZB1251" s="115"/>
      <c r="ZC1251" s="115"/>
      <c r="ZD1251" s="115"/>
      <c r="ZE1251" s="115"/>
      <c r="ZF1251" s="115"/>
      <c r="ZG1251" s="115"/>
      <c r="ZH1251" s="115"/>
      <c r="ZI1251" s="115"/>
      <c r="ZJ1251" s="115"/>
      <c r="ZK1251" s="115"/>
      <c r="ZL1251" s="115"/>
      <c r="ZM1251" s="115"/>
      <c r="ZN1251" s="115"/>
      <c r="ZO1251" s="115"/>
      <c r="ZP1251" s="115"/>
      <c r="ZQ1251" s="115"/>
      <c r="ZR1251" s="115"/>
      <c r="ZS1251" s="115"/>
      <c r="ZT1251" s="115"/>
      <c r="ZU1251" s="115"/>
      <c r="ZV1251" s="115"/>
      <c r="ZW1251" s="115"/>
      <c r="ZX1251" s="115"/>
      <c r="ZY1251" s="115"/>
      <c r="ZZ1251" s="115"/>
      <c r="AAA1251" s="115"/>
      <c r="AAB1251" s="115"/>
      <c r="AAC1251" s="115"/>
      <c r="AAD1251" s="115"/>
      <c r="AAE1251" s="115"/>
      <c r="AAF1251" s="115"/>
      <c r="AAG1251" s="115"/>
      <c r="AAH1251" s="115"/>
      <c r="AAI1251" s="115"/>
      <c r="AAJ1251" s="115"/>
      <c r="AAK1251" s="115"/>
      <c r="AAL1251" s="115"/>
      <c r="AAM1251" s="115"/>
      <c r="AAN1251" s="115"/>
      <c r="AAO1251" s="115"/>
      <c r="AAP1251" s="115"/>
      <c r="AAQ1251" s="115"/>
      <c r="AAR1251" s="115"/>
      <c r="AAS1251" s="115"/>
      <c r="AAT1251" s="115"/>
      <c r="AAU1251" s="115"/>
      <c r="AAV1251" s="115"/>
      <c r="AAW1251" s="115"/>
      <c r="AAX1251" s="115"/>
      <c r="AAY1251" s="115"/>
      <c r="AAZ1251" s="115"/>
      <c r="ABA1251" s="115"/>
      <c r="ABB1251" s="115"/>
      <c r="ABC1251" s="115"/>
      <c r="ABD1251" s="115"/>
      <c r="ABE1251" s="115"/>
      <c r="ABF1251" s="115"/>
      <c r="ABG1251" s="115"/>
      <c r="ABH1251" s="115"/>
      <c r="ABI1251" s="115"/>
      <c r="ABJ1251" s="115"/>
      <c r="ABK1251" s="115"/>
      <c r="ABL1251" s="115"/>
      <c r="ABM1251" s="115"/>
      <c r="ABN1251" s="115"/>
      <c r="ABO1251" s="115"/>
      <c r="ABP1251" s="115"/>
      <c r="ABQ1251" s="115"/>
      <c r="ABR1251" s="115"/>
      <c r="ABS1251" s="115"/>
      <c r="ABT1251" s="115"/>
      <c r="ABU1251" s="115"/>
      <c r="ABV1251" s="115"/>
      <c r="ABW1251" s="115"/>
      <c r="ABX1251" s="115"/>
      <c r="ABY1251" s="115"/>
      <c r="ABZ1251" s="115"/>
      <c r="ACA1251" s="115"/>
      <c r="ACB1251" s="115"/>
      <c r="ACC1251" s="115"/>
      <c r="ACD1251" s="115"/>
      <c r="ACE1251" s="115"/>
      <c r="ACF1251" s="115"/>
      <c r="ACG1251" s="115"/>
      <c r="ACH1251" s="115"/>
      <c r="ACI1251" s="115"/>
      <c r="ACJ1251" s="115"/>
      <c r="ACK1251" s="115"/>
      <c r="ACL1251" s="115"/>
      <c r="ACM1251" s="115"/>
      <c r="ACN1251" s="115"/>
      <c r="ACO1251" s="115"/>
      <c r="ACP1251" s="115"/>
      <c r="ACQ1251" s="115"/>
      <c r="ACR1251" s="115"/>
      <c r="ACS1251" s="115"/>
      <c r="ACT1251" s="115"/>
      <c r="ACU1251" s="115"/>
      <c r="ACV1251" s="115"/>
      <c r="ACW1251" s="115"/>
      <c r="ACX1251" s="115"/>
      <c r="ACY1251" s="115"/>
      <c r="ACZ1251" s="115"/>
      <c r="ADA1251" s="115"/>
    </row>
    <row r="1252" spans="1:781" x14ac:dyDescent="0.3">
      <c r="D1252" s="306"/>
      <c r="E1252" s="306"/>
      <c r="F1252" s="306"/>
      <c r="G1252" s="306"/>
      <c r="H1252" s="306"/>
      <c r="I1252" s="335"/>
      <c r="J1252" s="335"/>
      <c r="K1252" s="307"/>
      <c r="L1252" s="335"/>
      <c r="M1252" s="306"/>
      <c r="N1252" s="306"/>
      <c r="O1252" s="306"/>
      <c r="P1252" s="336"/>
    </row>
    <row r="1253" spans="1:781" x14ac:dyDescent="0.3">
      <c r="D1253" s="306"/>
      <c r="E1253" s="306"/>
      <c r="F1253" s="306"/>
      <c r="G1253" s="306"/>
      <c r="H1253" s="306"/>
      <c r="I1253" s="335"/>
      <c r="J1253" s="335"/>
      <c r="K1253" s="307"/>
      <c r="L1253" s="335"/>
      <c r="M1253" s="306"/>
      <c r="N1253" s="306"/>
      <c r="O1253" s="306"/>
      <c r="P1253" s="336"/>
    </row>
    <row r="1254" spans="1:781" x14ac:dyDescent="0.3">
      <c r="D1254" s="306"/>
      <c r="E1254" s="306"/>
      <c r="F1254" s="306"/>
      <c r="G1254" s="306"/>
      <c r="H1254" s="306"/>
      <c r="I1254" s="335"/>
      <c r="J1254" s="335"/>
      <c r="K1254" s="307"/>
      <c r="L1254" s="335"/>
      <c r="M1254" s="306"/>
      <c r="N1254" s="306"/>
      <c r="O1254" s="306"/>
      <c r="P1254" s="336"/>
    </row>
    <row r="1255" spans="1:781" x14ac:dyDescent="0.3">
      <c r="D1255" s="306"/>
      <c r="E1255" s="306"/>
      <c r="F1255" s="306"/>
      <c r="G1255" s="306"/>
      <c r="H1255" s="306"/>
      <c r="I1255" s="335"/>
      <c r="J1255" s="335"/>
      <c r="K1255" s="307"/>
      <c r="L1255" s="335"/>
      <c r="M1255" s="306"/>
      <c r="N1255" s="306"/>
      <c r="O1255" s="306"/>
      <c r="P1255" s="336"/>
    </row>
    <row r="1256" spans="1:781" x14ac:dyDescent="0.3">
      <c r="D1256" s="306"/>
      <c r="E1256" s="306"/>
      <c r="F1256" s="306"/>
      <c r="G1256" s="306"/>
      <c r="H1256" s="306"/>
      <c r="I1256" s="335"/>
      <c r="J1256" s="335"/>
      <c r="K1256" s="307"/>
      <c r="L1256" s="335"/>
      <c r="M1256" s="306"/>
      <c r="N1256" s="306"/>
      <c r="O1256" s="306"/>
      <c r="P1256" s="336"/>
    </row>
    <row r="1257" spans="1:781" x14ac:dyDescent="0.3">
      <c r="D1257" s="306"/>
      <c r="E1257" s="306"/>
      <c r="F1257" s="306"/>
      <c r="G1257" s="306"/>
      <c r="H1257" s="306"/>
      <c r="I1257" s="335"/>
      <c r="J1257" s="335"/>
      <c r="K1257" s="307"/>
      <c r="L1257" s="335"/>
      <c r="M1257" s="306"/>
      <c r="N1257" s="306"/>
      <c r="O1257" s="306"/>
      <c r="P1257" s="336"/>
    </row>
    <row r="1258" spans="1:781" x14ac:dyDescent="0.3">
      <c r="D1258" s="306"/>
      <c r="E1258" s="306"/>
      <c r="F1258" s="306"/>
      <c r="G1258" s="306"/>
      <c r="H1258" s="306"/>
      <c r="I1258" s="335"/>
      <c r="J1258" s="335"/>
      <c r="K1258" s="307"/>
      <c r="L1258" s="335"/>
      <c r="M1258" s="306"/>
      <c r="N1258" s="306"/>
      <c r="O1258" s="306"/>
      <c r="P1258" s="336"/>
    </row>
    <row r="1259" spans="1:781" x14ac:dyDescent="0.3">
      <c r="D1259" s="306"/>
      <c r="E1259" s="306"/>
      <c r="F1259" s="306"/>
      <c r="G1259" s="306"/>
      <c r="H1259" s="306"/>
      <c r="I1259" s="335"/>
      <c r="J1259" s="335"/>
      <c r="K1259" s="307"/>
      <c r="L1259" s="335"/>
      <c r="M1259" s="306"/>
      <c r="N1259" s="306"/>
      <c r="O1259" s="306"/>
      <c r="P1259" s="336"/>
    </row>
    <row r="1260" spans="1:781" x14ac:dyDescent="0.3">
      <c r="D1260" s="306"/>
      <c r="E1260" s="306"/>
      <c r="F1260" s="306"/>
      <c r="G1260" s="306"/>
      <c r="H1260" s="306"/>
      <c r="I1260" s="335"/>
      <c r="J1260" s="335"/>
      <c r="K1260" s="307"/>
      <c r="L1260" s="335"/>
      <c r="M1260" s="306"/>
      <c r="N1260" s="306"/>
      <c r="O1260" s="306"/>
      <c r="P1260" s="336"/>
    </row>
    <row r="1261" spans="1:781" x14ac:dyDescent="0.3">
      <c r="D1261" s="306"/>
      <c r="E1261" s="306"/>
      <c r="F1261" s="306"/>
      <c r="G1261" s="306"/>
      <c r="H1261" s="306"/>
      <c r="I1261" s="335"/>
      <c r="J1261" s="335"/>
      <c r="K1261" s="307"/>
      <c r="L1261" s="335"/>
      <c r="M1261" s="306"/>
      <c r="N1261" s="306"/>
      <c r="O1261" s="306"/>
      <c r="P1261" s="336"/>
    </row>
    <row r="1262" spans="1:781" x14ac:dyDescent="0.3">
      <c r="D1262" s="306"/>
      <c r="E1262" s="306"/>
      <c r="F1262" s="306"/>
      <c r="G1262" s="306"/>
      <c r="H1262" s="306"/>
      <c r="I1262" s="335"/>
      <c r="J1262" s="335"/>
      <c r="K1262" s="307"/>
      <c r="L1262" s="335"/>
      <c r="M1262" s="306"/>
      <c r="N1262" s="306"/>
      <c r="O1262" s="306"/>
      <c r="P1262" s="336"/>
    </row>
    <row r="1263" spans="1:781" x14ac:dyDescent="0.3">
      <c r="D1263" s="306"/>
      <c r="E1263" s="306"/>
      <c r="F1263" s="306"/>
      <c r="G1263" s="306"/>
      <c r="H1263" s="306"/>
      <c r="I1263" s="335"/>
      <c r="J1263" s="335"/>
      <c r="K1263" s="307"/>
      <c r="L1263" s="335"/>
      <c r="M1263" s="306"/>
      <c r="N1263" s="306"/>
      <c r="O1263" s="306"/>
      <c r="P1263" s="336"/>
    </row>
    <row r="1264" spans="1:781" x14ac:dyDescent="0.3">
      <c r="D1264" s="306"/>
      <c r="E1264" s="306"/>
      <c r="F1264" s="306"/>
      <c r="G1264" s="306"/>
      <c r="H1264" s="306"/>
      <c r="I1264" s="335"/>
      <c r="J1264" s="335"/>
      <c r="K1264" s="307"/>
      <c r="L1264" s="335"/>
      <c r="M1264" s="306"/>
      <c r="N1264" s="306"/>
      <c r="O1264" s="306"/>
      <c r="P1264" s="336"/>
    </row>
    <row r="1265" spans="4:16" x14ac:dyDescent="0.3">
      <c r="D1265" s="306"/>
      <c r="E1265" s="306"/>
      <c r="F1265" s="306"/>
      <c r="G1265" s="306"/>
      <c r="H1265" s="306"/>
      <c r="I1265" s="335"/>
      <c r="J1265" s="335"/>
      <c r="K1265" s="307"/>
      <c r="L1265" s="335"/>
      <c r="M1265" s="306"/>
      <c r="N1265" s="306"/>
      <c r="O1265" s="306"/>
      <c r="P1265" s="336"/>
    </row>
    <row r="1266" spans="4:16" x14ac:dyDescent="0.3">
      <c r="D1266" s="306"/>
      <c r="E1266" s="306"/>
      <c r="F1266" s="306"/>
      <c r="G1266" s="306"/>
      <c r="H1266" s="306"/>
      <c r="I1266" s="335"/>
      <c r="J1266" s="335"/>
      <c r="K1266" s="307"/>
      <c r="L1266" s="335"/>
      <c r="M1266" s="306"/>
      <c r="N1266" s="306"/>
      <c r="O1266" s="306"/>
      <c r="P1266" s="336"/>
    </row>
    <row r="1267" spans="4:16" x14ac:dyDescent="0.3">
      <c r="D1267" s="306"/>
      <c r="E1267" s="306"/>
      <c r="F1267" s="306"/>
      <c r="G1267" s="306"/>
      <c r="H1267" s="306"/>
      <c r="I1267" s="335"/>
      <c r="J1267" s="335"/>
      <c r="K1267" s="307"/>
      <c r="L1267" s="335"/>
      <c r="M1267" s="306"/>
      <c r="N1267" s="306"/>
      <c r="O1267" s="306"/>
      <c r="P1267" s="336"/>
    </row>
    <row r="1268" spans="4:16" x14ac:dyDescent="0.3">
      <c r="D1268" s="306"/>
      <c r="E1268" s="306"/>
      <c r="F1268" s="306"/>
      <c r="G1268" s="306"/>
      <c r="H1268" s="306"/>
      <c r="I1268" s="335"/>
      <c r="J1268" s="335"/>
      <c r="K1268" s="307"/>
      <c r="L1268" s="335"/>
      <c r="M1268" s="306"/>
      <c r="N1268" s="306"/>
      <c r="O1268" s="306"/>
      <c r="P1268" s="336"/>
    </row>
    <row r="1269" spans="4:16" x14ac:dyDescent="0.3">
      <c r="D1269" s="306"/>
      <c r="E1269" s="306"/>
      <c r="F1269" s="306"/>
      <c r="G1269" s="306"/>
      <c r="H1269" s="306"/>
      <c r="I1269" s="335"/>
      <c r="J1269" s="335"/>
      <c r="K1269" s="307"/>
      <c r="L1269" s="335"/>
      <c r="M1269" s="306"/>
      <c r="N1269" s="306"/>
      <c r="O1269" s="306"/>
      <c r="P1269" s="336"/>
    </row>
    <row r="1270" spans="4:16" x14ac:dyDescent="0.3">
      <c r="D1270" s="306"/>
      <c r="E1270" s="306"/>
      <c r="F1270" s="306"/>
      <c r="G1270" s="306"/>
      <c r="H1270" s="306"/>
      <c r="I1270" s="335"/>
      <c r="J1270" s="335"/>
      <c r="K1270" s="307"/>
      <c r="L1270" s="335"/>
      <c r="M1270" s="306"/>
      <c r="N1270" s="306"/>
      <c r="O1270" s="306"/>
      <c r="P1270" s="336"/>
    </row>
    <row r="1271" spans="4:16" x14ac:dyDescent="0.3">
      <c r="D1271" s="306"/>
      <c r="E1271" s="306"/>
      <c r="F1271" s="306"/>
      <c r="G1271" s="306"/>
      <c r="H1271" s="306"/>
      <c r="I1271" s="335"/>
      <c r="J1271" s="335"/>
      <c r="K1271" s="307"/>
      <c r="L1271" s="335"/>
      <c r="M1271" s="306"/>
      <c r="N1271" s="306"/>
      <c r="O1271" s="306"/>
      <c r="P1271" s="336"/>
    </row>
    <row r="1272" spans="4:16" x14ac:dyDescent="0.3">
      <c r="N1272" s="306"/>
      <c r="O1272" s="306"/>
      <c r="P1272" s="336"/>
    </row>
    <row r="1273" spans="4:16" x14ac:dyDescent="0.3">
      <c r="N1273" s="306"/>
      <c r="O1273" s="306"/>
      <c r="P1273" s="336"/>
    </row>
    <row r="1274" spans="4:16" x14ac:dyDescent="0.3">
      <c r="N1274" s="306"/>
      <c r="O1274" s="306"/>
      <c r="P1274" s="336"/>
    </row>
  </sheetData>
  <mergeCells count="37">
    <mergeCell ref="L1:L2"/>
    <mergeCell ref="A1:A2"/>
    <mergeCell ref="B1:B2"/>
    <mergeCell ref="C1:C2"/>
    <mergeCell ref="D1:D2"/>
    <mergeCell ref="E1:E2"/>
    <mergeCell ref="F1:F2"/>
    <mergeCell ref="G1:G2"/>
    <mergeCell ref="H1:H2"/>
    <mergeCell ref="I1:I2"/>
    <mergeCell ref="J1:J2"/>
    <mergeCell ref="K1:K2"/>
    <mergeCell ref="AI1:AI2"/>
    <mergeCell ref="F425:G425"/>
    <mergeCell ref="Y1:Y2"/>
    <mergeCell ref="Z1:Z2"/>
    <mergeCell ref="AA1:AA2"/>
    <mergeCell ref="AB1:AB2"/>
    <mergeCell ref="AC1:AC2"/>
    <mergeCell ref="AD1:AD2"/>
    <mergeCell ref="S1:S2"/>
    <mergeCell ref="T1:T2"/>
    <mergeCell ref="U1:U2"/>
    <mergeCell ref="V1:V2"/>
    <mergeCell ref="W1:W2"/>
    <mergeCell ref="X1:X2"/>
    <mergeCell ref="M1:M2"/>
    <mergeCell ref="N1:N2"/>
    <mergeCell ref="M428:P428"/>
    <mergeCell ref="AE1:AE2"/>
    <mergeCell ref="AF1:AF2"/>
    <mergeCell ref="AG1:AG2"/>
    <mergeCell ref="AH1:AH2"/>
    <mergeCell ref="O1:O2"/>
    <mergeCell ref="P1:P2"/>
    <mergeCell ref="Q1:Q2"/>
    <mergeCell ref="R1:R2"/>
  </mergeCells>
  <hyperlinks>
    <hyperlink ref="B90" r:id="rId1" display="http://www.zcmc.am/" xr:uid="{E42B55FC-6961-4AE4-9946-668771917194}"/>
    <hyperlink ref="Q101" r:id="rId2" display="http://www.futuredirections.org.au/publications/food-and-water-crises/28-global-food-and-water-crises-swa/176-chinese-city-of-4-million-left-dry-as-pollution-contaminates-water.html" xr:uid="{11B9F72F-AB2C-4FBC-AEFA-1D9D82D905BC}"/>
    <hyperlink ref="Q149" r:id="rId3" display="https://pure.ltu.se/portal/files/96533586/Numerical_analysis_of_staged_construction_of_an_upstream_tailings_dam.pdf" xr:uid="{31507720-44E1-4E52-A25B-D9F507A4838E}"/>
    <hyperlink ref="Q144" display="http://www.corpwatch.org/article.php?id=744  (accessed 1Jul16)  A joint in the main pipe which carries the cyanide wastewater to the tailings dam was dislodged after a heavy downpour allowing the cyanide solution to spew onto the ground. Chlorine was adde" xr:uid="{C6768343-7187-4607-B475-5DDDDE2CDE92}"/>
    <hyperlink ref="P209" r:id="rId4" xr:uid="{534A993B-BC99-4B4D-B7B7-CD54909E6329}"/>
    <hyperlink ref="Q407" r:id="rId5" display="http://www.infomine.com/library/publications/docs/Golder2012.pdf  took steam engine of the rail and killed people in mine housese" xr:uid="{B1963726-E0DA-4E13-B164-66BE10255B18}"/>
    <hyperlink ref="P66" r:id="rId6" xr:uid="{D12CB45F-042E-428E-A5A3-92BD480DBA9A}"/>
    <hyperlink ref="P92" r:id="rId7" xr:uid="{D643015D-EBC1-425F-A85B-34773B5BABF9}"/>
    <hyperlink ref="P62" r:id="rId8" xr:uid="{1FBE72C4-327A-4388-BD68-DB23AD4A50E0}"/>
    <hyperlink ref="P70" r:id="rId9" xr:uid="{A43E4DAB-67AA-4407-87ED-C00108CC1716}"/>
    <hyperlink ref="A1:A2" location="'MASTER DATA FILE'!B389" display="SEVERITY CODE" xr:uid="{00B252D4-DBCC-4B2F-939E-FCBE0F5492C8}"/>
    <hyperlink ref="P74" r:id="rId10" xr:uid="{EE1765BA-C2AB-460A-BACA-24B0F528BFDC}"/>
    <hyperlink ref="P79" r:id="rId11" xr:uid="{8C583E42-1CED-4598-BAC9-829BCBF447A9}"/>
    <hyperlink ref="P63" r:id="rId12" xr:uid="{69BF1923-91C2-414B-B918-CAF271034BCA}"/>
    <hyperlink ref="P58" r:id="rId13" xr:uid="{F3BDD514-77CB-4607-AAA7-46CEC5A4BFA4}"/>
    <hyperlink ref="P87" r:id="rId14" xr:uid="{562F6CD8-C5A3-47E6-B5FF-E581B17D32AC}"/>
    <hyperlink ref="P100" r:id="rId15" display="file:///C:/Users/Lindsay/Downloads/AGA-OP12-bra-serra-grande.pdf" xr:uid="{60EBDDDC-2967-4640-9E2B-918BF850E353}"/>
    <hyperlink ref="P143" r:id="rId16" xr:uid="{F868096F-30D6-4BD4-8398-037630C91CF8}"/>
    <hyperlink ref="P329" r:id="rId17" display="http://www.acingenieros.com/descargas/pdfs/Articulo_03_Parte_03.pdf" xr:uid="{0781B496-3AAC-4C4A-8D30-3DC2436C66B4}"/>
    <hyperlink ref="P57" r:id="rId18" xr:uid="{424D4B57-E1CE-463C-9089-0134F192A14B}"/>
    <hyperlink ref="P56" r:id="rId19" xr:uid="{339CCB18-1F1E-48AD-A78F-F84D118693F8}"/>
    <hyperlink ref="P55" r:id="rId20" xr:uid="{7633E88B-CF76-4356-BA70-F227A283EEE6}"/>
    <hyperlink ref="P42" r:id="rId21" display="https://www.e1.ru/news/spool/news_id-69366844.html" xr:uid="{C33EBC93-DEC4-44D8-ACDA-47ECDD988040}"/>
    <hyperlink ref="P72" r:id="rId22" display="https://www.rfa.org/english/news/myanmar/landslide-05042018180440.html" xr:uid="{9D1E36E3-74C7-4AAE-967F-97148E7AA0B4}"/>
    <hyperlink ref="P78" r:id="rId23" display="https://www.rfa.org/english/news/myanmar/landslide-05042018180440.html" xr:uid="{D3D5C700-B913-4AC8-BDDD-1F5AF5AAAF39}"/>
    <hyperlink ref="P46" r:id="rId24" xr:uid="{8757EFFE-0470-45A8-A262-88FA3B453CE4}"/>
    <hyperlink ref="P33" r:id="rId25" display="https://blogs.agu.org/landslideblog/2022/01/11/pau-branco-1/" xr:uid="{8CD1FC0C-0075-47F8-9B43-6DAD06E8E81C}"/>
    <hyperlink ref="P32" r:id="rId26" xr:uid="{DFA6595F-74AD-44E7-9F5A-CF6BB35A7FC9}"/>
    <hyperlink ref="P30" r:id="rId27" xr:uid="{5E6E8FE8-5EEB-4C97-BCE8-A71CC2757058}"/>
    <hyperlink ref="P29" r:id="rId28" display="https://blogs.agu.org/landslideblog/2022/04/06/wenquan-township-tailings-1/" xr:uid="{139D0ADA-B422-47C2-9808-E28E0C12422B}"/>
    <hyperlink ref="P76" r:id="rId29" display="http://siberiantimes.com/ecology/others/news/n0671-stinking-poisoned-water-flows-towards-siberia-from-mining-city-ridder-in-kazakhstan/" xr:uid="{53C181E0-396D-47BF-8121-2FC8005786BF}"/>
    <hyperlink ref="P128" r:id="rId30" xr:uid="{738A1CB2-0ED9-4376-8EC6-8992F487026A}"/>
    <hyperlink ref="P34" r:id="rId31" xr:uid="{70918CB8-78AD-4E95-81A7-E7FC5371508D}"/>
    <hyperlink ref="P40" r:id="rId32" xr:uid="{0896C718-331D-4772-A2AD-3B05296BBF95}"/>
    <hyperlink ref="P19" r:id="rId33" display="https://stockhouse.com/news/the-market-online-news/2024/08/19/here-s-timeline-victoria-gold-mine-disaster-yukon" xr:uid="{4636F788-E300-47E6-87E6-5BC9A61AE84B}"/>
    <hyperlink ref="P8" r:id="rId34" xr:uid="{A9B7D474-8241-4158-B43D-8AB0737D5242}"/>
    <hyperlink ref="K3" location="'DATA FILE'!J437" display="ICOLD Incident Classifications" xr:uid="{77446658-6873-4898-9392-CAA0755250BC}"/>
    <hyperlink ref="I421" location="'DATA FILE'!A4" display="RETURN TO TOP" xr:uid="{E010418B-DD67-4D86-8F92-39A59617E524}"/>
  </hyperlinks>
  <pageMargins left="0.7" right="0.7" top="0.75" bottom="0.75" header="0.3" footer="0.3"/>
  <pageSetup orientation="portrait" horizontalDpi="4294967293" verticalDpi="4294967293" r:id="rId35"/>
  <drawing r:id="rId36"/>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DATA FILE</vt:lpstr>
      <vt:lpstr>'DATA FILE'!_GoBack</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David Chambers</dc:creator>
  <cp:lastModifiedBy>David Chambers</cp:lastModifiedBy>
  <dcterms:created xsi:type="dcterms:W3CDTF">2026-01-24T00:04:17Z</dcterms:created>
  <dcterms:modified xsi:type="dcterms:W3CDTF">2026-01-27T14:03:21Z</dcterms:modified>
</cp:coreProperties>
</file>